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aming Rig\Documents\Dawn's files\Ventilator\"/>
    </mc:Choice>
  </mc:AlternateContent>
  <xr:revisionPtr revIDLastSave="0" documentId="13_ncr:1_{7B704737-D3B9-436A-A8C8-F419658D910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  <workbookView xWindow="-120" yWindow="-120" windowWidth="29040" windowHeight="15840" activeTab="1" xr2:uid="{6E203347-EEF9-4391-99A3-4A99503C53E4}"/>
  </bookViews>
  <sheets>
    <sheet name="Raw Data" sheetId="1" r:id="rId1"/>
    <sheet name="Sheet2" sheetId="2" r:id="rId2"/>
    <sheet name="Dawn's Mess" sheetId="3" r:id="rId3"/>
  </sheets>
  <definedNames>
    <definedName name="_xlnm._FilterDatabase" localSheetId="2" hidden="1">'Dawn''s Mess'!$A$1:$T$21</definedName>
    <definedName name="_xlnm._FilterDatabase" localSheetId="1" hidden="1">Sheet2!$A$1:$F$7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3" l="1"/>
  <c r="D28" i="3"/>
  <c r="B28" i="3"/>
  <c r="I23" i="3"/>
  <c r="H23" i="3"/>
  <c r="O29" i="3"/>
  <c r="N13" i="3"/>
  <c r="N14" i="3"/>
  <c r="J20" i="3"/>
  <c r="J21" i="3"/>
  <c r="J16" i="3"/>
  <c r="J17" i="3"/>
  <c r="J18" i="3"/>
  <c r="J12" i="3"/>
  <c r="J13" i="3"/>
  <c r="J14" i="3"/>
  <c r="J15" i="3"/>
  <c r="J8" i="3"/>
  <c r="J9" i="3"/>
  <c r="J10" i="3"/>
  <c r="J11" i="3"/>
  <c r="J5" i="3"/>
  <c r="J6" i="3"/>
  <c r="J7" i="3"/>
  <c r="J2" i="3"/>
  <c r="J3" i="3"/>
  <c r="J4" i="3"/>
  <c r="J19" i="3"/>
  <c r="H20" i="3"/>
  <c r="I20" i="3"/>
  <c r="H21" i="3"/>
  <c r="I21" i="3"/>
  <c r="H16" i="3"/>
  <c r="I16" i="3"/>
  <c r="H17" i="3"/>
  <c r="I17" i="3"/>
  <c r="H18" i="3"/>
  <c r="I18" i="3"/>
  <c r="N18" i="3" s="1"/>
  <c r="H12" i="3"/>
  <c r="M12" i="3" s="1"/>
  <c r="P12" i="3" s="1"/>
  <c r="R12" i="3" s="1"/>
  <c r="S12" i="3" s="1"/>
  <c r="T12" i="3" s="1"/>
  <c r="I12" i="3"/>
  <c r="N12" i="3" s="1"/>
  <c r="H13" i="3"/>
  <c r="M13" i="3" s="1"/>
  <c r="P13" i="3" s="1"/>
  <c r="R13" i="3" s="1"/>
  <c r="S13" i="3" s="1"/>
  <c r="T13" i="3" s="1"/>
  <c r="I13" i="3"/>
  <c r="H14" i="3"/>
  <c r="M14" i="3" s="1"/>
  <c r="P14" i="3" s="1"/>
  <c r="R14" i="3" s="1"/>
  <c r="S14" i="3" s="1"/>
  <c r="T14" i="3" s="1"/>
  <c r="I14" i="3"/>
  <c r="H15" i="3"/>
  <c r="M15" i="3" s="1"/>
  <c r="P15" i="3" s="1"/>
  <c r="R15" i="3" s="1"/>
  <c r="S15" i="3" s="1"/>
  <c r="T15" i="3" s="1"/>
  <c r="I15" i="3"/>
  <c r="H8" i="3"/>
  <c r="M8" i="3" s="1"/>
  <c r="P8" i="3" s="1"/>
  <c r="R8" i="3" s="1"/>
  <c r="S8" i="3" s="1"/>
  <c r="T8" i="3" s="1"/>
  <c r="I8" i="3"/>
  <c r="H9" i="3"/>
  <c r="M9" i="3" s="1"/>
  <c r="P9" i="3" s="1"/>
  <c r="R9" i="3" s="1"/>
  <c r="S9" i="3" s="1"/>
  <c r="T9" i="3" s="1"/>
  <c r="I9" i="3"/>
  <c r="N9" i="3" s="1"/>
  <c r="H10" i="3"/>
  <c r="M10" i="3" s="1"/>
  <c r="P10" i="3" s="1"/>
  <c r="R10" i="3" s="1"/>
  <c r="S10" i="3" s="1"/>
  <c r="T10" i="3" s="1"/>
  <c r="I10" i="3"/>
  <c r="N10" i="3" s="1"/>
  <c r="H11" i="3"/>
  <c r="M11" i="3" s="1"/>
  <c r="P11" i="3" s="1"/>
  <c r="R11" i="3" s="1"/>
  <c r="S11" i="3" s="1"/>
  <c r="T11" i="3" s="1"/>
  <c r="I11" i="3"/>
  <c r="N11" i="3" s="1"/>
  <c r="H5" i="3"/>
  <c r="M5" i="3" s="1"/>
  <c r="P5" i="3" s="1"/>
  <c r="R5" i="3" s="1"/>
  <c r="S5" i="3" s="1"/>
  <c r="T5" i="3" s="1"/>
  <c r="I5" i="3"/>
  <c r="N5" i="3" s="1"/>
  <c r="H6" i="3"/>
  <c r="M6" i="3" s="1"/>
  <c r="P6" i="3" s="1"/>
  <c r="R6" i="3" s="1"/>
  <c r="S6" i="3" s="1"/>
  <c r="T6" i="3" s="1"/>
  <c r="I6" i="3"/>
  <c r="N6" i="3" s="1"/>
  <c r="H7" i="3"/>
  <c r="I7" i="3"/>
  <c r="H2" i="3"/>
  <c r="I2" i="3"/>
  <c r="H3" i="3"/>
  <c r="I3" i="3"/>
  <c r="H4" i="3"/>
  <c r="I4" i="3"/>
  <c r="I19" i="3"/>
  <c r="H19" i="3"/>
  <c r="L20" i="3"/>
  <c r="N20" i="3" s="1"/>
  <c r="L21" i="3"/>
  <c r="N21" i="3" s="1"/>
  <c r="L16" i="3"/>
  <c r="N16" i="3" s="1"/>
  <c r="L17" i="3"/>
  <c r="N17" i="3" s="1"/>
  <c r="L18" i="3"/>
  <c r="M18" i="3" s="1"/>
  <c r="P18" i="3" s="1"/>
  <c r="R18" i="3" s="1"/>
  <c r="S18" i="3" s="1"/>
  <c r="T18" i="3" s="1"/>
  <c r="L12" i="3"/>
  <c r="L13" i="3"/>
  <c r="L14" i="3"/>
  <c r="L15" i="3"/>
  <c r="L8" i="3"/>
  <c r="L9" i="3"/>
  <c r="L10" i="3"/>
  <c r="L11" i="3"/>
  <c r="L5" i="3"/>
  <c r="L6" i="3"/>
  <c r="L7" i="3"/>
  <c r="N7" i="3" s="1"/>
  <c r="L2" i="3"/>
  <c r="M2" i="3" s="1"/>
  <c r="P2" i="3" s="1"/>
  <c r="R2" i="3" s="1"/>
  <c r="S2" i="3" s="1"/>
  <c r="T2" i="3" s="1"/>
  <c r="L3" i="3"/>
  <c r="N3" i="3" s="1"/>
  <c r="L4" i="3"/>
  <c r="M4" i="3" s="1"/>
  <c r="P4" i="3" s="1"/>
  <c r="R4" i="3" s="1"/>
  <c r="S4" i="3" s="1"/>
  <c r="T4" i="3" s="1"/>
  <c r="L19" i="3"/>
  <c r="M19" i="3" s="1"/>
  <c r="P19" i="3" s="1"/>
  <c r="R19" i="3" s="1"/>
  <c r="S19" i="3" s="1"/>
  <c r="T19" i="3" s="1"/>
  <c r="E20" i="3"/>
  <c r="E21" i="3"/>
  <c r="E16" i="3"/>
  <c r="E5" i="3"/>
  <c r="E6" i="3"/>
  <c r="E7" i="3"/>
  <c r="E2" i="3"/>
  <c r="E3" i="3"/>
  <c r="E4" i="3"/>
  <c r="D20" i="3"/>
  <c r="D21" i="3"/>
  <c r="D16" i="3"/>
  <c r="D17" i="3"/>
  <c r="E17" i="3" s="1"/>
  <c r="D18" i="3"/>
  <c r="E18" i="3" s="1"/>
  <c r="D12" i="3"/>
  <c r="E12" i="3" s="1"/>
  <c r="D13" i="3"/>
  <c r="E13" i="3" s="1"/>
  <c r="D14" i="3"/>
  <c r="E14" i="3" s="1"/>
  <c r="D15" i="3"/>
  <c r="E15" i="3" s="1"/>
  <c r="D8" i="3"/>
  <c r="E8" i="3" s="1"/>
  <c r="D9" i="3"/>
  <c r="E9" i="3" s="1"/>
  <c r="D10" i="3"/>
  <c r="E10" i="3" s="1"/>
  <c r="D11" i="3"/>
  <c r="E11" i="3" s="1"/>
  <c r="D5" i="3"/>
  <c r="D6" i="3"/>
  <c r="D7" i="3"/>
  <c r="D2" i="3"/>
  <c r="D3" i="3"/>
  <c r="D4" i="3"/>
  <c r="D19" i="3"/>
  <c r="E19" i="3" s="1"/>
  <c r="M3" i="3" l="1"/>
  <c r="P3" i="3" s="1"/>
  <c r="R3" i="3" s="1"/>
  <c r="S3" i="3" s="1"/>
  <c r="T3" i="3" s="1"/>
  <c r="M7" i="3"/>
  <c r="P7" i="3" s="1"/>
  <c r="R7" i="3" s="1"/>
  <c r="S7" i="3" s="1"/>
  <c r="T7" i="3" s="1"/>
  <c r="N2" i="3"/>
  <c r="M20" i="3"/>
  <c r="P20" i="3" s="1"/>
  <c r="R20" i="3" s="1"/>
  <c r="S20" i="3" s="1"/>
  <c r="T20" i="3" s="1"/>
  <c r="N4" i="3"/>
  <c r="N8" i="3"/>
  <c r="M16" i="3"/>
  <c r="P16" i="3" s="1"/>
  <c r="R16" i="3" s="1"/>
  <c r="S16" i="3" s="1"/>
  <c r="T16" i="3" s="1"/>
  <c r="N15" i="3"/>
  <c r="M17" i="3"/>
  <c r="P17" i="3" s="1"/>
  <c r="R17" i="3" s="1"/>
  <c r="S17" i="3" s="1"/>
  <c r="T17" i="3" s="1"/>
  <c r="N19" i="3"/>
  <c r="M21" i="3"/>
  <c r="P21" i="3" s="1"/>
  <c r="R21" i="3" s="1"/>
  <c r="S21" i="3" s="1"/>
  <c r="T21" i="3" s="1"/>
  <c r="D2" i="2"/>
  <c r="D3" i="2"/>
  <c r="D4" i="2"/>
  <c r="D5" i="2"/>
  <c r="D6" i="2"/>
  <c r="D7" i="2"/>
  <c r="C2" i="2"/>
  <c r="F2" i="2" s="1"/>
  <c r="C3" i="2"/>
  <c r="F3" i="2" s="1"/>
  <c r="C4" i="2"/>
  <c r="F4" i="2" s="1"/>
  <c r="C5" i="2"/>
  <c r="F5" i="2" s="1"/>
  <c r="C6" i="2"/>
  <c r="F6" i="2" s="1"/>
  <c r="C7" i="2"/>
  <c r="F7" i="2" s="1"/>
  <c r="D10" i="1"/>
  <c r="D9" i="1"/>
  <c r="D17" i="1"/>
  <c r="D16" i="1"/>
  <c r="D25" i="1"/>
  <c r="D24" i="1"/>
  <c r="D39" i="1"/>
  <c r="D38" i="1"/>
  <c r="D32" i="1"/>
  <c r="D31" i="1"/>
  <c r="B39" i="1"/>
  <c r="B38" i="1"/>
  <c r="B32" i="1"/>
  <c r="B31" i="1"/>
  <c r="B25" i="1"/>
  <c r="B24" i="1"/>
  <c r="B17" i="1"/>
  <c r="B16" i="1"/>
  <c r="B10" i="1"/>
  <c r="B9" i="1"/>
  <c r="B2" i="2"/>
  <c r="E2" i="2" s="1"/>
  <c r="B3" i="2"/>
  <c r="E3" i="2" s="1"/>
  <c r="B4" i="2"/>
  <c r="E4" i="2" s="1"/>
  <c r="B5" i="2"/>
  <c r="E5" i="2" s="1"/>
  <c r="B6" i="2"/>
  <c r="E6" i="2" s="1"/>
  <c r="B7" i="2"/>
  <c r="E7" i="2" s="1"/>
</calcChain>
</file>

<file path=xl/sharedStrings.xml><?xml version="1.0" encoding="utf-8"?>
<sst xmlns="http://schemas.openxmlformats.org/spreadsheetml/2006/main" count="96" uniqueCount="55">
  <si>
    <t>Plot Tidal Volumes/Breath vs. Pump Time (y-axis) assuming max-power</t>
  </si>
  <si>
    <t>Plot Tidal Volume/sec vs. Pump Power</t>
  </si>
  <si>
    <t>Initial aperatus weight 790 grams</t>
  </si>
  <si>
    <t>1 gram of water = 1 milliliter of water</t>
  </si>
  <si>
    <t xml:space="preserve">12 breaths per minute at a 1:2 Inhale:exhale ratio </t>
  </si>
  <si>
    <t>1 full breath is 5 seconds</t>
  </si>
  <si>
    <t xml:space="preserve">12 breaths per minute at a 1:1.5 Inhale:exhale ratio </t>
  </si>
  <si>
    <t>inhale for  2 seconds (2000 ms)</t>
  </si>
  <si>
    <t>Run #</t>
  </si>
  <si>
    <t>final grams</t>
  </si>
  <si>
    <t>Run 1</t>
  </si>
  <si>
    <t>Run 2</t>
  </si>
  <si>
    <t>Run 3</t>
  </si>
  <si>
    <t>Run 4</t>
  </si>
  <si>
    <t>volume per breath vs pump run time aka 129mL / 1200ms</t>
  </si>
  <si>
    <t>14 breaths per minute at 1:2 inhale:exhale ratio</t>
  </si>
  <si>
    <t>1 full breath = 60/14</t>
  </si>
  <si>
    <t>inhale for 1714 ms</t>
  </si>
  <si>
    <t>bucket weighs 64 grams</t>
  </si>
  <si>
    <t>Run#</t>
  </si>
  <si>
    <t>mL</t>
  </si>
  <si>
    <t>Glass aparatus weighs 125 grams</t>
  </si>
  <si>
    <t>16 breaths per minute at 1:2 inhale:exhale ratio</t>
  </si>
  <si>
    <t xml:space="preserve">1500ms </t>
  </si>
  <si>
    <t>18 breaths per minute at 1:2 inhale:exhale ratio</t>
  </si>
  <si>
    <t>20 breaths per minute at 1:2 inhale:exhale ratio</t>
  </si>
  <si>
    <t>Inhale Time (ms)</t>
  </si>
  <si>
    <t>Average Volume Displaced (mL)</t>
  </si>
  <si>
    <t>Average Flow Rate (L/min)</t>
  </si>
  <si>
    <t>Average</t>
  </si>
  <si>
    <t>Stdev</t>
  </si>
  <si>
    <t>stdev flow rate</t>
  </si>
  <si>
    <t>Count</t>
  </si>
  <si>
    <t>grams</t>
  </si>
  <si>
    <t>Time(ms)</t>
  </si>
  <si>
    <t>L/s</t>
  </si>
  <si>
    <t>L/min</t>
  </si>
  <si>
    <t>Approx min Pressure (atm)</t>
  </si>
  <si>
    <t>Approx max Pressure (atm)</t>
  </si>
  <si>
    <t>T (F)</t>
  </si>
  <si>
    <t>T (K)</t>
  </si>
  <si>
    <t>Approx min Pressure (Pa)</t>
  </si>
  <si>
    <t>Approx max Pressure (Pa)</t>
  </si>
  <si>
    <t>R [(Pa*L)/(K*mol)]</t>
  </si>
  <si>
    <t>mol/s (minimum)
(PV=nRT; n=PV/RT)</t>
  </si>
  <si>
    <t>mol/s (maximum)
(PV=nRT; n=PV/RT)</t>
  </si>
  <si>
    <t>Double pump mol/s (minimum)</t>
  </si>
  <si>
    <t>Double pump (L/s)</t>
  </si>
  <si>
    <t>Double Pump (mL/s)</t>
  </si>
  <si>
    <t>Seconds for 350mL/breath</t>
  </si>
  <si>
    <t>kPA/100m</t>
  </si>
  <si>
    <t>Pa/m</t>
  </si>
  <si>
    <t>kPa/m</t>
  </si>
  <si>
    <t>Pa/ft</t>
  </si>
  <si>
    <t>Volume Displaced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</si>
</sst>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Arial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2" fontId="2" fillId="0" borderId="0" xfId="0" applyNumberFormat="1" applyFont="1" applyAlignment="1"/>
    <xf numFmtId="2" fontId="2" fillId="0" borderId="0" xfId="0" applyNumberFormat="1" applyFont="1"/>
    <xf numFmtId="1" fontId="2" fillId="0" borderId="0" xfId="0" applyNumberFormat="1" applyFont="1"/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2" fontId="2" fillId="2" borderId="0" xfId="0" applyNumberFormat="1" applyFont="1" applyFill="1" applyAlignment="1"/>
    <xf numFmtId="0" fontId="2" fillId="2" borderId="0" xfId="0" applyFont="1" applyFill="1"/>
    <xf numFmtId="0" fontId="0" fillId="2" borderId="0" xfId="0" applyFont="1" applyFill="1" applyAlignment="1"/>
    <xf numFmtId="0" fontId="3" fillId="0" borderId="0" xfId="0" applyFont="1" applyAlignment="1"/>
    <xf numFmtId="0" fontId="0" fillId="3" borderId="0" xfId="0" applyFont="1" applyFill="1" applyAlignment="1">
      <alignment wrapText="1"/>
    </xf>
    <xf numFmtId="0" fontId="3" fillId="3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 applyAlignment="1"/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2" fontId="4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Average Volume Displaced (mL) and Average Flow Rate (L/min)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Volume Displaced (mL)</c:v>
                </c:pt>
              </c:strCache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Sheet2!$C$2:$C$7</c:f>
                <c:numCache>
                  <c:formatCode>General</c:formatCod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3.3040379335998349</c:v>
                  </c:pt>
                  <c:pt idx="3">
                    <c:v>6.1913918736689038</c:v>
                  </c:pt>
                  <c:pt idx="4">
                    <c:v>1</c:v>
                  </c:pt>
                  <c:pt idx="5">
                    <c:v>1.1547005383792515</c:v>
                  </c:pt>
                </c:numCache>
              </c:numRef>
            </c:plus>
            <c:minus>
              <c:numRef>
                <c:f>Sheet2!$C$2:$C$7</c:f>
                <c:numCache>
                  <c:formatCode>General</c:formatCod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3.3040379335998349</c:v>
                  </c:pt>
                  <c:pt idx="3">
                    <c:v>6.1913918736689038</c:v>
                  </c:pt>
                  <c:pt idx="4">
                    <c:v>1</c:v>
                  </c:pt>
                  <c:pt idx="5">
                    <c:v>1.1547005383792515</c:v>
                  </c:pt>
                </c:numCache>
              </c:numRef>
            </c:minus>
            <c:spPr>
              <a:ln>
                <a:solidFill>
                  <a:srgbClr val="0070C0"/>
                </a:solidFill>
              </a:ln>
            </c:spPr>
          </c:errBars>
          <c:cat>
            <c:numRef>
              <c:f>Sheet2!$A$2:$A$7</c:f>
              <c:numCache>
                <c:formatCode>0.00</c:formatCode>
                <c:ptCount val="6"/>
                <c:pt idx="0">
                  <c:v>1200</c:v>
                </c:pt>
                <c:pt idx="1">
                  <c:v>1333</c:v>
                </c:pt>
                <c:pt idx="2">
                  <c:v>1500</c:v>
                </c:pt>
                <c:pt idx="3">
                  <c:v>1667</c:v>
                </c:pt>
                <c:pt idx="4">
                  <c:v>1714</c:v>
                </c:pt>
                <c:pt idx="5">
                  <c:v>2000</c:v>
                </c:pt>
              </c:numCache>
            </c:numRef>
          </c:cat>
          <c:val>
            <c:numRef>
              <c:f>Sheet2!$B$2:$B$7</c:f>
              <c:numCache>
                <c:formatCode>0.00</c:formatCode>
                <c:ptCount val="6"/>
                <c:pt idx="0">
                  <c:v>128</c:v>
                </c:pt>
                <c:pt idx="1">
                  <c:v>138</c:v>
                </c:pt>
                <c:pt idx="2">
                  <c:v>159.25</c:v>
                </c:pt>
                <c:pt idx="3">
                  <c:v>173.5</c:v>
                </c:pt>
                <c:pt idx="4">
                  <c:v>182</c:v>
                </c:pt>
                <c:pt idx="5">
                  <c:v>209.33333333333334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E-4372-BCA6-7FF78F81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328172"/>
        <c:axId val="1011974159"/>
      </c:lineChart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Average Flow Rate (L/min)</c:v>
                </c:pt>
              </c:strCache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Sheet2!$F$2:$F$7</c:f>
                <c:numCache>
                  <c:formatCode>General</c:formatCode>
                  <c:ptCount val="6"/>
                  <c:pt idx="0">
                    <c:v>0.05</c:v>
                  </c:pt>
                  <c:pt idx="1">
                    <c:v>9.002250562640661E-2</c:v>
                  </c:pt>
                  <c:pt idx="2">
                    <c:v>0.1321615173439934</c:v>
                  </c:pt>
                  <c:pt idx="3">
                    <c:v>0.22284553834441165</c:v>
                  </c:pt>
                  <c:pt idx="4">
                    <c:v>3.5005834305717617E-2</c:v>
                  </c:pt>
                  <c:pt idx="5">
                    <c:v>3.4641016151377539E-2</c:v>
                  </c:pt>
                </c:numCache>
              </c:numRef>
            </c:plus>
            <c:minus>
              <c:numRef>
                <c:f>Sheet2!$F$2:$F$7</c:f>
                <c:numCache>
                  <c:formatCode>General</c:formatCode>
                  <c:ptCount val="6"/>
                  <c:pt idx="0">
                    <c:v>0.05</c:v>
                  </c:pt>
                  <c:pt idx="1">
                    <c:v>9.002250562640661E-2</c:v>
                  </c:pt>
                  <c:pt idx="2">
                    <c:v>0.1321615173439934</c:v>
                  </c:pt>
                  <c:pt idx="3">
                    <c:v>0.22284553834441165</c:v>
                  </c:pt>
                  <c:pt idx="4">
                    <c:v>3.5005834305717617E-2</c:v>
                  </c:pt>
                  <c:pt idx="5">
                    <c:v>3.4641016151377539E-2</c:v>
                  </c:pt>
                </c:numCache>
              </c:numRef>
            </c:minus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errBars>
          <c:cat>
            <c:numRef>
              <c:f>Sheet2!$A$2:$A$7</c:f>
              <c:numCache>
                <c:formatCode>0.00</c:formatCode>
                <c:ptCount val="6"/>
                <c:pt idx="0">
                  <c:v>1200</c:v>
                </c:pt>
                <c:pt idx="1">
                  <c:v>1333</c:v>
                </c:pt>
                <c:pt idx="2">
                  <c:v>1500</c:v>
                </c:pt>
                <c:pt idx="3">
                  <c:v>1667</c:v>
                </c:pt>
                <c:pt idx="4">
                  <c:v>1714</c:v>
                </c:pt>
                <c:pt idx="5">
                  <c:v>2000</c:v>
                </c:pt>
              </c:numCache>
            </c:numRef>
          </c:cat>
          <c:val>
            <c:numRef>
              <c:f>Sheet2!$E$2:$E$7</c:f>
              <c:numCache>
                <c:formatCode>0.00</c:formatCode>
                <c:ptCount val="6"/>
                <c:pt idx="0">
                  <c:v>6.4</c:v>
                </c:pt>
                <c:pt idx="1">
                  <c:v>6.2115528882220552</c:v>
                </c:pt>
                <c:pt idx="2">
                  <c:v>6.37</c:v>
                </c:pt>
                <c:pt idx="3">
                  <c:v>6.2447510497900414</c:v>
                </c:pt>
                <c:pt idx="4">
                  <c:v>6.3710618436406072</c:v>
                </c:pt>
                <c:pt idx="5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E-4372-BCA6-7FF78F81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45384"/>
        <c:axId val="1445572957"/>
      </c:lineChart>
      <c:catAx>
        <c:axId val="1697328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Inhale Time (ms)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1974159"/>
        <c:crosses val="autoZero"/>
        <c:auto val="1"/>
        <c:lblAlgn val="ctr"/>
        <c:lblOffset val="100"/>
        <c:noMultiLvlLbl val="1"/>
      </c:catAx>
      <c:valAx>
        <c:axId val="1011974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7328172"/>
        <c:crosses val="autoZero"/>
        <c:crossBetween val="between"/>
      </c:valAx>
      <c:catAx>
        <c:axId val="711045384"/>
        <c:scaling>
          <c:orientation val="minMax"/>
        </c:scaling>
        <c:delete val="1"/>
        <c:axPos val="b"/>
        <c:numFmt formatCode="0.00" sourceLinked="1"/>
        <c:majorTickMark val="cross"/>
        <c:minorTickMark val="cross"/>
        <c:tickLblPos val="nextTo"/>
        <c:crossAx val="1445572957"/>
        <c:crosses val="autoZero"/>
        <c:auto val="1"/>
        <c:lblAlgn val="ctr"/>
        <c:lblOffset val="100"/>
        <c:noMultiLvlLbl val="1"/>
      </c:catAx>
      <c:valAx>
        <c:axId val="1445572957"/>
        <c:scaling>
          <c:orientation val="minMax"/>
          <c:max val="8"/>
          <c:min val="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1045384"/>
        <c:crosses val="max"/>
        <c:crossBetween val="between"/>
        <c:majorUnit val="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'Dawn''s Mess'!$C$1</c:f>
              <c:strCache>
                <c:ptCount val="1"/>
                <c:pt idx="0">
                  <c:v>Volume Displaced (mL)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'Dawn''s Mess'!$A$2:$A$21</c:f>
              <c:numCache>
                <c:formatCode>0.00</c:formatCode>
                <c:ptCount val="2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1333</c:v>
                </c:pt>
                <c:pt idx="4">
                  <c:v>1333</c:v>
                </c:pt>
                <c:pt idx="5">
                  <c:v>1333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1667</c:v>
                </c:pt>
                <c:pt idx="11">
                  <c:v>1667</c:v>
                </c:pt>
                <c:pt idx="12">
                  <c:v>1667</c:v>
                </c:pt>
                <c:pt idx="13">
                  <c:v>1667</c:v>
                </c:pt>
                <c:pt idx="14">
                  <c:v>1714</c:v>
                </c:pt>
                <c:pt idx="15">
                  <c:v>1714</c:v>
                </c:pt>
                <c:pt idx="16">
                  <c:v>1714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</c:numCache>
            </c:numRef>
          </c:xVal>
          <c:yVal>
            <c:numRef>
              <c:f>'Dawn''s Mess'!$C$2:$C$21</c:f>
              <c:numCache>
                <c:formatCode>General</c:formatCode>
                <c:ptCount val="20"/>
                <c:pt idx="0">
                  <c:v>129</c:v>
                </c:pt>
                <c:pt idx="1">
                  <c:v>128</c:v>
                </c:pt>
                <c:pt idx="2">
                  <c:v>127</c:v>
                </c:pt>
                <c:pt idx="3">
                  <c:v>138</c:v>
                </c:pt>
                <c:pt idx="4">
                  <c:v>136</c:v>
                </c:pt>
                <c:pt idx="5">
                  <c:v>140</c:v>
                </c:pt>
                <c:pt idx="6">
                  <c:v>159</c:v>
                </c:pt>
                <c:pt idx="7">
                  <c:v>163</c:v>
                </c:pt>
                <c:pt idx="8">
                  <c:v>155</c:v>
                </c:pt>
                <c:pt idx="9">
                  <c:v>160</c:v>
                </c:pt>
                <c:pt idx="10">
                  <c:v>173</c:v>
                </c:pt>
                <c:pt idx="11">
                  <c:v>165</c:v>
                </c:pt>
                <c:pt idx="12">
                  <c:v>179</c:v>
                </c:pt>
                <c:pt idx="13">
                  <c:v>177</c:v>
                </c:pt>
                <c:pt idx="14">
                  <c:v>182</c:v>
                </c:pt>
                <c:pt idx="15">
                  <c:v>181</c:v>
                </c:pt>
                <c:pt idx="16">
                  <c:v>183</c:v>
                </c:pt>
                <c:pt idx="17">
                  <c:v>208</c:v>
                </c:pt>
                <c:pt idx="18">
                  <c:v>210</c:v>
                </c:pt>
                <c:pt idx="19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4-444A-8BB8-02259B59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81488"/>
        <c:axId val="331152384"/>
      </c:scatterChart>
      <c:scatterChart>
        <c:scatterStyle val="smoothMarker"/>
        <c:varyColors val="0"/>
        <c:ser>
          <c:idx val="1"/>
          <c:order val="1"/>
          <c:tx>
            <c:strRef>
              <c:f>'Dawn''s Mess'!$E$1</c:f>
              <c:strCache>
                <c:ptCount val="1"/>
                <c:pt idx="0">
                  <c:v>L/min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'Dawn''s Mess'!$A$2:$A$21</c:f>
              <c:numCache>
                <c:formatCode>0.00</c:formatCode>
                <c:ptCount val="2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1333</c:v>
                </c:pt>
                <c:pt idx="4">
                  <c:v>1333</c:v>
                </c:pt>
                <c:pt idx="5">
                  <c:v>1333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1667</c:v>
                </c:pt>
                <c:pt idx="11">
                  <c:v>1667</c:v>
                </c:pt>
                <c:pt idx="12">
                  <c:v>1667</c:v>
                </c:pt>
                <c:pt idx="13">
                  <c:v>1667</c:v>
                </c:pt>
                <c:pt idx="14">
                  <c:v>1714</c:v>
                </c:pt>
                <c:pt idx="15">
                  <c:v>1714</c:v>
                </c:pt>
                <c:pt idx="16">
                  <c:v>1714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</c:numCache>
            </c:numRef>
          </c:xVal>
          <c:yVal>
            <c:numRef>
              <c:f>'Dawn''s Mess'!$E$2:$E$21</c:f>
              <c:numCache>
                <c:formatCode>General</c:formatCode>
                <c:ptCount val="20"/>
                <c:pt idx="0">
                  <c:v>6.45</c:v>
                </c:pt>
                <c:pt idx="1">
                  <c:v>6.4</c:v>
                </c:pt>
                <c:pt idx="2">
                  <c:v>6.35</c:v>
                </c:pt>
                <c:pt idx="3">
                  <c:v>6.2115528882220552</c:v>
                </c:pt>
                <c:pt idx="4">
                  <c:v>6.1215303825956484</c:v>
                </c:pt>
                <c:pt idx="5">
                  <c:v>6.301575393848462</c:v>
                </c:pt>
                <c:pt idx="6">
                  <c:v>6.3599999999999994</c:v>
                </c:pt>
                <c:pt idx="7">
                  <c:v>6.52</c:v>
                </c:pt>
                <c:pt idx="8">
                  <c:v>6.2</c:v>
                </c:pt>
                <c:pt idx="9">
                  <c:v>6.4</c:v>
                </c:pt>
                <c:pt idx="10">
                  <c:v>6.2267546490701857</c:v>
                </c:pt>
                <c:pt idx="11">
                  <c:v>5.9388122375524892</c:v>
                </c:pt>
                <c:pt idx="12">
                  <c:v>6.4427114577084579</c:v>
                </c:pt>
                <c:pt idx="13">
                  <c:v>6.3707258548290344</c:v>
                </c:pt>
                <c:pt idx="14">
                  <c:v>6.3710618436406072</c:v>
                </c:pt>
                <c:pt idx="15">
                  <c:v>6.3360560093348894</c:v>
                </c:pt>
                <c:pt idx="16">
                  <c:v>6.4060676779463241</c:v>
                </c:pt>
                <c:pt idx="17">
                  <c:v>6.2399999999999993</c:v>
                </c:pt>
                <c:pt idx="18">
                  <c:v>6.3</c:v>
                </c:pt>
                <c:pt idx="19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4-444A-8BB8-02259B59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46224"/>
        <c:axId val="526049136"/>
      </c:scatterChart>
      <c:valAx>
        <c:axId val="4386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52384"/>
        <c:crosses val="autoZero"/>
        <c:crossBetween val="midCat"/>
      </c:valAx>
      <c:valAx>
        <c:axId val="3311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81488"/>
        <c:crosses val="autoZero"/>
        <c:crossBetween val="midCat"/>
      </c:valAx>
      <c:valAx>
        <c:axId val="526049136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6224"/>
        <c:crosses val="max"/>
        <c:crossBetween val="midCat"/>
      </c:valAx>
      <c:valAx>
        <c:axId val="52604622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260491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12</xdr:row>
      <xdr:rowOff>133350</xdr:rowOff>
    </xdr:from>
    <xdr:ext cx="7200900" cy="34385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138112</xdr:rowOff>
    </xdr:from>
    <xdr:to>
      <xdr:col>15</xdr:col>
      <xdr:colOff>495300</xdr:colOff>
      <xdr:row>28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BF287-9E3F-4FB7-894C-C3E72EDEF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13" workbookViewId="0">
      <selection activeCell="D34" sqref="D34:D36"/>
    </sheetView>
    <sheetView workbookViewId="1">
      <selection sqref="A1:F1"/>
    </sheetView>
  </sheetViews>
  <sheetFormatPr defaultColWidth="11.21875" defaultRowHeight="15" customHeight="1" x14ac:dyDescent="0.2"/>
  <cols>
    <col min="1" max="1" width="13.6640625" customWidth="1"/>
    <col min="2" max="26" width="10.5546875" customWidth="1"/>
  </cols>
  <sheetData>
    <row r="1" spans="1:11" ht="15.75" customHeight="1" x14ac:dyDescent="0.25">
      <c r="A1" s="10" t="s">
        <v>0</v>
      </c>
      <c r="B1" s="11"/>
      <c r="C1" s="11"/>
      <c r="D1" s="11"/>
      <c r="E1" s="11"/>
      <c r="F1" s="11"/>
      <c r="K1" s="1" t="s">
        <v>1</v>
      </c>
    </row>
    <row r="2" spans="1:11" ht="15.75" customHeight="1" x14ac:dyDescent="0.25">
      <c r="A2" s="10" t="s">
        <v>2</v>
      </c>
      <c r="B2" s="11"/>
      <c r="C2" s="11"/>
      <c r="D2" s="11"/>
      <c r="E2" s="11"/>
      <c r="F2" s="11"/>
      <c r="G2" s="1" t="s">
        <v>3</v>
      </c>
    </row>
    <row r="3" spans="1:11" ht="79.5" customHeight="1" x14ac:dyDescent="0.25">
      <c r="A3" s="2" t="s">
        <v>4</v>
      </c>
      <c r="B3" s="3" t="s">
        <v>5</v>
      </c>
      <c r="C3" s="2" t="s">
        <v>6</v>
      </c>
      <c r="D3" s="2" t="s">
        <v>7</v>
      </c>
      <c r="E3" s="2" t="s">
        <v>6</v>
      </c>
    </row>
    <row r="4" spans="1:11" ht="15.75" customHeight="1" x14ac:dyDescent="0.25">
      <c r="A4" s="1" t="s">
        <v>8</v>
      </c>
      <c r="B4" s="1" t="s">
        <v>9</v>
      </c>
      <c r="D4" s="1" t="s">
        <v>9</v>
      </c>
    </row>
    <row r="5" spans="1:11" ht="15.75" customHeight="1" x14ac:dyDescent="0.25">
      <c r="A5" s="1" t="s">
        <v>10</v>
      </c>
      <c r="B5" s="1">
        <v>173</v>
      </c>
      <c r="D5" s="1">
        <v>208</v>
      </c>
    </row>
    <row r="6" spans="1:11" ht="15.75" customHeight="1" x14ac:dyDescent="0.25">
      <c r="A6" s="1" t="s">
        <v>11</v>
      </c>
      <c r="B6" s="1">
        <v>165</v>
      </c>
      <c r="D6" s="1">
        <v>210</v>
      </c>
    </row>
    <row r="7" spans="1:11" ht="15.75" customHeight="1" x14ac:dyDescent="0.25">
      <c r="A7" s="1" t="s">
        <v>12</v>
      </c>
      <c r="B7" s="1">
        <v>179</v>
      </c>
      <c r="D7" s="1">
        <v>210</v>
      </c>
    </row>
    <row r="8" spans="1:11" ht="15.75" customHeight="1" x14ac:dyDescent="0.25">
      <c r="A8" s="1" t="s">
        <v>13</v>
      </c>
      <c r="B8" s="1">
        <v>177</v>
      </c>
      <c r="G8" s="1" t="s">
        <v>14</v>
      </c>
    </row>
    <row r="9" spans="1:11" ht="15.75" customHeight="1" x14ac:dyDescent="0.25">
      <c r="A9" s="8" t="s">
        <v>29</v>
      </c>
      <c r="B9" s="1">
        <f>AVERAGE(B5:B8)</f>
        <v>173.5</v>
      </c>
      <c r="C9" s="8" t="s">
        <v>29</v>
      </c>
      <c r="D9" s="1">
        <f>AVERAGE(D5:D8)</f>
        <v>209.33333333333334</v>
      </c>
      <c r="G9" s="1" t="s">
        <v>18</v>
      </c>
    </row>
    <row r="10" spans="1:11" ht="15.75" customHeight="1" x14ac:dyDescent="0.25">
      <c r="A10" s="8" t="s">
        <v>30</v>
      </c>
      <c r="B10" s="1">
        <f>STDEV(B5:B8)</f>
        <v>6.1913918736689038</v>
      </c>
      <c r="C10" s="8" t="s">
        <v>30</v>
      </c>
      <c r="D10" s="1">
        <f>STDEV(D5:D8)</f>
        <v>1.1547005383792515</v>
      </c>
      <c r="G10" s="1" t="s">
        <v>21</v>
      </c>
    </row>
    <row r="11" spans="1:11" ht="15.75" customHeight="1" x14ac:dyDescent="0.25">
      <c r="A11" s="2" t="s">
        <v>15</v>
      </c>
      <c r="B11" s="2" t="s">
        <v>16</v>
      </c>
      <c r="D11" s="2" t="s">
        <v>17</v>
      </c>
    </row>
    <row r="12" spans="1:11" ht="15.75" customHeight="1" x14ac:dyDescent="0.25">
      <c r="A12" s="1" t="s">
        <v>19</v>
      </c>
      <c r="B12" s="1" t="s">
        <v>9</v>
      </c>
      <c r="C12" s="1" t="s">
        <v>20</v>
      </c>
      <c r="D12" s="1" t="s">
        <v>20</v>
      </c>
    </row>
    <row r="13" spans="1:11" ht="15.75" customHeight="1" x14ac:dyDescent="0.25">
      <c r="A13" s="1" t="s">
        <v>10</v>
      </c>
      <c r="D13" s="1">
        <v>182</v>
      </c>
    </row>
    <row r="14" spans="1:11" ht="15.75" customHeight="1" x14ac:dyDescent="0.25">
      <c r="A14" s="1" t="s">
        <v>11</v>
      </c>
      <c r="D14" s="1">
        <v>181</v>
      </c>
    </row>
    <row r="15" spans="1:11" ht="15.75" customHeight="1" x14ac:dyDescent="0.25">
      <c r="A15" s="1" t="s">
        <v>12</v>
      </c>
      <c r="D15" s="1">
        <v>183</v>
      </c>
    </row>
    <row r="16" spans="1:11" ht="15.75" customHeight="1" x14ac:dyDescent="0.25">
      <c r="A16" s="8" t="s">
        <v>29</v>
      </c>
      <c r="B16" s="1" t="e">
        <f>AVERAGE(B12:B15)</f>
        <v>#DIV/0!</v>
      </c>
      <c r="C16" s="8" t="s">
        <v>29</v>
      </c>
      <c r="D16" s="1">
        <f>AVERAGE(D12:D15)</f>
        <v>182</v>
      </c>
    </row>
    <row r="17" spans="1:4" ht="15.75" customHeight="1" x14ac:dyDescent="0.25">
      <c r="A17" s="8" t="s">
        <v>30</v>
      </c>
      <c r="B17" s="1" t="e">
        <f>STDEV(B12:B15)</f>
        <v>#DIV/0!</v>
      </c>
      <c r="C17" s="8" t="s">
        <v>30</v>
      </c>
      <c r="D17" s="1">
        <f>STDEV(D12:D15)</f>
        <v>1</v>
      </c>
    </row>
    <row r="18" spans="1:4" ht="15.75" customHeight="1" x14ac:dyDescent="0.25">
      <c r="A18" s="2" t="s">
        <v>22</v>
      </c>
      <c r="D18" s="1" t="s">
        <v>23</v>
      </c>
    </row>
    <row r="19" spans="1:4" ht="15.75" customHeight="1" x14ac:dyDescent="0.25">
      <c r="A19" s="1" t="s">
        <v>19</v>
      </c>
      <c r="B19" s="1" t="s">
        <v>9</v>
      </c>
    </row>
    <row r="20" spans="1:4" ht="15.75" customHeight="1" x14ac:dyDescent="0.25">
      <c r="A20" s="1" t="s">
        <v>10</v>
      </c>
      <c r="D20" s="1">
        <v>159</v>
      </c>
    </row>
    <row r="21" spans="1:4" ht="15.75" customHeight="1" x14ac:dyDescent="0.25">
      <c r="A21" s="1" t="s">
        <v>11</v>
      </c>
      <c r="D21" s="1">
        <v>163</v>
      </c>
    </row>
    <row r="22" spans="1:4" ht="15.75" customHeight="1" x14ac:dyDescent="0.25">
      <c r="A22" s="1" t="s">
        <v>12</v>
      </c>
      <c r="D22" s="1">
        <v>155</v>
      </c>
    </row>
    <row r="23" spans="1:4" ht="15.75" customHeight="1" x14ac:dyDescent="0.25">
      <c r="A23" s="1" t="s">
        <v>13</v>
      </c>
      <c r="D23" s="1">
        <v>160</v>
      </c>
    </row>
    <row r="24" spans="1:4" ht="15.75" customHeight="1" x14ac:dyDescent="0.25">
      <c r="A24" s="8" t="s">
        <v>29</v>
      </c>
      <c r="B24" s="1" t="e">
        <f>AVERAGE(B20:B23)</f>
        <v>#DIV/0!</v>
      </c>
      <c r="C24" s="8" t="s">
        <v>29</v>
      </c>
      <c r="D24" s="1">
        <f>AVERAGE(D20:D23)</f>
        <v>159.25</v>
      </c>
    </row>
    <row r="25" spans="1:4" ht="15.75" customHeight="1" x14ac:dyDescent="0.25">
      <c r="A25" s="8" t="s">
        <v>30</v>
      </c>
      <c r="B25" s="1" t="e">
        <f>STDEV(B20:B23)</f>
        <v>#DIV/0!</v>
      </c>
      <c r="C25" s="8" t="s">
        <v>30</v>
      </c>
      <c r="D25" s="1">
        <f>STDEV(D20:D23)</f>
        <v>3.3040379335998349</v>
      </c>
    </row>
    <row r="26" spans="1:4" ht="15.75" customHeight="1" x14ac:dyDescent="0.25">
      <c r="A26" s="2" t="s">
        <v>24</v>
      </c>
    </row>
    <row r="27" spans="1:4" ht="15.75" customHeight="1" x14ac:dyDescent="0.25">
      <c r="A27" s="1" t="s">
        <v>19</v>
      </c>
      <c r="B27" s="1" t="s">
        <v>9</v>
      </c>
    </row>
    <row r="28" spans="1:4" ht="15.75" customHeight="1" x14ac:dyDescent="0.25">
      <c r="A28" s="1" t="s">
        <v>10</v>
      </c>
      <c r="D28" s="1">
        <v>138</v>
      </c>
    </row>
    <row r="29" spans="1:4" ht="15.75" customHeight="1" x14ac:dyDescent="0.25">
      <c r="A29" s="1" t="s">
        <v>11</v>
      </c>
      <c r="D29" s="1">
        <v>136</v>
      </c>
    </row>
    <row r="30" spans="1:4" ht="15.75" customHeight="1" x14ac:dyDescent="0.25">
      <c r="A30" s="1" t="s">
        <v>12</v>
      </c>
      <c r="D30" s="1">
        <v>140</v>
      </c>
    </row>
    <row r="31" spans="1:4" ht="15.75" customHeight="1" x14ac:dyDescent="0.25">
      <c r="A31" s="8" t="s">
        <v>29</v>
      </c>
      <c r="B31" s="1" t="e">
        <f>AVERAGE(B27:B30)</f>
        <v>#DIV/0!</v>
      </c>
      <c r="C31" s="8" t="s">
        <v>29</v>
      </c>
      <c r="D31" s="1">
        <f>AVERAGE(D27:D30)</f>
        <v>138</v>
      </c>
    </row>
    <row r="32" spans="1:4" ht="15.75" customHeight="1" x14ac:dyDescent="0.25">
      <c r="A32" s="8" t="s">
        <v>30</v>
      </c>
      <c r="B32" s="1" t="e">
        <f>STDEV(B27:B30)</f>
        <v>#DIV/0!</v>
      </c>
      <c r="C32" s="8" t="s">
        <v>30</v>
      </c>
      <c r="D32" s="1">
        <f>STDEV(D27:D30)</f>
        <v>2</v>
      </c>
    </row>
    <row r="33" spans="1:4" ht="15.75" customHeight="1" x14ac:dyDescent="0.25">
      <c r="A33" s="2" t="s">
        <v>25</v>
      </c>
    </row>
    <row r="34" spans="1:4" ht="15.75" customHeight="1" x14ac:dyDescent="0.25">
      <c r="A34" s="1" t="s">
        <v>19</v>
      </c>
      <c r="D34" s="1">
        <v>129</v>
      </c>
    </row>
    <row r="35" spans="1:4" ht="15.75" customHeight="1" x14ac:dyDescent="0.25">
      <c r="A35" s="1" t="s">
        <v>10</v>
      </c>
      <c r="D35" s="1">
        <v>128</v>
      </c>
    </row>
    <row r="36" spans="1:4" ht="15.75" customHeight="1" x14ac:dyDescent="0.25">
      <c r="A36" s="1" t="s">
        <v>11</v>
      </c>
      <c r="D36" s="1">
        <v>127</v>
      </c>
    </row>
    <row r="37" spans="1:4" ht="15.75" customHeight="1" x14ac:dyDescent="0.25">
      <c r="A37" s="1" t="s">
        <v>12</v>
      </c>
    </row>
    <row r="38" spans="1:4" ht="15.75" customHeight="1" x14ac:dyDescent="0.25">
      <c r="A38" s="8" t="s">
        <v>29</v>
      </c>
      <c r="B38" s="1" t="e">
        <f>AVERAGE(B34:B37)</f>
        <v>#DIV/0!</v>
      </c>
      <c r="C38" s="8" t="s">
        <v>29</v>
      </c>
      <c r="D38" s="1">
        <f>AVERAGE(D34:D37)</f>
        <v>128</v>
      </c>
    </row>
    <row r="39" spans="1:4" ht="15.75" customHeight="1" x14ac:dyDescent="0.25">
      <c r="A39" s="8" t="s">
        <v>30</v>
      </c>
      <c r="B39" s="1" t="e">
        <f>STDEV(B34:B37)</f>
        <v>#DIV/0!</v>
      </c>
      <c r="C39" s="8" t="s">
        <v>30</v>
      </c>
      <c r="D39" s="1">
        <f>STDEV(D34:D37)</f>
        <v>1</v>
      </c>
    </row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F1"/>
    <mergeCell ref="A2:F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1"/>
  <sheetViews>
    <sheetView tabSelected="1" workbookViewId="0">
      <selection activeCell="B7" sqref="B7"/>
    </sheetView>
    <sheetView tabSelected="1" workbookViewId="1">
      <selection activeCell="B2" sqref="B2"/>
    </sheetView>
  </sheetViews>
  <sheetFormatPr defaultColWidth="11.21875" defaultRowHeight="15" customHeight="1" x14ac:dyDescent="0.2"/>
  <cols>
    <col min="1" max="1" width="16.88671875" customWidth="1"/>
    <col min="2" max="2" width="15.44140625" customWidth="1"/>
    <col min="5" max="5" width="19.88671875" customWidth="1"/>
  </cols>
  <sheetData>
    <row r="1" spans="1:6" x14ac:dyDescent="0.25">
      <c r="A1" s="4" t="s">
        <v>26</v>
      </c>
      <c r="B1" s="4" t="s">
        <v>27</v>
      </c>
      <c r="C1" s="9" t="s">
        <v>30</v>
      </c>
      <c r="D1" s="9" t="s">
        <v>32</v>
      </c>
      <c r="E1" s="4" t="s">
        <v>28</v>
      </c>
      <c r="F1" s="9" t="s">
        <v>31</v>
      </c>
    </row>
    <row r="2" spans="1:6" x14ac:dyDescent="0.25">
      <c r="A2" s="4">
        <v>1200</v>
      </c>
      <c r="B2" s="5">
        <f>AVERAGE('Raw Data'!D34:D36)</f>
        <v>128</v>
      </c>
      <c r="C2" s="5">
        <f>STDEV('Raw Data'!D34:D36)</f>
        <v>1</v>
      </c>
      <c r="D2" s="5">
        <f>COUNT('Raw Data'!D34:D36)</f>
        <v>3</v>
      </c>
      <c r="E2" s="5">
        <f>B2/A2*60</f>
        <v>6.4</v>
      </c>
      <c r="F2" s="5">
        <f>C2/A2*60</f>
        <v>0.05</v>
      </c>
    </row>
    <row r="3" spans="1:6" x14ac:dyDescent="0.25">
      <c r="A3" s="4">
        <v>1333</v>
      </c>
      <c r="B3" s="5">
        <f>AVERAGE('Raw Data'!D28:D30)</f>
        <v>138</v>
      </c>
      <c r="C3" s="5">
        <f>STDEV('Raw Data'!D28:D30)</f>
        <v>2</v>
      </c>
      <c r="D3" s="5">
        <f>COUNT('Raw Data'!D20:D23)</f>
        <v>4</v>
      </c>
      <c r="E3" s="5">
        <f>B3/A3*60</f>
        <v>6.2115528882220552</v>
      </c>
      <c r="F3" s="5">
        <f>C3/A3*60</f>
        <v>9.002250562640661E-2</v>
      </c>
    </row>
    <row r="4" spans="1:6" x14ac:dyDescent="0.25">
      <c r="A4" s="4">
        <v>1500</v>
      </c>
      <c r="B4" s="5">
        <f>AVERAGE('Raw Data'!D20:D23)</f>
        <v>159.25</v>
      </c>
      <c r="C4" s="5">
        <f>STDEV('Raw Data'!D20:D23)</f>
        <v>3.3040379335998349</v>
      </c>
      <c r="D4" s="5">
        <f>COUNT('Raw Data'!D20:D23)</f>
        <v>4</v>
      </c>
      <c r="E4" s="5">
        <f>B4/A4*60</f>
        <v>6.37</v>
      </c>
      <c r="F4" s="5">
        <f>C4/A4*60</f>
        <v>0.1321615173439934</v>
      </c>
    </row>
    <row r="5" spans="1:6" x14ac:dyDescent="0.25">
      <c r="A5" s="4">
        <v>1667</v>
      </c>
      <c r="B5" s="5">
        <f>AVERAGE('Raw Data'!B5:B8)</f>
        <v>173.5</v>
      </c>
      <c r="C5" s="5">
        <f>STDEV('Raw Data'!B5:B8)</f>
        <v>6.1913918736689038</v>
      </c>
      <c r="D5" s="5">
        <f>COUNT('Raw Data'!B5:B8)</f>
        <v>4</v>
      </c>
      <c r="E5" s="5">
        <f>B5/A5*60</f>
        <v>6.2447510497900414</v>
      </c>
      <c r="F5" s="5">
        <f>C5/A5*60</f>
        <v>0.22284553834441165</v>
      </c>
    </row>
    <row r="6" spans="1:6" x14ac:dyDescent="0.25">
      <c r="A6" s="4">
        <v>1714</v>
      </c>
      <c r="B6" s="5">
        <f>AVERAGE('Raw Data'!D13:D15)</f>
        <v>182</v>
      </c>
      <c r="C6" s="5">
        <f>STDEV('Raw Data'!D13:D15)</f>
        <v>1</v>
      </c>
      <c r="D6" s="5">
        <f>COUNT('Raw Data'!D13:D15)</f>
        <v>3</v>
      </c>
      <c r="E6" s="5">
        <f>B6/A6*60</f>
        <v>6.3710618436406072</v>
      </c>
      <c r="F6" s="5">
        <f>C6/A6*60</f>
        <v>3.5005834305717617E-2</v>
      </c>
    </row>
    <row r="7" spans="1:6" x14ac:dyDescent="0.25">
      <c r="A7" s="4">
        <v>2000</v>
      </c>
      <c r="B7" s="5">
        <f>AVERAGE('Raw Data'!D5:D7)</f>
        <v>209.33333333333334</v>
      </c>
      <c r="C7" s="5">
        <f>STDEV('Raw Data'!D5:D7)</f>
        <v>1.1547005383792515</v>
      </c>
      <c r="D7" s="5">
        <f>COUNT('Raw Data'!D5:D7)</f>
        <v>3</v>
      </c>
      <c r="E7" s="5">
        <f>B7/A7*60</f>
        <v>6.28</v>
      </c>
      <c r="F7" s="5">
        <f>C7/A7*60</f>
        <v>3.4641016151377539E-2</v>
      </c>
    </row>
    <row r="8" spans="1:6" x14ac:dyDescent="0.25">
      <c r="B8" s="6"/>
      <c r="C8" s="6"/>
      <c r="D8" s="6"/>
    </row>
    <row r="9" spans="1:6" x14ac:dyDescent="0.25">
      <c r="B9" s="6"/>
      <c r="C9" s="6"/>
      <c r="D9" s="6"/>
    </row>
    <row r="10" spans="1:6" x14ac:dyDescent="0.25">
      <c r="B10" s="6"/>
      <c r="C10" s="6"/>
      <c r="D10" s="6"/>
    </row>
    <row r="11" spans="1:6" x14ac:dyDescent="0.25">
      <c r="B11" s="6"/>
      <c r="C11" s="6"/>
      <c r="D11" s="6"/>
    </row>
    <row r="12" spans="1:6" x14ac:dyDescent="0.25">
      <c r="B12" s="6"/>
      <c r="C12" s="6"/>
      <c r="D12" s="6"/>
    </row>
    <row r="13" spans="1:6" x14ac:dyDescent="0.25">
      <c r="B13" s="6"/>
      <c r="C13" s="6"/>
      <c r="D13" s="6"/>
    </row>
    <row r="14" spans="1:6" x14ac:dyDescent="0.25">
      <c r="B14" s="6"/>
      <c r="C14" s="6"/>
      <c r="D14" s="6"/>
    </row>
    <row r="15" spans="1:6" x14ac:dyDescent="0.25">
      <c r="B15" s="6"/>
      <c r="C15" s="6"/>
      <c r="D15" s="6"/>
    </row>
    <row r="16" spans="1:6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  <row r="30" spans="2:4" x14ac:dyDescent="0.25">
      <c r="B30" s="6"/>
      <c r="C30" s="6"/>
      <c r="D30" s="6"/>
    </row>
    <row r="31" spans="2:4" x14ac:dyDescent="0.25">
      <c r="B31" s="6"/>
      <c r="C31" s="6"/>
      <c r="D31" s="6"/>
    </row>
    <row r="32" spans="2:4" x14ac:dyDescent="0.25">
      <c r="B32" s="6"/>
      <c r="C32" s="6"/>
      <c r="D32" s="6"/>
    </row>
    <row r="33" spans="2:4" x14ac:dyDescent="0.25">
      <c r="B33" s="6"/>
      <c r="C33" s="6"/>
      <c r="D33" s="6"/>
    </row>
    <row r="34" spans="2:4" x14ac:dyDescent="0.25">
      <c r="B34" s="6"/>
      <c r="C34" s="6"/>
      <c r="D34" s="6"/>
    </row>
    <row r="35" spans="2:4" x14ac:dyDescent="0.25">
      <c r="B35" s="6"/>
      <c r="C35" s="6"/>
      <c r="D35" s="6"/>
    </row>
    <row r="36" spans="2:4" x14ac:dyDescent="0.25">
      <c r="B36" s="6"/>
      <c r="C36" s="6"/>
      <c r="D36" s="6"/>
    </row>
    <row r="37" spans="2:4" x14ac:dyDescent="0.25">
      <c r="B37" s="6"/>
      <c r="C37" s="6"/>
      <c r="D37" s="6"/>
    </row>
    <row r="38" spans="2:4" x14ac:dyDescent="0.25">
      <c r="B38" s="6"/>
      <c r="C38" s="6"/>
      <c r="D38" s="6"/>
    </row>
    <row r="39" spans="2:4" x14ac:dyDescent="0.25">
      <c r="B39" s="6"/>
      <c r="C39" s="6"/>
      <c r="D39" s="6"/>
    </row>
    <row r="40" spans="2:4" x14ac:dyDescent="0.25">
      <c r="B40" s="6"/>
      <c r="C40" s="6"/>
      <c r="D40" s="6"/>
    </row>
    <row r="41" spans="2:4" x14ac:dyDescent="0.25">
      <c r="B41" s="6"/>
      <c r="C41" s="6"/>
      <c r="D41" s="6"/>
    </row>
    <row r="42" spans="2:4" x14ac:dyDescent="0.25">
      <c r="B42" s="6"/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B46" s="6"/>
      <c r="C46" s="6"/>
      <c r="D46" s="6"/>
    </row>
    <row r="47" spans="2:4" x14ac:dyDescent="0.25">
      <c r="B47" s="6"/>
      <c r="C47" s="6"/>
      <c r="D47" s="6"/>
    </row>
    <row r="48" spans="2:4" x14ac:dyDescent="0.25">
      <c r="B48" s="6"/>
      <c r="C48" s="6"/>
      <c r="D48" s="6"/>
    </row>
    <row r="49" spans="2:4" x14ac:dyDescent="0.25">
      <c r="B49" s="6"/>
      <c r="C49" s="6"/>
      <c r="D49" s="6"/>
    </row>
    <row r="50" spans="2:4" x14ac:dyDescent="0.25">
      <c r="B50" s="6"/>
      <c r="C50" s="6"/>
      <c r="D50" s="6"/>
    </row>
    <row r="51" spans="2:4" x14ac:dyDescent="0.25">
      <c r="B51" s="6"/>
      <c r="C51" s="6"/>
      <c r="D51" s="6"/>
    </row>
    <row r="52" spans="2:4" x14ac:dyDescent="0.25">
      <c r="B52" s="6"/>
      <c r="C52" s="6"/>
      <c r="D52" s="6"/>
    </row>
    <row r="53" spans="2:4" x14ac:dyDescent="0.25">
      <c r="B53" s="6"/>
      <c r="C53" s="6"/>
      <c r="D53" s="6"/>
    </row>
    <row r="54" spans="2:4" x14ac:dyDescent="0.25">
      <c r="B54" s="6"/>
      <c r="C54" s="6"/>
      <c r="D54" s="6"/>
    </row>
    <row r="55" spans="2:4" x14ac:dyDescent="0.25">
      <c r="B55" s="6"/>
      <c r="C55" s="6"/>
      <c r="D55" s="6"/>
    </row>
    <row r="56" spans="2:4" x14ac:dyDescent="0.25">
      <c r="B56" s="6"/>
      <c r="C56" s="6"/>
      <c r="D56" s="6"/>
    </row>
    <row r="57" spans="2:4" x14ac:dyDescent="0.25">
      <c r="B57" s="6"/>
      <c r="C57" s="6"/>
      <c r="D57" s="6"/>
    </row>
    <row r="58" spans="2:4" x14ac:dyDescent="0.25">
      <c r="B58" s="6"/>
      <c r="C58" s="6"/>
      <c r="D58" s="6"/>
    </row>
    <row r="59" spans="2:4" x14ac:dyDescent="0.25">
      <c r="B59" s="6"/>
      <c r="C59" s="6"/>
      <c r="D59" s="6"/>
    </row>
    <row r="60" spans="2:4" x14ac:dyDescent="0.25">
      <c r="B60" s="6"/>
      <c r="C60" s="6"/>
      <c r="D60" s="6"/>
    </row>
    <row r="61" spans="2:4" x14ac:dyDescent="0.25">
      <c r="B61" s="6"/>
      <c r="C61" s="6"/>
      <c r="D61" s="6"/>
    </row>
    <row r="62" spans="2:4" x14ac:dyDescent="0.25">
      <c r="B62" s="6"/>
      <c r="C62" s="6"/>
      <c r="D62" s="6"/>
    </row>
    <row r="63" spans="2:4" x14ac:dyDescent="0.25">
      <c r="B63" s="6"/>
      <c r="C63" s="6"/>
      <c r="D63" s="6"/>
    </row>
    <row r="64" spans="2:4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  <row r="76" spans="2:4" x14ac:dyDescent="0.25">
      <c r="B76" s="6"/>
      <c r="C76" s="6"/>
      <c r="D76" s="6"/>
    </row>
    <row r="77" spans="2:4" x14ac:dyDescent="0.25">
      <c r="B77" s="6"/>
      <c r="C77" s="6"/>
      <c r="D77" s="6"/>
    </row>
    <row r="78" spans="2:4" x14ac:dyDescent="0.25">
      <c r="B78" s="6"/>
      <c r="C78" s="6"/>
      <c r="D78" s="6"/>
    </row>
    <row r="79" spans="2:4" x14ac:dyDescent="0.25">
      <c r="B79" s="6"/>
      <c r="C79" s="6"/>
      <c r="D79" s="6"/>
    </row>
    <row r="80" spans="2:4" x14ac:dyDescent="0.25">
      <c r="B80" s="6"/>
      <c r="C80" s="6"/>
      <c r="D80" s="6"/>
    </row>
    <row r="81" spans="2:4" x14ac:dyDescent="0.25">
      <c r="B81" s="6"/>
      <c r="C81" s="6"/>
      <c r="D81" s="6"/>
    </row>
    <row r="82" spans="2:4" x14ac:dyDescent="0.25">
      <c r="B82" s="6"/>
      <c r="C82" s="6"/>
      <c r="D82" s="6"/>
    </row>
    <row r="83" spans="2:4" x14ac:dyDescent="0.25">
      <c r="B83" s="6"/>
      <c r="C83" s="6"/>
      <c r="D83" s="6"/>
    </row>
    <row r="84" spans="2:4" x14ac:dyDescent="0.25">
      <c r="B84" s="6"/>
      <c r="C84" s="6"/>
      <c r="D84" s="6"/>
    </row>
    <row r="85" spans="2:4" x14ac:dyDescent="0.25">
      <c r="B85" s="6"/>
      <c r="C85" s="6"/>
      <c r="D85" s="6"/>
    </row>
    <row r="86" spans="2:4" x14ac:dyDescent="0.25">
      <c r="B86" s="6"/>
      <c r="C86" s="6"/>
      <c r="D86" s="6"/>
    </row>
    <row r="87" spans="2:4" x14ac:dyDescent="0.25">
      <c r="B87" s="6"/>
      <c r="C87" s="6"/>
      <c r="D87" s="6"/>
    </row>
    <row r="88" spans="2:4" x14ac:dyDescent="0.25">
      <c r="B88" s="6"/>
      <c r="C88" s="6"/>
      <c r="D88" s="6"/>
    </row>
    <row r="89" spans="2:4" x14ac:dyDescent="0.25">
      <c r="B89" s="6"/>
      <c r="C89" s="6"/>
      <c r="D89" s="6"/>
    </row>
    <row r="90" spans="2:4" x14ac:dyDescent="0.25">
      <c r="B90" s="6"/>
      <c r="C90" s="6"/>
      <c r="D90" s="6"/>
    </row>
    <row r="91" spans="2:4" x14ac:dyDescent="0.25">
      <c r="B91" s="6"/>
      <c r="C91" s="6"/>
      <c r="D91" s="6"/>
    </row>
    <row r="92" spans="2:4" x14ac:dyDescent="0.25">
      <c r="B92" s="6"/>
      <c r="C92" s="6"/>
      <c r="D92" s="6"/>
    </row>
    <row r="93" spans="2:4" x14ac:dyDescent="0.25">
      <c r="B93" s="6"/>
      <c r="C93" s="6"/>
      <c r="D93" s="6"/>
    </row>
    <row r="94" spans="2:4" x14ac:dyDescent="0.25">
      <c r="B94" s="6"/>
      <c r="C94" s="6"/>
      <c r="D94" s="6"/>
    </row>
    <row r="95" spans="2:4" x14ac:dyDescent="0.25">
      <c r="B95" s="6"/>
      <c r="C95" s="6"/>
      <c r="D95" s="6"/>
    </row>
    <row r="96" spans="2:4" x14ac:dyDescent="0.25">
      <c r="B96" s="6"/>
      <c r="C96" s="6"/>
      <c r="D96" s="6"/>
    </row>
    <row r="97" spans="2:4" x14ac:dyDescent="0.25">
      <c r="B97" s="6"/>
      <c r="C97" s="6"/>
      <c r="D97" s="6"/>
    </row>
    <row r="98" spans="2:4" x14ac:dyDescent="0.25">
      <c r="B98" s="6"/>
      <c r="C98" s="6"/>
      <c r="D98" s="6"/>
    </row>
    <row r="99" spans="2:4" x14ac:dyDescent="0.25">
      <c r="B99" s="6"/>
      <c r="C99" s="6"/>
      <c r="D99" s="6"/>
    </row>
    <row r="100" spans="2:4" x14ac:dyDescent="0.25">
      <c r="B100" s="6"/>
      <c r="C100" s="6"/>
      <c r="D100" s="6"/>
    </row>
    <row r="101" spans="2:4" x14ac:dyDescent="0.25">
      <c r="B101" s="6"/>
      <c r="C101" s="6"/>
      <c r="D101" s="6"/>
    </row>
    <row r="102" spans="2:4" x14ac:dyDescent="0.25">
      <c r="B102" s="6"/>
      <c r="C102" s="6"/>
      <c r="D102" s="6"/>
    </row>
    <row r="103" spans="2:4" x14ac:dyDescent="0.25">
      <c r="B103" s="6"/>
      <c r="C103" s="6"/>
      <c r="D103" s="6"/>
    </row>
    <row r="104" spans="2:4" x14ac:dyDescent="0.25">
      <c r="B104" s="6"/>
      <c r="C104" s="6"/>
      <c r="D104" s="6"/>
    </row>
    <row r="105" spans="2:4" x14ac:dyDescent="0.25">
      <c r="B105" s="6"/>
      <c r="C105" s="6"/>
      <c r="D105" s="6"/>
    </row>
    <row r="106" spans="2:4" x14ac:dyDescent="0.25">
      <c r="B106" s="6"/>
      <c r="C106" s="6"/>
      <c r="D106" s="6"/>
    </row>
    <row r="107" spans="2:4" x14ac:dyDescent="0.25">
      <c r="B107" s="6"/>
      <c r="C107" s="6"/>
      <c r="D107" s="6"/>
    </row>
    <row r="108" spans="2:4" x14ac:dyDescent="0.25">
      <c r="B108" s="6"/>
      <c r="C108" s="6"/>
      <c r="D108" s="6"/>
    </row>
    <row r="109" spans="2:4" x14ac:dyDescent="0.25">
      <c r="B109" s="6"/>
      <c r="C109" s="6"/>
      <c r="D109" s="6"/>
    </row>
    <row r="110" spans="2:4" x14ac:dyDescent="0.25">
      <c r="B110" s="6"/>
      <c r="C110" s="6"/>
      <c r="D110" s="6"/>
    </row>
    <row r="111" spans="2:4" x14ac:dyDescent="0.25">
      <c r="B111" s="6"/>
      <c r="C111" s="6"/>
      <c r="D111" s="6"/>
    </row>
    <row r="112" spans="2:4" x14ac:dyDescent="0.25">
      <c r="B112" s="6"/>
      <c r="C112" s="6"/>
      <c r="D112" s="6"/>
    </row>
    <row r="113" spans="2:4" x14ac:dyDescent="0.25">
      <c r="B113" s="6"/>
      <c r="C113" s="6"/>
      <c r="D113" s="6"/>
    </row>
    <row r="114" spans="2:4" x14ac:dyDescent="0.25">
      <c r="B114" s="6"/>
      <c r="C114" s="6"/>
      <c r="D114" s="6"/>
    </row>
    <row r="115" spans="2:4" x14ac:dyDescent="0.25">
      <c r="B115" s="6"/>
      <c r="C115" s="6"/>
      <c r="D115" s="6"/>
    </row>
    <row r="116" spans="2:4" x14ac:dyDescent="0.25">
      <c r="B116" s="6"/>
      <c r="C116" s="6"/>
      <c r="D116" s="6"/>
    </row>
    <row r="117" spans="2:4" x14ac:dyDescent="0.25">
      <c r="B117" s="6"/>
      <c r="C117" s="6"/>
      <c r="D117" s="6"/>
    </row>
    <row r="118" spans="2:4" x14ac:dyDescent="0.25">
      <c r="B118" s="6"/>
      <c r="C118" s="6"/>
      <c r="D118" s="6"/>
    </row>
    <row r="119" spans="2:4" x14ac:dyDescent="0.25">
      <c r="B119" s="6"/>
      <c r="C119" s="6"/>
      <c r="D119" s="6"/>
    </row>
    <row r="120" spans="2:4" x14ac:dyDescent="0.25">
      <c r="B120" s="6"/>
      <c r="C120" s="6"/>
      <c r="D120" s="6"/>
    </row>
    <row r="121" spans="2:4" x14ac:dyDescent="0.25">
      <c r="B121" s="6"/>
      <c r="C121" s="6"/>
      <c r="D121" s="6"/>
    </row>
    <row r="122" spans="2:4" x14ac:dyDescent="0.25">
      <c r="B122" s="6"/>
      <c r="C122" s="6"/>
      <c r="D122" s="6"/>
    </row>
    <row r="123" spans="2:4" x14ac:dyDescent="0.25">
      <c r="B123" s="6"/>
      <c r="C123" s="6"/>
      <c r="D123" s="6"/>
    </row>
    <row r="124" spans="2:4" x14ac:dyDescent="0.25">
      <c r="B124" s="6"/>
      <c r="C124" s="6"/>
      <c r="D124" s="6"/>
    </row>
    <row r="125" spans="2:4" x14ac:dyDescent="0.25">
      <c r="B125" s="6"/>
      <c r="C125" s="6"/>
      <c r="D125" s="6"/>
    </row>
    <row r="126" spans="2:4" x14ac:dyDescent="0.25">
      <c r="B126" s="6"/>
      <c r="C126" s="6"/>
      <c r="D126" s="6"/>
    </row>
    <row r="127" spans="2:4" x14ac:dyDescent="0.25">
      <c r="B127" s="6"/>
      <c r="C127" s="6"/>
      <c r="D127" s="6"/>
    </row>
    <row r="128" spans="2:4" x14ac:dyDescent="0.25">
      <c r="B128" s="6"/>
      <c r="C128" s="6"/>
      <c r="D128" s="6"/>
    </row>
    <row r="129" spans="2:4" x14ac:dyDescent="0.25">
      <c r="B129" s="6"/>
      <c r="C129" s="6"/>
      <c r="D129" s="6"/>
    </row>
    <row r="130" spans="2:4" x14ac:dyDescent="0.25">
      <c r="B130" s="6"/>
      <c r="C130" s="6"/>
      <c r="D130" s="6"/>
    </row>
    <row r="131" spans="2:4" x14ac:dyDescent="0.25">
      <c r="B131" s="6"/>
      <c r="C131" s="6"/>
      <c r="D131" s="6"/>
    </row>
    <row r="132" spans="2:4" x14ac:dyDescent="0.25">
      <c r="B132" s="6"/>
      <c r="C132" s="6"/>
      <c r="D132" s="6"/>
    </row>
    <row r="133" spans="2:4" x14ac:dyDescent="0.25">
      <c r="B133" s="6"/>
      <c r="C133" s="6"/>
      <c r="D133" s="6"/>
    </row>
    <row r="134" spans="2:4" x14ac:dyDescent="0.25">
      <c r="B134" s="6"/>
      <c r="C134" s="6"/>
      <c r="D134" s="6"/>
    </row>
    <row r="135" spans="2:4" x14ac:dyDescent="0.25">
      <c r="B135" s="6"/>
      <c r="C135" s="6"/>
      <c r="D135" s="6"/>
    </row>
    <row r="136" spans="2:4" x14ac:dyDescent="0.25">
      <c r="B136" s="6"/>
      <c r="C136" s="6"/>
      <c r="D136" s="6"/>
    </row>
    <row r="137" spans="2:4" x14ac:dyDescent="0.25">
      <c r="B137" s="6"/>
      <c r="C137" s="6"/>
      <c r="D137" s="6"/>
    </row>
    <row r="138" spans="2:4" x14ac:dyDescent="0.25">
      <c r="B138" s="6"/>
      <c r="C138" s="6"/>
      <c r="D138" s="6"/>
    </row>
    <row r="139" spans="2:4" x14ac:dyDescent="0.25">
      <c r="B139" s="6"/>
      <c r="C139" s="6"/>
      <c r="D139" s="6"/>
    </row>
    <row r="140" spans="2:4" x14ac:dyDescent="0.25">
      <c r="B140" s="6"/>
      <c r="C140" s="6"/>
      <c r="D140" s="6"/>
    </row>
    <row r="141" spans="2:4" x14ac:dyDescent="0.25">
      <c r="B141" s="6"/>
      <c r="C141" s="6"/>
      <c r="D141" s="6"/>
    </row>
    <row r="142" spans="2:4" x14ac:dyDescent="0.25">
      <c r="B142" s="6"/>
      <c r="C142" s="6"/>
      <c r="D142" s="6"/>
    </row>
    <row r="143" spans="2:4" x14ac:dyDescent="0.25">
      <c r="B143" s="6"/>
      <c r="C143" s="6"/>
      <c r="D143" s="6"/>
    </row>
    <row r="144" spans="2:4" x14ac:dyDescent="0.25">
      <c r="B144" s="6"/>
      <c r="C144" s="6"/>
      <c r="D144" s="6"/>
    </row>
    <row r="145" spans="2:4" x14ac:dyDescent="0.25">
      <c r="B145" s="6"/>
      <c r="C145" s="6"/>
      <c r="D145" s="6"/>
    </row>
    <row r="146" spans="2:4" x14ac:dyDescent="0.25">
      <c r="B146" s="6"/>
      <c r="C146" s="6"/>
      <c r="D146" s="6"/>
    </row>
    <row r="147" spans="2:4" x14ac:dyDescent="0.25">
      <c r="B147" s="6"/>
      <c r="C147" s="6"/>
      <c r="D147" s="6"/>
    </row>
    <row r="148" spans="2:4" x14ac:dyDescent="0.25">
      <c r="B148" s="6"/>
      <c r="C148" s="6"/>
      <c r="D148" s="6"/>
    </row>
    <row r="149" spans="2:4" x14ac:dyDescent="0.25">
      <c r="B149" s="6"/>
      <c r="C149" s="6"/>
      <c r="D149" s="6"/>
    </row>
    <row r="150" spans="2:4" x14ac:dyDescent="0.25">
      <c r="B150" s="6"/>
      <c r="C150" s="6"/>
      <c r="D150" s="6"/>
    </row>
    <row r="151" spans="2:4" x14ac:dyDescent="0.25">
      <c r="B151" s="6"/>
      <c r="C151" s="6"/>
      <c r="D151" s="6"/>
    </row>
    <row r="152" spans="2:4" x14ac:dyDescent="0.25">
      <c r="B152" s="6"/>
      <c r="C152" s="6"/>
      <c r="D152" s="6"/>
    </row>
    <row r="153" spans="2:4" x14ac:dyDescent="0.25">
      <c r="B153" s="6"/>
      <c r="C153" s="6"/>
      <c r="D153" s="6"/>
    </row>
    <row r="154" spans="2:4" x14ac:dyDescent="0.25">
      <c r="B154" s="6"/>
      <c r="C154" s="6"/>
      <c r="D154" s="6"/>
    </row>
    <row r="155" spans="2:4" x14ac:dyDescent="0.25">
      <c r="B155" s="6"/>
      <c r="C155" s="6"/>
      <c r="D155" s="6"/>
    </row>
    <row r="156" spans="2:4" x14ac:dyDescent="0.25">
      <c r="B156" s="6"/>
      <c r="C156" s="6"/>
      <c r="D156" s="6"/>
    </row>
    <row r="157" spans="2:4" x14ac:dyDescent="0.25">
      <c r="B157" s="6"/>
      <c r="C157" s="6"/>
      <c r="D157" s="6"/>
    </row>
    <row r="158" spans="2:4" x14ac:dyDescent="0.25">
      <c r="B158" s="6"/>
      <c r="C158" s="6"/>
      <c r="D158" s="6"/>
    </row>
    <row r="159" spans="2:4" x14ac:dyDescent="0.25">
      <c r="B159" s="6"/>
      <c r="C159" s="6"/>
      <c r="D159" s="6"/>
    </row>
    <row r="160" spans="2:4" x14ac:dyDescent="0.25">
      <c r="B160" s="6"/>
      <c r="C160" s="6"/>
      <c r="D160" s="6"/>
    </row>
    <row r="161" spans="2:4" x14ac:dyDescent="0.25">
      <c r="B161" s="6"/>
      <c r="C161" s="6"/>
      <c r="D161" s="6"/>
    </row>
    <row r="162" spans="2:4" x14ac:dyDescent="0.25">
      <c r="B162" s="6"/>
      <c r="C162" s="6"/>
      <c r="D162" s="6"/>
    </row>
    <row r="163" spans="2:4" x14ac:dyDescent="0.25">
      <c r="B163" s="6"/>
      <c r="C163" s="6"/>
      <c r="D163" s="6"/>
    </row>
    <row r="164" spans="2:4" x14ac:dyDescent="0.25">
      <c r="B164" s="6"/>
      <c r="C164" s="6"/>
      <c r="D164" s="6"/>
    </row>
    <row r="165" spans="2:4" x14ac:dyDescent="0.25">
      <c r="B165" s="6"/>
      <c r="C165" s="6"/>
      <c r="D165" s="6"/>
    </row>
    <row r="166" spans="2:4" x14ac:dyDescent="0.25">
      <c r="B166" s="6"/>
      <c r="C166" s="6"/>
      <c r="D166" s="6"/>
    </row>
    <row r="167" spans="2:4" x14ac:dyDescent="0.25">
      <c r="B167" s="6"/>
      <c r="C167" s="6"/>
      <c r="D167" s="6"/>
    </row>
    <row r="168" spans="2:4" x14ac:dyDescent="0.25">
      <c r="B168" s="6"/>
      <c r="C168" s="6"/>
      <c r="D168" s="6"/>
    </row>
    <row r="169" spans="2:4" x14ac:dyDescent="0.25">
      <c r="B169" s="6"/>
      <c r="C169" s="6"/>
      <c r="D169" s="6"/>
    </row>
    <row r="170" spans="2:4" x14ac:dyDescent="0.25">
      <c r="B170" s="6"/>
      <c r="C170" s="6"/>
      <c r="D170" s="6"/>
    </row>
    <row r="171" spans="2:4" x14ac:dyDescent="0.25">
      <c r="B171" s="6"/>
      <c r="C171" s="6"/>
      <c r="D171" s="6"/>
    </row>
    <row r="172" spans="2:4" x14ac:dyDescent="0.25">
      <c r="B172" s="6"/>
      <c r="C172" s="6"/>
      <c r="D172" s="6"/>
    </row>
    <row r="173" spans="2:4" x14ac:dyDescent="0.25">
      <c r="B173" s="6"/>
      <c r="C173" s="6"/>
      <c r="D173" s="6"/>
    </row>
    <row r="174" spans="2:4" x14ac:dyDescent="0.25">
      <c r="B174" s="6"/>
      <c r="C174" s="6"/>
      <c r="D174" s="6"/>
    </row>
    <row r="175" spans="2:4" x14ac:dyDescent="0.25">
      <c r="B175" s="6"/>
      <c r="C175" s="6"/>
      <c r="D175" s="6"/>
    </row>
    <row r="176" spans="2:4" x14ac:dyDescent="0.25">
      <c r="B176" s="6"/>
      <c r="C176" s="6"/>
      <c r="D176" s="6"/>
    </row>
    <row r="177" spans="2:4" x14ac:dyDescent="0.25">
      <c r="B177" s="6"/>
      <c r="C177" s="6"/>
      <c r="D177" s="6"/>
    </row>
    <row r="178" spans="2:4" x14ac:dyDescent="0.25">
      <c r="B178" s="6"/>
      <c r="C178" s="6"/>
      <c r="D178" s="6"/>
    </row>
    <row r="179" spans="2:4" x14ac:dyDescent="0.25">
      <c r="B179" s="6"/>
      <c r="C179" s="6"/>
      <c r="D179" s="6"/>
    </row>
    <row r="180" spans="2:4" x14ac:dyDescent="0.25">
      <c r="B180" s="6"/>
      <c r="C180" s="6"/>
      <c r="D180" s="6"/>
    </row>
    <row r="181" spans="2:4" x14ac:dyDescent="0.25">
      <c r="B181" s="6"/>
      <c r="C181" s="6"/>
      <c r="D181" s="6"/>
    </row>
    <row r="182" spans="2:4" x14ac:dyDescent="0.25">
      <c r="B182" s="6"/>
      <c r="C182" s="6"/>
      <c r="D182" s="6"/>
    </row>
    <row r="183" spans="2:4" x14ac:dyDescent="0.25">
      <c r="B183" s="6"/>
      <c r="C183" s="6"/>
      <c r="D183" s="6"/>
    </row>
    <row r="184" spans="2:4" x14ac:dyDescent="0.25">
      <c r="B184" s="6"/>
      <c r="C184" s="6"/>
      <c r="D184" s="6"/>
    </row>
    <row r="185" spans="2:4" x14ac:dyDescent="0.25">
      <c r="B185" s="6"/>
      <c r="C185" s="6"/>
      <c r="D185" s="6"/>
    </row>
    <row r="186" spans="2:4" x14ac:dyDescent="0.25">
      <c r="B186" s="6"/>
      <c r="C186" s="6"/>
      <c r="D186" s="6"/>
    </row>
    <row r="187" spans="2:4" x14ac:dyDescent="0.25">
      <c r="B187" s="6"/>
      <c r="C187" s="6"/>
      <c r="D187" s="6"/>
    </row>
    <row r="188" spans="2:4" x14ac:dyDescent="0.25">
      <c r="B188" s="6"/>
      <c r="C188" s="6"/>
      <c r="D188" s="6"/>
    </row>
    <row r="189" spans="2:4" x14ac:dyDescent="0.25">
      <c r="B189" s="6"/>
      <c r="C189" s="6"/>
      <c r="D189" s="6"/>
    </row>
    <row r="190" spans="2:4" x14ac:dyDescent="0.25">
      <c r="B190" s="6"/>
      <c r="C190" s="6"/>
      <c r="D190" s="6"/>
    </row>
    <row r="191" spans="2:4" x14ac:dyDescent="0.25">
      <c r="B191" s="6"/>
      <c r="C191" s="6"/>
      <c r="D191" s="6"/>
    </row>
    <row r="192" spans="2:4" x14ac:dyDescent="0.25">
      <c r="B192" s="6"/>
      <c r="C192" s="6"/>
      <c r="D192" s="6"/>
    </row>
    <row r="193" spans="2:4" x14ac:dyDescent="0.25">
      <c r="B193" s="6"/>
      <c r="C193" s="6"/>
      <c r="D193" s="6"/>
    </row>
    <row r="194" spans="2:4" x14ac:dyDescent="0.25">
      <c r="B194" s="6"/>
      <c r="C194" s="6"/>
      <c r="D194" s="6"/>
    </row>
    <row r="195" spans="2:4" x14ac:dyDescent="0.25">
      <c r="B195" s="6"/>
      <c r="C195" s="6"/>
      <c r="D195" s="6"/>
    </row>
    <row r="196" spans="2:4" x14ac:dyDescent="0.25">
      <c r="B196" s="6"/>
      <c r="C196" s="6"/>
      <c r="D196" s="6"/>
    </row>
    <row r="197" spans="2:4" x14ac:dyDescent="0.25">
      <c r="B197" s="6"/>
      <c r="C197" s="6"/>
      <c r="D197" s="6"/>
    </row>
    <row r="198" spans="2:4" x14ac:dyDescent="0.25">
      <c r="B198" s="6"/>
      <c r="C198" s="6"/>
      <c r="D198" s="6"/>
    </row>
    <row r="199" spans="2:4" x14ac:dyDescent="0.25">
      <c r="B199" s="6"/>
      <c r="C199" s="6"/>
      <c r="D199" s="6"/>
    </row>
    <row r="200" spans="2:4" x14ac:dyDescent="0.25">
      <c r="B200" s="6"/>
      <c r="C200" s="6"/>
      <c r="D200" s="6"/>
    </row>
    <row r="201" spans="2:4" x14ac:dyDescent="0.25">
      <c r="B201" s="6"/>
      <c r="C201" s="6"/>
      <c r="D201" s="6"/>
    </row>
    <row r="202" spans="2:4" x14ac:dyDescent="0.25">
      <c r="B202" s="6"/>
      <c r="C202" s="6"/>
      <c r="D202" s="6"/>
    </row>
    <row r="203" spans="2:4" x14ac:dyDescent="0.25">
      <c r="B203" s="6"/>
      <c r="C203" s="6"/>
      <c r="D203" s="6"/>
    </row>
    <row r="204" spans="2:4" x14ac:dyDescent="0.25">
      <c r="B204" s="6"/>
      <c r="C204" s="6"/>
      <c r="D204" s="6"/>
    </row>
    <row r="205" spans="2:4" x14ac:dyDescent="0.25">
      <c r="B205" s="6"/>
      <c r="C205" s="6"/>
      <c r="D205" s="6"/>
    </row>
    <row r="206" spans="2:4" x14ac:dyDescent="0.25">
      <c r="B206" s="6"/>
      <c r="C206" s="6"/>
      <c r="D206" s="6"/>
    </row>
    <row r="207" spans="2:4" x14ac:dyDescent="0.25">
      <c r="B207" s="6"/>
      <c r="C207" s="6"/>
      <c r="D207" s="6"/>
    </row>
    <row r="208" spans="2:4" x14ac:dyDescent="0.25">
      <c r="B208" s="6"/>
      <c r="C208" s="6"/>
      <c r="D208" s="6"/>
    </row>
    <row r="209" spans="2:4" x14ac:dyDescent="0.25">
      <c r="B209" s="6"/>
      <c r="C209" s="6"/>
      <c r="D209" s="6"/>
    </row>
    <row r="210" spans="2:4" x14ac:dyDescent="0.25">
      <c r="B210" s="6"/>
      <c r="C210" s="6"/>
      <c r="D210" s="6"/>
    </row>
    <row r="211" spans="2:4" x14ac:dyDescent="0.25">
      <c r="B211" s="6"/>
      <c r="C211" s="6"/>
      <c r="D211" s="6"/>
    </row>
    <row r="212" spans="2:4" x14ac:dyDescent="0.25">
      <c r="B212" s="6"/>
      <c r="C212" s="6"/>
      <c r="D212" s="6"/>
    </row>
    <row r="213" spans="2:4" x14ac:dyDescent="0.25">
      <c r="B213" s="6"/>
      <c r="C213" s="6"/>
      <c r="D213" s="6"/>
    </row>
    <row r="214" spans="2:4" x14ac:dyDescent="0.25">
      <c r="B214" s="6"/>
      <c r="C214" s="6"/>
      <c r="D214" s="6"/>
    </row>
    <row r="215" spans="2:4" x14ac:dyDescent="0.25">
      <c r="B215" s="6"/>
      <c r="C215" s="6"/>
      <c r="D215" s="6"/>
    </row>
    <row r="216" spans="2:4" x14ac:dyDescent="0.25">
      <c r="B216" s="6"/>
      <c r="C216" s="6"/>
      <c r="D216" s="6"/>
    </row>
    <row r="217" spans="2:4" x14ac:dyDescent="0.25">
      <c r="B217" s="6"/>
      <c r="C217" s="6"/>
      <c r="D217" s="6"/>
    </row>
    <row r="218" spans="2:4" x14ac:dyDescent="0.25">
      <c r="B218" s="6"/>
      <c r="C218" s="6"/>
      <c r="D218" s="6"/>
    </row>
    <row r="219" spans="2:4" x14ac:dyDescent="0.25">
      <c r="B219" s="6"/>
      <c r="C219" s="6"/>
      <c r="D219" s="6"/>
    </row>
    <row r="220" spans="2:4" x14ac:dyDescent="0.25">
      <c r="B220" s="6"/>
      <c r="C220" s="6"/>
      <c r="D220" s="6"/>
    </row>
    <row r="221" spans="2:4" x14ac:dyDescent="0.25">
      <c r="B221" s="6"/>
      <c r="C221" s="6"/>
      <c r="D221" s="6"/>
    </row>
    <row r="222" spans="2:4" x14ac:dyDescent="0.25">
      <c r="B222" s="6"/>
      <c r="C222" s="6"/>
      <c r="D222" s="6"/>
    </row>
    <row r="223" spans="2:4" x14ac:dyDescent="0.25">
      <c r="B223" s="6"/>
      <c r="C223" s="6"/>
      <c r="D223" s="6"/>
    </row>
    <row r="224" spans="2:4" x14ac:dyDescent="0.25">
      <c r="B224" s="6"/>
      <c r="C224" s="6"/>
      <c r="D224" s="6"/>
    </row>
    <row r="225" spans="2:4" x14ac:dyDescent="0.25">
      <c r="B225" s="6"/>
      <c r="C225" s="6"/>
      <c r="D225" s="6"/>
    </row>
    <row r="226" spans="2:4" x14ac:dyDescent="0.25">
      <c r="B226" s="6"/>
      <c r="C226" s="6"/>
      <c r="D226" s="6"/>
    </row>
    <row r="227" spans="2:4" x14ac:dyDescent="0.25">
      <c r="B227" s="6"/>
      <c r="C227" s="6"/>
      <c r="D227" s="6"/>
    </row>
    <row r="228" spans="2:4" x14ac:dyDescent="0.25">
      <c r="B228" s="6"/>
      <c r="C228" s="6"/>
      <c r="D228" s="6"/>
    </row>
    <row r="229" spans="2:4" x14ac:dyDescent="0.25">
      <c r="B229" s="6"/>
      <c r="C229" s="6"/>
      <c r="D229" s="6"/>
    </row>
    <row r="230" spans="2:4" x14ac:dyDescent="0.25">
      <c r="B230" s="6"/>
      <c r="C230" s="6"/>
      <c r="D230" s="6"/>
    </row>
    <row r="231" spans="2:4" x14ac:dyDescent="0.25">
      <c r="B231" s="6"/>
      <c r="C231" s="6"/>
      <c r="D231" s="6"/>
    </row>
    <row r="232" spans="2:4" x14ac:dyDescent="0.25">
      <c r="B232" s="6"/>
      <c r="C232" s="6"/>
      <c r="D232" s="6"/>
    </row>
    <row r="233" spans="2:4" x14ac:dyDescent="0.25">
      <c r="B233" s="6"/>
      <c r="C233" s="6"/>
      <c r="D233" s="6"/>
    </row>
    <row r="234" spans="2:4" x14ac:dyDescent="0.25">
      <c r="B234" s="6"/>
      <c r="C234" s="6"/>
      <c r="D234" s="6"/>
    </row>
    <row r="235" spans="2:4" x14ac:dyDescent="0.25">
      <c r="B235" s="6"/>
      <c r="C235" s="6"/>
      <c r="D235" s="6"/>
    </row>
    <row r="236" spans="2:4" x14ac:dyDescent="0.25">
      <c r="B236" s="6"/>
      <c r="C236" s="6"/>
      <c r="D236" s="6"/>
    </row>
    <row r="237" spans="2:4" x14ac:dyDescent="0.25">
      <c r="B237" s="6"/>
      <c r="C237" s="6"/>
      <c r="D237" s="6"/>
    </row>
    <row r="238" spans="2:4" x14ac:dyDescent="0.25">
      <c r="B238" s="6"/>
      <c r="C238" s="6"/>
      <c r="D238" s="6"/>
    </row>
    <row r="239" spans="2:4" x14ac:dyDescent="0.25">
      <c r="B239" s="6"/>
      <c r="C239" s="6"/>
      <c r="D239" s="6"/>
    </row>
    <row r="240" spans="2:4" x14ac:dyDescent="0.25">
      <c r="B240" s="6"/>
      <c r="C240" s="6"/>
      <c r="D240" s="6"/>
    </row>
    <row r="241" spans="2:4" x14ac:dyDescent="0.25">
      <c r="B241" s="6"/>
      <c r="C241" s="6"/>
      <c r="D241" s="6"/>
    </row>
    <row r="242" spans="2:4" x14ac:dyDescent="0.25">
      <c r="B242" s="6"/>
      <c r="C242" s="6"/>
      <c r="D242" s="6"/>
    </row>
    <row r="243" spans="2:4" x14ac:dyDescent="0.25">
      <c r="B243" s="6"/>
      <c r="C243" s="6"/>
      <c r="D243" s="6"/>
    </row>
    <row r="244" spans="2:4" x14ac:dyDescent="0.25">
      <c r="B244" s="6"/>
      <c r="C244" s="6"/>
      <c r="D244" s="6"/>
    </row>
    <row r="245" spans="2:4" x14ac:dyDescent="0.25">
      <c r="B245" s="6"/>
      <c r="C245" s="6"/>
      <c r="D245" s="6"/>
    </row>
    <row r="246" spans="2:4" x14ac:dyDescent="0.25">
      <c r="B246" s="6"/>
      <c r="C246" s="6"/>
      <c r="D246" s="6"/>
    </row>
    <row r="247" spans="2:4" x14ac:dyDescent="0.25">
      <c r="B247" s="6"/>
      <c r="C247" s="6"/>
      <c r="D247" s="6"/>
    </row>
    <row r="248" spans="2:4" x14ac:dyDescent="0.25">
      <c r="B248" s="6"/>
      <c r="C248" s="6"/>
      <c r="D248" s="6"/>
    </row>
    <row r="249" spans="2:4" x14ac:dyDescent="0.25">
      <c r="B249" s="6"/>
      <c r="C249" s="6"/>
      <c r="D249" s="6"/>
    </row>
    <row r="250" spans="2:4" x14ac:dyDescent="0.25">
      <c r="B250" s="6"/>
      <c r="C250" s="6"/>
      <c r="D250" s="6"/>
    </row>
    <row r="251" spans="2:4" x14ac:dyDescent="0.25">
      <c r="B251" s="6"/>
      <c r="C251" s="6"/>
      <c r="D251" s="6"/>
    </row>
    <row r="252" spans="2:4" x14ac:dyDescent="0.25">
      <c r="B252" s="6"/>
      <c r="C252" s="6"/>
      <c r="D252" s="6"/>
    </row>
    <row r="253" spans="2:4" x14ac:dyDescent="0.25">
      <c r="B253" s="6"/>
      <c r="C253" s="6"/>
      <c r="D253" s="6"/>
    </row>
    <row r="254" spans="2:4" x14ac:dyDescent="0.25">
      <c r="B254" s="6"/>
      <c r="C254" s="6"/>
      <c r="D254" s="6"/>
    </row>
    <row r="255" spans="2:4" x14ac:dyDescent="0.25">
      <c r="B255" s="6"/>
      <c r="C255" s="6"/>
      <c r="D255" s="6"/>
    </row>
    <row r="256" spans="2:4" x14ac:dyDescent="0.25">
      <c r="B256" s="6"/>
      <c r="C256" s="6"/>
      <c r="D256" s="6"/>
    </row>
    <row r="257" spans="2:4" x14ac:dyDescent="0.25">
      <c r="B257" s="6"/>
      <c r="C257" s="6"/>
      <c r="D257" s="6"/>
    </row>
    <row r="258" spans="2:4" x14ac:dyDescent="0.25">
      <c r="B258" s="6"/>
      <c r="C258" s="6"/>
      <c r="D258" s="6"/>
    </row>
    <row r="259" spans="2:4" x14ac:dyDescent="0.25">
      <c r="B259" s="6"/>
      <c r="C259" s="6"/>
      <c r="D259" s="6"/>
    </row>
    <row r="260" spans="2:4" x14ac:dyDescent="0.25">
      <c r="B260" s="6"/>
      <c r="C260" s="6"/>
      <c r="D260" s="6"/>
    </row>
    <row r="261" spans="2:4" x14ac:dyDescent="0.25">
      <c r="B261" s="6"/>
      <c r="C261" s="6"/>
      <c r="D261" s="6"/>
    </row>
    <row r="262" spans="2:4" x14ac:dyDescent="0.25">
      <c r="B262" s="6"/>
      <c r="C262" s="6"/>
      <c r="D262" s="6"/>
    </row>
    <row r="263" spans="2:4" x14ac:dyDescent="0.25">
      <c r="B263" s="6"/>
      <c r="C263" s="6"/>
      <c r="D263" s="6"/>
    </row>
    <row r="264" spans="2:4" x14ac:dyDescent="0.25">
      <c r="B264" s="6"/>
      <c r="C264" s="6"/>
      <c r="D264" s="6"/>
    </row>
    <row r="265" spans="2:4" x14ac:dyDescent="0.25">
      <c r="B265" s="6"/>
      <c r="C265" s="6"/>
      <c r="D265" s="6"/>
    </row>
    <row r="266" spans="2:4" x14ac:dyDescent="0.25">
      <c r="B266" s="6"/>
      <c r="C266" s="6"/>
      <c r="D266" s="6"/>
    </row>
    <row r="267" spans="2:4" x14ac:dyDescent="0.25">
      <c r="B267" s="6"/>
      <c r="C267" s="6"/>
      <c r="D267" s="6"/>
    </row>
    <row r="268" spans="2:4" x14ac:dyDescent="0.25">
      <c r="B268" s="6"/>
      <c r="C268" s="6"/>
      <c r="D268" s="6"/>
    </row>
    <row r="269" spans="2:4" x14ac:dyDescent="0.25">
      <c r="B269" s="6"/>
      <c r="C269" s="6"/>
      <c r="D269" s="6"/>
    </row>
    <row r="270" spans="2:4" x14ac:dyDescent="0.25">
      <c r="B270" s="6"/>
      <c r="C270" s="6"/>
      <c r="D270" s="6"/>
    </row>
    <row r="271" spans="2:4" x14ac:dyDescent="0.25">
      <c r="B271" s="6"/>
      <c r="C271" s="6"/>
      <c r="D271" s="6"/>
    </row>
    <row r="272" spans="2:4" x14ac:dyDescent="0.25">
      <c r="B272" s="6"/>
      <c r="C272" s="6"/>
      <c r="D272" s="6"/>
    </row>
    <row r="273" spans="2:4" x14ac:dyDescent="0.25">
      <c r="B273" s="6"/>
      <c r="C273" s="6"/>
      <c r="D273" s="6"/>
    </row>
    <row r="274" spans="2:4" x14ac:dyDescent="0.25">
      <c r="B274" s="6"/>
      <c r="C274" s="6"/>
      <c r="D274" s="6"/>
    </row>
    <row r="275" spans="2:4" x14ac:dyDescent="0.25">
      <c r="B275" s="6"/>
      <c r="C275" s="6"/>
      <c r="D275" s="6"/>
    </row>
    <row r="276" spans="2:4" x14ac:dyDescent="0.25">
      <c r="B276" s="6"/>
      <c r="C276" s="6"/>
      <c r="D276" s="6"/>
    </row>
    <row r="277" spans="2:4" x14ac:dyDescent="0.25">
      <c r="B277" s="6"/>
      <c r="C277" s="6"/>
      <c r="D277" s="6"/>
    </row>
    <row r="278" spans="2:4" x14ac:dyDescent="0.25">
      <c r="B278" s="6"/>
      <c r="C278" s="6"/>
      <c r="D278" s="6"/>
    </row>
    <row r="279" spans="2:4" x14ac:dyDescent="0.25">
      <c r="B279" s="6"/>
      <c r="C279" s="6"/>
      <c r="D279" s="6"/>
    </row>
    <row r="280" spans="2:4" x14ac:dyDescent="0.25">
      <c r="B280" s="6"/>
      <c r="C280" s="6"/>
      <c r="D280" s="6"/>
    </row>
    <row r="281" spans="2:4" x14ac:dyDescent="0.25">
      <c r="B281" s="6"/>
      <c r="C281" s="6"/>
      <c r="D281" s="6"/>
    </row>
    <row r="282" spans="2:4" x14ac:dyDescent="0.25">
      <c r="B282" s="6"/>
      <c r="C282" s="6"/>
      <c r="D282" s="6"/>
    </row>
    <row r="283" spans="2:4" x14ac:dyDescent="0.25">
      <c r="B283" s="6"/>
      <c r="C283" s="6"/>
      <c r="D283" s="6"/>
    </row>
    <row r="284" spans="2:4" x14ac:dyDescent="0.25">
      <c r="B284" s="6"/>
      <c r="C284" s="6"/>
      <c r="D284" s="6"/>
    </row>
    <row r="285" spans="2:4" x14ac:dyDescent="0.25">
      <c r="B285" s="6"/>
      <c r="C285" s="6"/>
      <c r="D285" s="6"/>
    </row>
    <row r="286" spans="2:4" x14ac:dyDescent="0.25">
      <c r="B286" s="6"/>
      <c r="C286" s="6"/>
      <c r="D286" s="6"/>
    </row>
    <row r="287" spans="2:4" x14ac:dyDescent="0.25">
      <c r="B287" s="6"/>
      <c r="C287" s="6"/>
      <c r="D287" s="6"/>
    </row>
    <row r="288" spans="2:4" x14ac:dyDescent="0.25">
      <c r="B288" s="6"/>
      <c r="C288" s="6"/>
      <c r="D288" s="6"/>
    </row>
    <row r="289" spans="2:4" x14ac:dyDescent="0.25">
      <c r="B289" s="6"/>
      <c r="C289" s="6"/>
      <c r="D289" s="6"/>
    </row>
    <row r="290" spans="2:4" x14ac:dyDescent="0.25">
      <c r="B290" s="6"/>
      <c r="C290" s="6"/>
      <c r="D290" s="6"/>
    </row>
    <row r="291" spans="2:4" x14ac:dyDescent="0.25">
      <c r="B291" s="6"/>
      <c r="C291" s="6"/>
      <c r="D291" s="6"/>
    </row>
    <row r="292" spans="2:4" x14ac:dyDescent="0.25">
      <c r="B292" s="6"/>
      <c r="C292" s="6"/>
      <c r="D292" s="6"/>
    </row>
    <row r="293" spans="2:4" x14ac:dyDescent="0.25">
      <c r="B293" s="6"/>
      <c r="C293" s="6"/>
      <c r="D293" s="6"/>
    </row>
    <row r="294" spans="2:4" x14ac:dyDescent="0.25">
      <c r="B294" s="6"/>
      <c r="C294" s="6"/>
      <c r="D294" s="6"/>
    </row>
    <row r="295" spans="2:4" x14ac:dyDescent="0.25">
      <c r="B295" s="6"/>
      <c r="C295" s="6"/>
      <c r="D295" s="6"/>
    </row>
    <row r="296" spans="2:4" x14ac:dyDescent="0.25">
      <c r="B296" s="6"/>
      <c r="C296" s="6"/>
      <c r="D296" s="6"/>
    </row>
    <row r="297" spans="2:4" x14ac:dyDescent="0.25">
      <c r="B297" s="6"/>
      <c r="C297" s="6"/>
      <c r="D297" s="6"/>
    </row>
    <row r="298" spans="2:4" x14ac:dyDescent="0.25">
      <c r="B298" s="6"/>
      <c r="C298" s="6"/>
      <c r="D298" s="6"/>
    </row>
    <row r="299" spans="2:4" x14ac:dyDescent="0.25">
      <c r="B299" s="6"/>
      <c r="C299" s="6"/>
      <c r="D299" s="6"/>
    </row>
    <row r="300" spans="2:4" x14ac:dyDescent="0.25">
      <c r="B300" s="6"/>
      <c r="C300" s="6"/>
      <c r="D300" s="6"/>
    </row>
    <row r="301" spans="2:4" x14ac:dyDescent="0.25">
      <c r="B301" s="6"/>
      <c r="C301" s="6"/>
      <c r="D301" s="6"/>
    </row>
    <row r="302" spans="2:4" x14ac:dyDescent="0.25">
      <c r="B302" s="6"/>
      <c r="C302" s="6"/>
      <c r="D302" s="6"/>
    </row>
    <row r="303" spans="2:4" x14ac:dyDescent="0.25">
      <c r="B303" s="6"/>
      <c r="C303" s="6"/>
      <c r="D303" s="6"/>
    </row>
    <row r="304" spans="2:4" x14ac:dyDescent="0.25">
      <c r="B304" s="6"/>
      <c r="C304" s="6"/>
      <c r="D304" s="6"/>
    </row>
    <row r="305" spans="2:4" x14ac:dyDescent="0.25">
      <c r="B305" s="6"/>
      <c r="C305" s="6"/>
      <c r="D305" s="6"/>
    </row>
    <row r="306" spans="2:4" x14ac:dyDescent="0.25">
      <c r="B306" s="6"/>
      <c r="C306" s="6"/>
      <c r="D306" s="6"/>
    </row>
    <row r="307" spans="2:4" x14ac:dyDescent="0.25">
      <c r="B307" s="6"/>
      <c r="C307" s="6"/>
      <c r="D307" s="6"/>
    </row>
    <row r="308" spans="2:4" x14ac:dyDescent="0.25">
      <c r="B308" s="6"/>
      <c r="C308" s="6"/>
      <c r="D308" s="6"/>
    </row>
    <row r="309" spans="2:4" x14ac:dyDescent="0.25">
      <c r="B309" s="6"/>
      <c r="C309" s="6"/>
      <c r="D309" s="6"/>
    </row>
    <row r="310" spans="2:4" x14ac:dyDescent="0.25">
      <c r="B310" s="6"/>
      <c r="C310" s="6"/>
      <c r="D310" s="6"/>
    </row>
    <row r="311" spans="2:4" x14ac:dyDescent="0.25">
      <c r="B311" s="6"/>
      <c r="C311" s="6"/>
      <c r="D311" s="6"/>
    </row>
    <row r="312" spans="2:4" x14ac:dyDescent="0.25">
      <c r="B312" s="6"/>
      <c r="C312" s="6"/>
      <c r="D312" s="6"/>
    </row>
    <row r="313" spans="2:4" x14ac:dyDescent="0.25">
      <c r="B313" s="6"/>
      <c r="C313" s="6"/>
      <c r="D313" s="6"/>
    </row>
    <row r="314" spans="2:4" x14ac:dyDescent="0.25">
      <c r="B314" s="6"/>
      <c r="C314" s="6"/>
      <c r="D314" s="6"/>
    </row>
    <row r="315" spans="2:4" x14ac:dyDescent="0.25">
      <c r="B315" s="6"/>
      <c r="C315" s="6"/>
      <c r="D315" s="6"/>
    </row>
    <row r="316" spans="2:4" x14ac:dyDescent="0.25">
      <c r="B316" s="6"/>
      <c r="C316" s="6"/>
      <c r="D316" s="6"/>
    </row>
    <row r="317" spans="2:4" x14ac:dyDescent="0.25">
      <c r="B317" s="6"/>
      <c r="C317" s="6"/>
      <c r="D317" s="6"/>
    </row>
    <row r="318" spans="2:4" x14ac:dyDescent="0.25">
      <c r="B318" s="6"/>
      <c r="C318" s="6"/>
      <c r="D318" s="6"/>
    </row>
    <row r="319" spans="2:4" x14ac:dyDescent="0.25">
      <c r="B319" s="6"/>
      <c r="C319" s="6"/>
      <c r="D319" s="6"/>
    </row>
    <row r="320" spans="2:4" x14ac:dyDescent="0.25">
      <c r="B320" s="6"/>
      <c r="C320" s="6"/>
      <c r="D320" s="6"/>
    </row>
    <row r="321" spans="2:4" x14ac:dyDescent="0.25">
      <c r="B321" s="6"/>
      <c r="C321" s="6"/>
      <c r="D321" s="6"/>
    </row>
    <row r="322" spans="2:4" x14ac:dyDescent="0.25">
      <c r="B322" s="6"/>
      <c r="C322" s="6"/>
      <c r="D322" s="6"/>
    </row>
    <row r="323" spans="2:4" x14ac:dyDescent="0.25">
      <c r="B323" s="6"/>
      <c r="C323" s="6"/>
      <c r="D323" s="6"/>
    </row>
    <row r="324" spans="2:4" x14ac:dyDescent="0.25">
      <c r="B324" s="6"/>
      <c r="C324" s="6"/>
      <c r="D324" s="6"/>
    </row>
    <row r="325" spans="2:4" x14ac:dyDescent="0.25">
      <c r="B325" s="6"/>
      <c r="C325" s="6"/>
      <c r="D325" s="6"/>
    </row>
    <row r="326" spans="2:4" x14ac:dyDescent="0.25">
      <c r="B326" s="6"/>
      <c r="C326" s="6"/>
      <c r="D326" s="6"/>
    </row>
    <row r="327" spans="2:4" x14ac:dyDescent="0.25">
      <c r="B327" s="6"/>
      <c r="C327" s="6"/>
      <c r="D327" s="6"/>
    </row>
    <row r="328" spans="2:4" x14ac:dyDescent="0.25">
      <c r="B328" s="6"/>
      <c r="C328" s="6"/>
      <c r="D328" s="6"/>
    </row>
    <row r="329" spans="2:4" x14ac:dyDescent="0.25">
      <c r="B329" s="6"/>
      <c r="C329" s="6"/>
      <c r="D329" s="6"/>
    </row>
    <row r="330" spans="2:4" x14ac:dyDescent="0.25">
      <c r="B330" s="6"/>
      <c r="C330" s="6"/>
      <c r="D330" s="6"/>
    </row>
    <row r="331" spans="2:4" x14ac:dyDescent="0.25">
      <c r="B331" s="6"/>
      <c r="C331" s="6"/>
      <c r="D331" s="6"/>
    </row>
    <row r="332" spans="2:4" x14ac:dyDescent="0.25">
      <c r="B332" s="6"/>
      <c r="C332" s="6"/>
      <c r="D332" s="6"/>
    </row>
    <row r="333" spans="2:4" x14ac:dyDescent="0.25">
      <c r="B333" s="6"/>
      <c r="C333" s="6"/>
      <c r="D333" s="6"/>
    </row>
    <row r="334" spans="2:4" x14ac:dyDescent="0.25">
      <c r="B334" s="6"/>
      <c r="C334" s="6"/>
      <c r="D334" s="6"/>
    </row>
    <row r="335" spans="2:4" x14ac:dyDescent="0.25">
      <c r="B335" s="6"/>
      <c r="C335" s="6"/>
      <c r="D335" s="6"/>
    </row>
    <row r="336" spans="2:4" x14ac:dyDescent="0.25">
      <c r="B336" s="6"/>
      <c r="C336" s="6"/>
      <c r="D336" s="6"/>
    </row>
    <row r="337" spans="2:4" x14ac:dyDescent="0.25">
      <c r="B337" s="6"/>
      <c r="C337" s="6"/>
      <c r="D337" s="6"/>
    </row>
    <row r="338" spans="2:4" x14ac:dyDescent="0.25">
      <c r="B338" s="6"/>
      <c r="C338" s="6"/>
      <c r="D338" s="6"/>
    </row>
    <row r="339" spans="2:4" x14ac:dyDescent="0.25">
      <c r="B339" s="6"/>
      <c r="C339" s="6"/>
      <c r="D339" s="6"/>
    </row>
    <row r="340" spans="2:4" x14ac:dyDescent="0.25">
      <c r="B340" s="6"/>
      <c r="C340" s="6"/>
      <c r="D340" s="6"/>
    </row>
    <row r="341" spans="2:4" x14ac:dyDescent="0.25">
      <c r="B341" s="6"/>
      <c r="C341" s="6"/>
      <c r="D341" s="6"/>
    </row>
    <row r="342" spans="2:4" x14ac:dyDescent="0.25">
      <c r="B342" s="6"/>
      <c r="C342" s="6"/>
      <c r="D342" s="6"/>
    </row>
    <row r="343" spans="2:4" x14ac:dyDescent="0.25">
      <c r="B343" s="6"/>
      <c r="C343" s="6"/>
      <c r="D343" s="6"/>
    </row>
    <row r="344" spans="2:4" x14ac:dyDescent="0.25">
      <c r="B344" s="6"/>
      <c r="C344" s="6"/>
      <c r="D344" s="6"/>
    </row>
    <row r="345" spans="2:4" x14ac:dyDescent="0.25">
      <c r="B345" s="6"/>
      <c r="C345" s="6"/>
      <c r="D345" s="6"/>
    </row>
    <row r="346" spans="2:4" x14ac:dyDescent="0.25">
      <c r="B346" s="6"/>
      <c r="C346" s="6"/>
      <c r="D346" s="6"/>
    </row>
    <row r="347" spans="2:4" x14ac:dyDescent="0.25">
      <c r="B347" s="6"/>
      <c r="C347" s="6"/>
      <c r="D347" s="6"/>
    </row>
    <row r="348" spans="2:4" x14ac:dyDescent="0.25">
      <c r="B348" s="6"/>
      <c r="C348" s="6"/>
      <c r="D348" s="6"/>
    </row>
    <row r="349" spans="2:4" x14ac:dyDescent="0.25">
      <c r="B349" s="6"/>
      <c r="C349" s="6"/>
      <c r="D349" s="6"/>
    </row>
    <row r="350" spans="2:4" x14ac:dyDescent="0.25">
      <c r="B350" s="6"/>
      <c r="C350" s="6"/>
      <c r="D350" s="6"/>
    </row>
    <row r="351" spans="2:4" x14ac:dyDescent="0.25">
      <c r="B351" s="6"/>
      <c r="C351" s="6"/>
      <c r="D351" s="6"/>
    </row>
    <row r="352" spans="2:4" x14ac:dyDescent="0.25">
      <c r="B352" s="6"/>
      <c r="C352" s="6"/>
      <c r="D352" s="6"/>
    </row>
    <row r="353" spans="2:4" x14ac:dyDescent="0.25">
      <c r="B353" s="6"/>
      <c r="C353" s="6"/>
      <c r="D353" s="6"/>
    </row>
    <row r="354" spans="2:4" x14ac:dyDescent="0.25">
      <c r="B354" s="6"/>
      <c r="C354" s="6"/>
      <c r="D354" s="6"/>
    </row>
    <row r="355" spans="2:4" x14ac:dyDescent="0.25">
      <c r="B355" s="6"/>
      <c r="C355" s="6"/>
      <c r="D355" s="6"/>
    </row>
    <row r="356" spans="2:4" x14ac:dyDescent="0.25">
      <c r="B356" s="6"/>
      <c r="C356" s="6"/>
      <c r="D356" s="6"/>
    </row>
    <row r="357" spans="2:4" x14ac:dyDescent="0.25">
      <c r="B357" s="6"/>
      <c r="C357" s="6"/>
      <c r="D357" s="6"/>
    </row>
    <row r="358" spans="2:4" x14ac:dyDescent="0.25">
      <c r="B358" s="6"/>
      <c r="C358" s="6"/>
      <c r="D358" s="6"/>
    </row>
    <row r="359" spans="2:4" x14ac:dyDescent="0.25">
      <c r="B359" s="6"/>
      <c r="C359" s="6"/>
      <c r="D359" s="6"/>
    </row>
    <row r="360" spans="2:4" x14ac:dyDescent="0.25">
      <c r="B360" s="6"/>
      <c r="C360" s="6"/>
      <c r="D360" s="6"/>
    </row>
    <row r="361" spans="2:4" x14ac:dyDescent="0.25">
      <c r="B361" s="6"/>
      <c r="C361" s="6"/>
      <c r="D361" s="6"/>
    </row>
    <row r="362" spans="2:4" x14ac:dyDescent="0.25">
      <c r="B362" s="6"/>
      <c r="C362" s="6"/>
      <c r="D362" s="6"/>
    </row>
    <row r="363" spans="2:4" x14ac:dyDescent="0.25">
      <c r="B363" s="6"/>
      <c r="C363" s="6"/>
      <c r="D363" s="6"/>
    </row>
    <row r="364" spans="2:4" x14ac:dyDescent="0.25">
      <c r="B364" s="6"/>
      <c r="C364" s="6"/>
      <c r="D364" s="6"/>
    </row>
    <row r="365" spans="2:4" x14ac:dyDescent="0.25">
      <c r="B365" s="6"/>
      <c r="C365" s="6"/>
      <c r="D365" s="6"/>
    </row>
    <row r="366" spans="2:4" x14ac:dyDescent="0.25">
      <c r="B366" s="6"/>
      <c r="C366" s="6"/>
      <c r="D366" s="6"/>
    </row>
    <row r="367" spans="2:4" x14ac:dyDescent="0.25">
      <c r="B367" s="6"/>
      <c r="C367" s="6"/>
      <c r="D367" s="6"/>
    </row>
    <row r="368" spans="2:4" x14ac:dyDescent="0.25">
      <c r="B368" s="6"/>
      <c r="C368" s="6"/>
      <c r="D368" s="6"/>
    </row>
    <row r="369" spans="2:4" x14ac:dyDescent="0.25">
      <c r="B369" s="6"/>
      <c r="C369" s="6"/>
      <c r="D369" s="6"/>
    </row>
    <row r="370" spans="2:4" x14ac:dyDescent="0.25">
      <c r="B370" s="6"/>
      <c r="C370" s="6"/>
      <c r="D370" s="6"/>
    </row>
    <row r="371" spans="2:4" x14ac:dyDescent="0.25">
      <c r="B371" s="6"/>
      <c r="C371" s="6"/>
      <c r="D371" s="6"/>
    </row>
    <row r="372" spans="2:4" x14ac:dyDescent="0.25">
      <c r="B372" s="6"/>
      <c r="C372" s="6"/>
      <c r="D372" s="6"/>
    </row>
    <row r="373" spans="2:4" x14ac:dyDescent="0.25">
      <c r="B373" s="6"/>
      <c r="C373" s="6"/>
      <c r="D373" s="6"/>
    </row>
    <row r="374" spans="2:4" x14ac:dyDescent="0.25">
      <c r="B374" s="6"/>
      <c r="C374" s="6"/>
      <c r="D374" s="6"/>
    </row>
    <row r="375" spans="2:4" x14ac:dyDescent="0.25">
      <c r="B375" s="6"/>
      <c r="C375" s="6"/>
      <c r="D375" s="6"/>
    </row>
    <row r="376" spans="2:4" x14ac:dyDescent="0.25">
      <c r="B376" s="6"/>
      <c r="C376" s="6"/>
      <c r="D376" s="6"/>
    </row>
    <row r="377" spans="2:4" x14ac:dyDescent="0.25">
      <c r="B377" s="6"/>
      <c r="C377" s="6"/>
      <c r="D377" s="6"/>
    </row>
    <row r="378" spans="2:4" x14ac:dyDescent="0.25">
      <c r="B378" s="6"/>
      <c r="C378" s="6"/>
      <c r="D378" s="6"/>
    </row>
    <row r="379" spans="2:4" x14ac:dyDescent="0.25">
      <c r="B379" s="6"/>
      <c r="C379" s="6"/>
      <c r="D379" s="6"/>
    </row>
    <row r="380" spans="2:4" x14ac:dyDescent="0.25">
      <c r="B380" s="6"/>
      <c r="C380" s="6"/>
      <c r="D380" s="6"/>
    </row>
    <row r="381" spans="2:4" x14ac:dyDescent="0.25">
      <c r="B381" s="6"/>
      <c r="C381" s="6"/>
      <c r="D381" s="6"/>
    </row>
    <row r="382" spans="2:4" x14ac:dyDescent="0.25">
      <c r="B382" s="6"/>
      <c r="C382" s="6"/>
      <c r="D382" s="6"/>
    </row>
    <row r="383" spans="2:4" x14ac:dyDescent="0.25">
      <c r="B383" s="6"/>
      <c r="C383" s="6"/>
      <c r="D383" s="6"/>
    </row>
    <row r="384" spans="2:4" x14ac:dyDescent="0.25">
      <c r="B384" s="6"/>
      <c r="C384" s="6"/>
      <c r="D384" s="6"/>
    </row>
    <row r="385" spans="2:4" x14ac:dyDescent="0.25">
      <c r="B385" s="6"/>
      <c r="C385" s="6"/>
      <c r="D385" s="6"/>
    </row>
    <row r="386" spans="2:4" x14ac:dyDescent="0.25">
      <c r="B386" s="6"/>
      <c r="C386" s="6"/>
      <c r="D386" s="6"/>
    </row>
    <row r="387" spans="2:4" x14ac:dyDescent="0.25">
      <c r="B387" s="6"/>
      <c r="C387" s="6"/>
      <c r="D387" s="6"/>
    </row>
    <row r="388" spans="2:4" x14ac:dyDescent="0.25">
      <c r="B388" s="6"/>
      <c r="C388" s="6"/>
      <c r="D388" s="6"/>
    </row>
    <row r="389" spans="2:4" x14ac:dyDescent="0.25">
      <c r="B389" s="6"/>
      <c r="C389" s="6"/>
      <c r="D389" s="6"/>
    </row>
    <row r="390" spans="2:4" x14ac:dyDescent="0.25">
      <c r="B390" s="6"/>
      <c r="C390" s="6"/>
      <c r="D390" s="6"/>
    </row>
    <row r="391" spans="2:4" x14ac:dyDescent="0.25">
      <c r="B391" s="6"/>
      <c r="C391" s="6"/>
      <c r="D391" s="6"/>
    </row>
    <row r="392" spans="2:4" x14ac:dyDescent="0.25">
      <c r="B392" s="6"/>
      <c r="C392" s="6"/>
      <c r="D392" s="6"/>
    </row>
    <row r="393" spans="2:4" x14ac:dyDescent="0.25">
      <c r="B393" s="6"/>
      <c r="C393" s="6"/>
      <c r="D393" s="6"/>
    </row>
    <row r="394" spans="2:4" x14ac:dyDescent="0.25">
      <c r="B394" s="6"/>
      <c r="C394" s="6"/>
      <c r="D394" s="6"/>
    </row>
    <row r="395" spans="2:4" x14ac:dyDescent="0.25">
      <c r="B395" s="6"/>
      <c r="C395" s="6"/>
      <c r="D395" s="6"/>
    </row>
    <row r="396" spans="2:4" x14ac:dyDescent="0.25">
      <c r="B396" s="6"/>
      <c r="C396" s="6"/>
      <c r="D396" s="6"/>
    </row>
    <row r="397" spans="2:4" x14ac:dyDescent="0.25">
      <c r="B397" s="6"/>
      <c r="C397" s="6"/>
      <c r="D397" s="6"/>
    </row>
    <row r="398" spans="2:4" x14ac:dyDescent="0.25">
      <c r="B398" s="6"/>
      <c r="C398" s="6"/>
      <c r="D398" s="6"/>
    </row>
    <row r="399" spans="2:4" x14ac:dyDescent="0.25">
      <c r="B399" s="6"/>
      <c r="C399" s="6"/>
      <c r="D399" s="6"/>
    </row>
    <row r="400" spans="2:4" x14ac:dyDescent="0.25">
      <c r="B400" s="6"/>
      <c r="C400" s="6"/>
      <c r="D400" s="6"/>
    </row>
    <row r="401" spans="2:4" x14ac:dyDescent="0.25">
      <c r="B401" s="6"/>
      <c r="C401" s="6"/>
      <c r="D401" s="6"/>
    </row>
    <row r="402" spans="2:4" x14ac:dyDescent="0.25">
      <c r="B402" s="6"/>
      <c r="C402" s="6"/>
      <c r="D402" s="6"/>
    </row>
    <row r="403" spans="2:4" x14ac:dyDescent="0.25">
      <c r="B403" s="6"/>
      <c r="C403" s="6"/>
      <c r="D403" s="6"/>
    </row>
    <row r="404" spans="2:4" x14ac:dyDescent="0.25">
      <c r="B404" s="6"/>
      <c r="C404" s="6"/>
      <c r="D404" s="6"/>
    </row>
    <row r="405" spans="2:4" x14ac:dyDescent="0.25">
      <c r="B405" s="6"/>
      <c r="C405" s="6"/>
      <c r="D405" s="6"/>
    </row>
    <row r="406" spans="2:4" x14ac:dyDescent="0.25">
      <c r="B406" s="6"/>
      <c r="C406" s="6"/>
      <c r="D406" s="6"/>
    </row>
    <row r="407" spans="2:4" x14ac:dyDescent="0.25">
      <c r="B407" s="6"/>
      <c r="C407" s="6"/>
      <c r="D407" s="6"/>
    </row>
    <row r="408" spans="2:4" x14ac:dyDescent="0.25">
      <c r="B408" s="6"/>
      <c r="C408" s="6"/>
      <c r="D408" s="6"/>
    </row>
    <row r="409" spans="2:4" x14ac:dyDescent="0.25">
      <c r="B409" s="6"/>
      <c r="C409" s="6"/>
      <c r="D409" s="6"/>
    </row>
    <row r="410" spans="2:4" x14ac:dyDescent="0.25">
      <c r="B410" s="6"/>
      <c r="C410" s="6"/>
      <c r="D410" s="6"/>
    </row>
    <row r="411" spans="2:4" x14ac:dyDescent="0.25">
      <c r="B411" s="6"/>
      <c r="C411" s="6"/>
      <c r="D411" s="6"/>
    </row>
    <row r="412" spans="2:4" x14ac:dyDescent="0.25">
      <c r="B412" s="6"/>
      <c r="C412" s="6"/>
      <c r="D412" s="6"/>
    </row>
    <row r="413" spans="2:4" x14ac:dyDescent="0.25">
      <c r="B413" s="6"/>
      <c r="C413" s="6"/>
      <c r="D413" s="6"/>
    </row>
    <row r="414" spans="2:4" x14ac:dyDescent="0.25">
      <c r="B414" s="6"/>
      <c r="C414" s="6"/>
      <c r="D414" s="6"/>
    </row>
    <row r="415" spans="2:4" x14ac:dyDescent="0.25">
      <c r="B415" s="6"/>
      <c r="C415" s="6"/>
      <c r="D415" s="6"/>
    </row>
    <row r="416" spans="2:4" x14ac:dyDescent="0.25">
      <c r="B416" s="6"/>
      <c r="C416" s="6"/>
      <c r="D416" s="6"/>
    </row>
    <row r="417" spans="2:4" x14ac:dyDescent="0.25">
      <c r="B417" s="6"/>
      <c r="C417" s="6"/>
      <c r="D417" s="6"/>
    </row>
    <row r="418" spans="2:4" x14ac:dyDescent="0.25">
      <c r="B418" s="6"/>
      <c r="C418" s="6"/>
      <c r="D418" s="6"/>
    </row>
    <row r="419" spans="2:4" x14ac:dyDescent="0.25">
      <c r="B419" s="6"/>
      <c r="C419" s="6"/>
      <c r="D419" s="6"/>
    </row>
    <row r="420" spans="2:4" x14ac:dyDescent="0.25">
      <c r="B420" s="6"/>
      <c r="C420" s="6"/>
      <c r="D420" s="6"/>
    </row>
    <row r="421" spans="2:4" x14ac:dyDescent="0.25">
      <c r="B421" s="6"/>
      <c r="C421" s="6"/>
      <c r="D421" s="6"/>
    </row>
    <row r="422" spans="2:4" x14ac:dyDescent="0.25">
      <c r="B422" s="6"/>
      <c r="C422" s="6"/>
      <c r="D422" s="6"/>
    </row>
    <row r="423" spans="2:4" x14ac:dyDescent="0.25">
      <c r="B423" s="6"/>
      <c r="C423" s="6"/>
      <c r="D423" s="6"/>
    </row>
    <row r="424" spans="2:4" x14ac:dyDescent="0.25">
      <c r="B424" s="6"/>
      <c r="C424" s="6"/>
      <c r="D424" s="6"/>
    </row>
    <row r="425" spans="2:4" x14ac:dyDescent="0.25">
      <c r="B425" s="6"/>
      <c r="C425" s="6"/>
      <c r="D425" s="6"/>
    </row>
    <row r="426" spans="2:4" x14ac:dyDescent="0.25">
      <c r="B426" s="6"/>
      <c r="C426" s="6"/>
      <c r="D426" s="6"/>
    </row>
    <row r="427" spans="2:4" x14ac:dyDescent="0.25">
      <c r="B427" s="6"/>
      <c r="C427" s="6"/>
      <c r="D427" s="6"/>
    </row>
    <row r="428" spans="2:4" x14ac:dyDescent="0.25">
      <c r="B428" s="6"/>
      <c r="C428" s="6"/>
      <c r="D428" s="6"/>
    </row>
    <row r="429" spans="2:4" x14ac:dyDescent="0.25">
      <c r="B429" s="6"/>
      <c r="C429" s="6"/>
      <c r="D429" s="6"/>
    </row>
    <row r="430" spans="2:4" x14ac:dyDescent="0.25">
      <c r="B430" s="6"/>
      <c r="C430" s="6"/>
      <c r="D430" s="6"/>
    </row>
    <row r="431" spans="2:4" x14ac:dyDescent="0.25">
      <c r="B431" s="6"/>
      <c r="C431" s="6"/>
      <c r="D431" s="6"/>
    </row>
    <row r="432" spans="2:4" x14ac:dyDescent="0.25">
      <c r="B432" s="6"/>
      <c r="C432" s="6"/>
      <c r="D432" s="6"/>
    </row>
    <row r="433" spans="2:4" x14ac:dyDescent="0.25">
      <c r="B433" s="6"/>
      <c r="C433" s="6"/>
      <c r="D433" s="6"/>
    </row>
    <row r="434" spans="2:4" x14ac:dyDescent="0.25">
      <c r="B434" s="6"/>
      <c r="C434" s="6"/>
      <c r="D434" s="6"/>
    </row>
    <row r="435" spans="2:4" x14ac:dyDescent="0.25">
      <c r="B435" s="6"/>
      <c r="C435" s="6"/>
      <c r="D435" s="6"/>
    </row>
    <row r="436" spans="2:4" x14ac:dyDescent="0.25">
      <c r="B436" s="6"/>
      <c r="C436" s="6"/>
      <c r="D436" s="6"/>
    </row>
    <row r="437" spans="2:4" x14ac:dyDescent="0.25">
      <c r="B437" s="6"/>
      <c r="C437" s="6"/>
      <c r="D437" s="6"/>
    </row>
    <row r="438" spans="2:4" x14ac:dyDescent="0.25">
      <c r="B438" s="6"/>
      <c r="C438" s="6"/>
      <c r="D438" s="6"/>
    </row>
    <row r="439" spans="2:4" x14ac:dyDescent="0.25">
      <c r="B439" s="6"/>
      <c r="C439" s="6"/>
      <c r="D439" s="6"/>
    </row>
    <row r="440" spans="2:4" x14ac:dyDescent="0.25">
      <c r="B440" s="6"/>
      <c r="C440" s="6"/>
      <c r="D440" s="6"/>
    </row>
    <row r="441" spans="2:4" x14ac:dyDescent="0.25">
      <c r="B441" s="6"/>
      <c r="C441" s="6"/>
      <c r="D441" s="6"/>
    </row>
    <row r="442" spans="2:4" x14ac:dyDescent="0.25">
      <c r="B442" s="6"/>
      <c r="C442" s="6"/>
      <c r="D442" s="6"/>
    </row>
    <row r="443" spans="2:4" x14ac:dyDescent="0.25">
      <c r="B443" s="6"/>
      <c r="C443" s="6"/>
      <c r="D443" s="6"/>
    </row>
    <row r="444" spans="2:4" x14ac:dyDescent="0.25">
      <c r="B444" s="6"/>
      <c r="C444" s="6"/>
      <c r="D444" s="6"/>
    </row>
    <row r="445" spans="2:4" x14ac:dyDescent="0.25">
      <c r="B445" s="6"/>
      <c r="C445" s="6"/>
      <c r="D445" s="6"/>
    </row>
    <row r="446" spans="2:4" x14ac:dyDescent="0.25">
      <c r="B446" s="6"/>
      <c r="C446" s="6"/>
      <c r="D446" s="6"/>
    </row>
    <row r="447" spans="2:4" x14ac:dyDescent="0.25">
      <c r="B447" s="6"/>
      <c r="C447" s="6"/>
      <c r="D447" s="6"/>
    </row>
    <row r="448" spans="2:4" x14ac:dyDescent="0.25">
      <c r="B448" s="6"/>
      <c r="C448" s="6"/>
      <c r="D448" s="6"/>
    </row>
    <row r="449" spans="2:4" x14ac:dyDescent="0.25">
      <c r="B449" s="6"/>
      <c r="C449" s="6"/>
      <c r="D449" s="6"/>
    </row>
    <row r="450" spans="2:4" x14ac:dyDescent="0.25">
      <c r="B450" s="6"/>
      <c r="C450" s="6"/>
      <c r="D450" s="6"/>
    </row>
    <row r="451" spans="2:4" x14ac:dyDescent="0.25">
      <c r="B451" s="6"/>
      <c r="C451" s="6"/>
      <c r="D451" s="6"/>
    </row>
    <row r="452" spans="2:4" x14ac:dyDescent="0.25">
      <c r="B452" s="6"/>
      <c r="C452" s="6"/>
      <c r="D452" s="6"/>
    </row>
    <row r="453" spans="2:4" x14ac:dyDescent="0.25">
      <c r="B453" s="6"/>
      <c r="C453" s="6"/>
      <c r="D453" s="6"/>
    </row>
    <row r="454" spans="2:4" x14ac:dyDescent="0.25">
      <c r="B454" s="6"/>
      <c r="C454" s="6"/>
      <c r="D454" s="6"/>
    </row>
    <row r="455" spans="2:4" x14ac:dyDescent="0.25">
      <c r="B455" s="6"/>
      <c r="C455" s="6"/>
      <c r="D455" s="6"/>
    </row>
    <row r="456" spans="2:4" x14ac:dyDescent="0.25">
      <c r="B456" s="6"/>
      <c r="C456" s="6"/>
      <c r="D456" s="6"/>
    </row>
    <row r="457" spans="2:4" x14ac:dyDescent="0.25">
      <c r="B457" s="6"/>
      <c r="C457" s="6"/>
      <c r="D457" s="6"/>
    </row>
    <row r="458" spans="2:4" x14ac:dyDescent="0.25">
      <c r="B458" s="6"/>
      <c r="C458" s="6"/>
      <c r="D458" s="6"/>
    </row>
    <row r="459" spans="2:4" x14ac:dyDescent="0.25">
      <c r="B459" s="6"/>
      <c r="C459" s="6"/>
      <c r="D459" s="6"/>
    </row>
    <row r="460" spans="2:4" x14ac:dyDescent="0.25">
      <c r="B460" s="6"/>
      <c r="C460" s="6"/>
      <c r="D460" s="6"/>
    </row>
    <row r="461" spans="2:4" x14ac:dyDescent="0.25">
      <c r="B461" s="6"/>
      <c r="C461" s="6"/>
      <c r="D461" s="6"/>
    </row>
    <row r="462" spans="2:4" x14ac:dyDescent="0.25">
      <c r="B462" s="6"/>
      <c r="C462" s="6"/>
      <c r="D462" s="6"/>
    </row>
    <row r="463" spans="2:4" x14ac:dyDescent="0.25">
      <c r="B463" s="6"/>
      <c r="C463" s="6"/>
      <c r="D463" s="6"/>
    </row>
    <row r="464" spans="2:4" x14ac:dyDescent="0.25">
      <c r="B464" s="6"/>
      <c r="C464" s="6"/>
      <c r="D464" s="6"/>
    </row>
    <row r="465" spans="2:4" x14ac:dyDescent="0.25">
      <c r="B465" s="6"/>
      <c r="C465" s="6"/>
      <c r="D465" s="6"/>
    </row>
    <row r="466" spans="2:4" x14ac:dyDescent="0.25">
      <c r="B466" s="6"/>
      <c r="C466" s="6"/>
      <c r="D466" s="6"/>
    </row>
    <row r="467" spans="2:4" x14ac:dyDescent="0.25">
      <c r="B467" s="6"/>
      <c r="C467" s="6"/>
      <c r="D467" s="6"/>
    </row>
    <row r="468" spans="2:4" x14ac:dyDescent="0.25">
      <c r="B468" s="6"/>
      <c r="C468" s="6"/>
      <c r="D468" s="6"/>
    </row>
    <row r="469" spans="2:4" x14ac:dyDescent="0.25">
      <c r="B469" s="6"/>
      <c r="C469" s="6"/>
      <c r="D469" s="6"/>
    </row>
    <row r="470" spans="2:4" x14ac:dyDescent="0.25">
      <c r="B470" s="6"/>
      <c r="C470" s="6"/>
      <c r="D470" s="6"/>
    </row>
    <row r="471" spans="2:4" x14ac:dyDescent="0.25">
      <c r="B471" s="6"/>
      <c r="C471" s="6"/>
      <c r="D471" s="6"/>
    </row>
    <row r="472" spans="2:4" x14ac:dyDescent="0.25">
      <c r="B472" s="6"/>
      <c r="C472" s="6"/>
      <c r="D472" s="6"/>
    </row>
    <row r="473" spans="2:4" x14ac:dyDescent="0.25">
      <c r="B473" s="6"/>
      <c r="C473" s="6"/>
      <c r="D473" s="6"/>
    </row>
    <row r="474" spans="2:4" x14ac:dyDescent="0.25">
      <c r="B474" s="6"/>
      <c r="C474" s="6"/>
      <c r="D474" s="6"/>
    </row>
    <row r="475" spans="2:4" x14ac:dyDescent="0.25">
      <c r="B475" s="6"/>
      <c r="C475" s="6"/>
      <c r="D475" s="6"/>
    </row>
    <row r="476" spans="2:4" x14ac:dyDescent="0.25">
      <c r="B476" s="6"/>
      <c r="C476" s="6"/>
      <c r="D476" s="6"/>
    </row>
    <row r="477" spans="2:4" x14ac:dyDescent="0.25">
      <c r="B477" s="6"/>
      <c r="C477" s="6"/>
      <c r="D477" s="6"/>
    </row>
    <row r="478" spans="2:4" x14ac:dyDescent="0.25">
      <c r="B478" s="6"/>
      <c r="C478" s="6"/>
      <c r="D478" s="6"/>
    </row>
    <row r="479" spans="2:4" x14ac:dyDescent="0.25">
      <c r="B479" s="6"/>
      <c r="C479" s="6"/>
      <c r="D479" s="6"/>
    </row>
    <row r="480" spans="2:4" x14ac:dyDescent="0.25">
      <c r="B480" s="6"/>
      <c r="C480" s="6"/>
      <c r="D480" s="6"/>
    </row>
    <row r="481" spans="2:4" x14ac:dyDescent="0.25">
      <c r="B481" s="6"/>
      <c r="C481" s="6"/>
      <c r="D481" s="6"/>
    </row>
    <row r="482" spans="2:4" x14ac:dyDescent="0.25">
      <c r="B482" s="6"/>
      <c r="C482" s="6"/>
      <c r="D482" s="6"/>
    </row>
    <row r="483" spans="2:4" x14ac:dyDescent="0.25">
      <c r="B483" s="6"/>
      <c r="C483" s="6"/>
      <c r="D483" s="6"/>
    </row>
    <row r="484" spans="2:4" x14ac:dyDescent="0.25">
      <c r="B484" s="6"/>
      <c r="C484" s="6"/>
      <c r="D484" s="6"/>
    </row>
    <row r="485" spans="2:4" x14ac:dyDescent="0.25">
      <c r="B485" s="6"/>
      <c r="C485" s="6"/>
      <c r="D485" s="6"/>
    </row>
    <row r="486" spans="2:4" x14ac:dyDescent="0.25">
      <c r="B486" s="6"/>
      <c r="C486" s="6"/>
      <c r="D486" s="6"/>
    </row>
    <row r="487" spans="2:4" x14ac:dyDescent="0.25">
      <c r="B487" s="6"/>
      <c r="C487" s="6"/>
      <c r="D487" s="6"/>
    </row>
    <row r="488" spans="2:4" x14ac:dyDescent="0.25">
      <c r="B488" s="6"/>
      <c r="C488" s="6"/>
      <c r="D488" s="6"/>
    </row>
    <row r="489" spans="2:4" x14ac:dyDescent="0.25">
      <c r="B489" s="6"/>
      <c r="C489" s="6"/>
      <c r="D489" s="6"/>
    </row>
    <row r="490" spans="2:4" x14ac:dyDescent="0.25">
      <c r="B490" s="6"/>
      <c r="C490" s="6"/>
      <c r="D490" s="6"/>
    </row>
    <row r="491" spans="2:4" x14ac:dyDescent="0.25">
      <c r="B491" s="6"/>
      <c r="C491" s="6"/>
      <c r="D491" s="6"/>
    </row>
    <row r="492" spans="2:4" x14ac:dyDescent="0.25">
      <c r="B492" s="6"/>
      <c r="C492" s="6"/>
      <c r="D492" s="6"/>
    </row>
    <row r="493" spans="2:4" x14ac:dyDescent="0.25">
      <c r="B493" s="6"/>
      <c r="C493" s="6"/>
      <c r="D493" s="6"/>
    </row>
    <row r="494" spans="2:4" x14ac:dyDescent="0.25">
      <c r="B494" s="6"/>
      <c r="C494" s="6"/>
      <c r="D494" s="6"/>
    </row>
    <row r="495" spans="2:4" x14ac:dyDescent="0.25">
      <c r="B495" s="6"/>
      <c r="C495" s="6"/>
      <c r="D495" s="6"/>
    </row>
    <row r="496" spans="2:4" x14ac:dyDescent="0.25">
      <c r="B496" s="6"/>
      <c r="C496" s="6"/>
      <c r="D496" s="6"/>
    </row>
    <row r="497" spans="2:4" x14ac:dyDescent="0.25">
      <c r="B497" s="6"/>
      <c r="C497" s="6"/>
      <c r="D497" s="6"/>
    </row>
    <row r="498" spans="2:4" x14ac:dyDescent="0.25">
      <c r="B498" s="6"/>
      <c r="C498" s="6"/>
      <c r="D498" s="6"/>
    </row>
    <row r="499" spans="2:4" x14ac:dyDescent="0.25">
      <c r="B499" s="6"/>
      <c r="C499" s="6"/>
      <c r="D499" s="6"/>
    </row>
    <row r="500" spans="2:4" x14ac:dyDescent="0.25">
      <c r="B500" s="6"/>
      <c r="C500" s="6"/>
      <c r="D500" s="6"/>
    </row>
    <row r="501" spans="2:4" x14ac:dyDescent="0.25">
      <c r="B501" s="6"/>
      <c r="C501" s="6"/>
      <c r="D501" s="6"/>
    </row>
    <row r="502" spans="2:4" x14ac:dyDescent="0.25">
      <c r="B502" s="6"/>
      <c r="C502" s="6"/>
      <c r="D502" s="6"/>
    </row>
    <row r="503" spans="2:4" x14ac:dyDescent="0.25">
      <c r="B503" s="6"/>
      <c r="C503" s="6"/>
      <c r="D503" s="6"/>
    </row>
    <row r="504" spans="2:4" x14ac:dyDescent="0.25">
      <c r="B504" s="6"/>
      <c r="C504" s="6"/>
      <c r="D504" s="6"/>
    </row>
    <row r="505" spans="2:4" x14ac:dyDescent="0.25">
      <c r="B505" s="6"/>
      <c r="C505" s="6"/>
      <c r="D505" s="6"/>
    </row>
    <row r="506" spans="2:4" x14ac:dyDescent="0.25">
      <c r="B506" s="6"/>
      <c r="C506" s="6"/>
      <c r="D506" s="6"/>
    </row>
    <row r="507" spans="2:4" x14ac:dyDescent="0.25">
      <c r="B507" s="6"/>
      <c r="C507" s="6"/>
      <c r="D507" s="6"/>
    </row>
    <row r="508" spans="2:4" x14ac:dyDescent="0.25">
      <c r="B508" s="6"/>
      <c r="C508" s="6"/>
      <c r="D508" s="6"/>
    </row>
    <row r="509" spans="2:4" x14ac:dyDescent="0.25">
      <c r="B509" s="6"/>
      <c r="C509" s="6"/>
      <c r="D509" s="6"/>
    </row>
    <row r="510" spans="2:4" x14ac:dyDescent="0.25">
      <c r="B510" s="6"/>
      <c r="C510" s="6"/>
      <c r="D510" s="6"/>
    </row>
    <row r="511" spans="2:4" x14ac:dyDescent="0.25">
      <c r="B511" s="6"/>
      <c r="C511" s="6"/>
      <c r="D511" s="6"/>
    </row>
    <row r="512" spans="2:4" x14ac:dyDescent="0.25">
      <c r="B512" s="6"/>
      <c r="C512" s="6"/>
      <c r="D512" s="6"/>
    </row>
    <row r="513" spans="2:4" x14ac:dyDescent="0.25">
      <c r="B513" s="6"/>
      <c r="C513" s="6"/>
      <c r="D513" s="6"/>
    </row>
    <row r="514" spans="2:4" x14ac:dyDescent="0.25">
      <c r="B514" s="6"/>
      <c r="C514" s="6"/>
      <c r="D514" s="6"/>
    </row>
    <row r="515" spans="2:4" x14ac:dyDescent="0.25">
      <c r="B515" s="6"/>
      <c r="C515" s="6"/>
      <c r="D515" s="6"/>
    </row>
    <row r="516" spans="2:4" x14ac:dyDescent="0.25">
      <c r="B516" s="6"/>
      <c r="C516" s="6"/>
      <c r="D516" s="6"/>
    </row>
    <row r="517" spans="2:4" x14ac:dyDescent="0.25">
      <c r="B517" s="6"/>
      <c r="C517" s="6"/>
      <c r="D517" s="6"/>
    </row>
    <row r="518" spans="2:4" x14ac:dyDescent="0.25">
      <c r="B518" s="6"/>
      <c r="C518" s="6"/>
      <c r="D518" s="6"/>
    </row>
    <row r="519" spans="2:4" x14ac:dyDescent="0.25">
      <c r="B519" s="6"/>
      <c r="C519" s="6"/>
      <c r="D519" s="6"/>
    </row>
    <row r="520" spans="2:4" x14ac:dyDescent="0.25">
      <c r="B520" s="6"/>
      <c r="C520" s="6"/>
      <c r="D520" s="6"/>
    </row>
    <row r="521" spans="2:4" x14ac:dyDescent="0.25">
      <c r="B521" s="6"/>
      <c r="C521" s="6"/>
      <c r="D521" s="6"/>
    </row>
    <row r="522" spans="2:4" x14ac:dyDescent="0.25">
      <c r="B522" s="6"/>
      <c r="C522" s="6"/>
      <c r="D522" s="6"/>
    </row>
    <row r="523" spans="2:4" x14ac:dyDescent="0.25">
      <c r="B523" s="6"/>
      <c r="C523" s="6"/>
      <c r="D523" s="6"/>
    </row>
    <row r="524" spans="2:4" x14ac:dyDescent="0.25">
      <c r="B524" s="6"/>
      <c r="C524" s="6"/>
      <c r="D524" s="6"/>
    </row>
    <row r="525" spans="2:4" x14ac:dyDescent="0.25">
      <c r="B525" s="6"/>
      <c r="C525" s="6"/>
      <c r="D525" s="6"/>
    </row>
    <row r="526" spans="2:4" x14ac:dyDescent="0.25">
      <c r="B526" s="6"/>
      <c r="C526" s="6"/>
      <c r="D526" s="6"/>
    </row>
    <row r="527" spans="2:4" x14ac:dyDescent="0.25">
      <c r="B527" s="6"/>
      <c r="C527" s="6"/>
      <c r="D527" s="6"/>
    </row>
    <row r="528" spans="2:4" x14ac:dyDescent="0.25">
      <c r="B528" s="6"/>
      <c r="C528" s="6"/>
      <c r="D528" s="6"/>
    </row>
    <row r="529" spans="2:4" x14ac:dyDescent="0.25">
      <c r="B529" s="6"/>
      <c r="C529" s="6"/>
      <c r="D529" s="6"/>
    </row>
    <row r="530" spans="2:4" x14ac:dyDescent="0.25">
      <c r="B530" s="6"/>
      <c r="C530" s="6"/>
      <c r="D530" s="6"/>
    </row>
    <row r="531" spans="2:4" x14ac:dyDescent="0.25">
      <c r="B531" s="6"/>
      <c r="C531" s="6"/>
      <c r="D531" s="6"/>
    </row>
    <row r="532" spans="2:4" x14ac:dyDescent="0.25">
      <c r="B532" s="6"/>
      <c r="C532" s="6"/>
      <c r="D532" s="6"/>
    </row>
    <row r="533" spans="2:4" x14ac:dyDescent="0.25">
      <c r="B533" s="6"/>
      <c r="C533" s="6"/>
      <c r="D533" s="6"/>
    </row>
    <row r="534" spans="2:4" x14ac:dyDescent="0.25">
      <c r="B534" s="6"/>
      <c r="C534" s="6"/>
      <c r="D534" s="6"/>
    </row>
    <row r="535" spans="2:4" x14ac:dyDescent="0.25">
      <c r="B535" s="6"/>
      <c r="C535" s="6"/>
      <c r="D535" s="6"/>
    </row>
    <row r="536" spans="2:4" x14ac:dyDescent="0.25">
      <c r="B536" s="6"/>
      <c r="C536" s="6"/>
      <c r="D536" s="6"/>
    </row>
    <row r="537" spans="2:4" x14ac:dyDescent="0.25">
      <c r="B537" s="6"/>
      <c r="C537" s="6"/>
      <c r="D537" s="6"/>
    </row>
    <row r="538" spans="2:4" x14ac:dyDescent="0.25">
      <c r="B538" s="6"/>
      <c r="C538" s="6"/>
      <c r="D538" s="6"/>
    </row>
    <row r="539" spans="2:4" x14ac:dyDescent="0.25">
      <c r="B539" s="6"/>
      <c r="C539" s="6"/>
      <c r="D539" s="6"/>
    </row>
    <row r="540" spans="2:4" x14ac:dyDescent="0.25">
      <c r="B540" s="6"/>
      <c r="C540" s="6"/>
      <c r="D540" s="6"/>
    </row>
    <row r="541" spans="2:4" x14ac:dyDescent="0.25">
      <c r="B541" s="6"/>
      <c r="C541" s="6"/>
      <c r="D541" s="6"/>
    </row>
    <row r="542" spans="2:4" x14ac:dyDescent="0.25">
      <c r="B542" s="6"/>
      <c r="C542" s="6"/>
      <c r="D542" s="6"/>
    </row>
    <row r="543" spans="2:4" x14ac:dyDescent="0.25">
      <c r="B543" s="6"/>
      <c r="C543" s="6"/>
      <c r="D543" s="6"/>
    </row>
    <row r="544" spans="2:4" x14ac:dyDescent="0.25">
      <c r="B544" s="6"/>
      <c r="C544" s="6"/>
      <c r="D544" s="6"/>
    </row>
    <row r="545" spans="2:4" x14ac:dyDescent="0.25">
      <c r="B545" s="6"/>
      <c r="C545" s="6"/>
      <c r="D545" s="6"/>
    </row>
    <row r="546" spans="2:4" x14ac:dyDescent="0.25">
      <c r="B546" s="6"/>
      <c r="C546" s="6"/>
      <c r="D546" s="6"/>
    </row>
    <row r="547" spans="2:4" x14ac:dyDescent="0.25">
      <c r="B547" s="6"/>
      <c r="C547" s="6"/>
      <c r="D547" s="6"/>
    </row>
    <row r="548" spans="2:4" x14ac:dyDescent="0.25">
      <c r="B548" s="6"/>
      <c r="C548" s="6"/>
      <c r="D548" s="6"/>
    </row>
    <row r="549" spans="2:4" x14ac:dyDescent="0.25">
      <c r="B549" s="6"/>
      <c r="C549" s="6"/>
      <c r="D549" s="6"/>
    </row>
    <row r="550" spans="2:4" x14ac:dyDescent="0.25">
      <c r="B550" s="6"/>
      <c r="C550" s="6"/>
      <c r="D550" s="6"/>
    </row>
    <row r="551" spans="2:4" x14ac:dyDescent="0.25">
      <c r="B551" s="6"/>
      <c r="C551" s="6"/>
      <c r="D551" s="6"/>
    </row>
    <row r="552" spans="2:4" x14ac:dyDescent="0.25">
      <c r="B552" s="6"/>
      <c r="C552" s="6"/>
      <c r="D552" s="6"/>
    </row>
    <row r="553" spans="2:4" x14ac:dyDescent="0.25">
      <c r="B553" s="6"/>
      <c r="C553" s="6"/>
      <c r="D553" s="6"/>
    </row>
    <row r="554" spans="2:4" x14ac:dyDescent="0.25">
      <c r="B554" s="6"/>
      <c r="C554" s="6"/>
      <c r="D554" s="6"/>
    </row>
    <row r="555" spans="2:4" x14ac:dyDescent="0.25">
      <c r="B555" s="6"/>
      <c r="C555" s="6"/>
      <c r="D555" s="6"/>
    </row>
    <row r="556" spans="2:4" x14ac:dyDescent="0.25">
      <c r="B556" s="6"/>
      <c r="C556" s="6"/>
      <c r="D556" s="6"/>
    </row>
    <row r="557" spans="2:4" x14ac:dyDescent="0.25">
      <c r="B557" s="6"/>
      <c r="C557" s="6"/>
      <c r="D557" s="6"/>
    </row>
    <row r="558" spans="2:4" x14ac:dyDescent="0.25">
      <c r="B558" s="6"/>
      <c r="C558" s="6"/>
      <c r="D558" s="6"/>
    </row>
    <row r="559" spans="2:4" x14ac:dyDescent="0.25">
      <c r="B559" s="6"/>
      <c r="C559" s="6"/>
      <c r="D559" s="6"/>
    </row>
    <row r="560" spans="2:4" x14ac:dyDescent="0.25">
      <c r="B560" s="6"/>
      <c r="C560" s="6"/>
      <c r="D560" s="6"/>
    </row>
    <row r="561" spans="2:4" x14ac:dyDescent="0.25">
      <c r="B561" s="6"/>
      <c r="C561" s="6"/>
      <c r="D561" s="6"/>
    </row>
    <row r="562" spans="2:4" x14ac:dyDescent="0.25">
      <c r="B562" s="6"/>
      <c r="C562" s="6"/>
      <c r="D562" s="6"/>
    </row>
    <row r="563" spans="2:4" x14ac:dyDescent="0.25">
      <c r="B563" s="6"/>
      <c r="C563" s="6"/>
      <c r="D563" s="6"/>
    </row>
    <row r="564" spans="2:4" x14ac:dyDescent="0.25">
      <c r="B564" s="6"/>
      <c r="C564" s="6"/>
      <c r="D564" s="6"/>
    </row>
    <row r="565" spans="2:4" x14ac:dyDescent="0.25">
      <c r="B565" s="6"/>
      <c r="C565" s="6"/>
      <c r="D565" s="6"/>
    </row>
    <row r="566" spans="2:4" x14ac:dyDescent="0.25">
      <c r="B566" s="6"/>
      <c r="C566" s="6"/>
      <c r="D566" s="6"/>
    </row>
    <row r="567" spans="2:4" x14ac:dyDescent="0.25">
      <c r="B567" s="6"/>
      <c r="C567" s="6"/>
      <c r="D567" s="6"/>
    </row>
    <row r="568" spans="2:4" x14ac:dyDescent="0.25">
      <c r="B568" s="6"/>
      <c r="C568" s="6"/>
      <c r="D568" s="6"/>
    </row>
    <row r="569" spans="2:4" x14ac:dyDescent="0.25">
      <c r="B569" s="6"/>
      <c r="C569" s="6"/>
      <c r="D569" s="6"/>
    </row>
    <row r="570" spans="2:4" x14ac:dyDescent="0.25">
      <c r="B570" s="6"/>
      <c r="C570" s="6"/>
      <c r="D570" s="6"/>
    </row>
    <row r="571" spans="2:4" x14ac:dyDescent="0.25">
      <c r="B571" s="6"/>
      <c r="C571" s="6"/>
      <c r="D571" s="6"/>
    </row>
    <row r="572" spans="2:4" x14ac:dyDescent="0.25">
      <c r="B572" s="6"/>
      <c r="C572" s="6"/>
      <c r="D572" s="6"/>
    </row>
    <row r="573" spans="2:4" x14ac:dyDescent="0.25">
      <c r="B573" s="6"/>
      <c r="C573" s="6"/>
      <c r="D573" s="6"/>
    </row>
    <row r="574" spans="2:4" x14ac:dyDescent="0.25">
      <c r="B574" s="6"/>
      <c r="C574" s="6"/>
      <c r="D574" s="6"/>
    </row>
    <row r="575" spans="2:4" x14ac:dyDescent="0.25">
      <c r="B575" s="6"/>
      <c r="C575" s="6"/>
      <c r="D575" s="6"/>
    </row>
    <row r="576" spans="2:4" x14ac:dyDescent="0.25">
      <c r="B576" s="6"/>
      <c r="C576" s="6"/>
      <c r="D576" s="6"/>
    </row>
    <row r="577" spans="2:4" x14ac:dyDescent="0.25">
      <c r="B577" s="6"/>
      <c r="C577" s="6"/>
      <c r="D577" s="6"/>
    </row>
    <row r="578" spans="2:4" x14ac:dyDescent="0.25">
      <c r="B578" s="6"/>
      <c r="C578" s="6"/>
      <c r="D578" s="6"/>
    </row>
    <row r="579" spans="2:4" x14ac:dyDescent="0.25">
      <c r="B579" s="6"/>
      <c r="C579" s="6"/>
      <c r="D579" s="6"/>
    </row>
    <row r="580" spans="2:4" x14ac:dyDescent="0.25">
      <c r="B580" s="6"/>
      <c r="C580" s="6"/>
      <c r="D580" s="6"/>
    </row>
    <row r="581" spans="2:4" x14ac:dyDescent="0.25">
      <c r="B581" s="6"/>
      <c r="C581" s="6"/>
      <c r="D581" s="6"/>
    </row>
    <row r="582" spans="2:4" x14ac:dyDescent="0.25">
      <c r="B582" s="6"/>
      <c r="C582" s="6"/>
      <c r="D582" s="6"/>
    </row>
    <row r="583" spans="2:4" x14ac:dyDescent="0.25">
      <c r="B583" s="6"/>
      <c r="C583" s="6"/>
      <c r="D583" s="6"/>
    </row>
    <row r="584" spans="2:4" x14ac:dyDescent="0.25">
      <c r="B584" s="6"/>
      <c r="C584" s="6"/>
      <c r="D584" s="6"/>
    </row>
    <row r="585" spans="2:4" x14ac:dyDescent="0.25">
      <c r="B585" s="6"/>
      <c r="C585" s="6"/>
      <c r="D585" s="6"/>
    </row>
    <row r="586" spans="2:4" x14ac:dyDescent="0.25">
      <c r="B586" s="6"/>
      <c r="C586" s="6"/>
      <c r="D586" s="6"/>
    </row>
    <row r="587" spans="2:4" x14ac:dyDescent="0.25">
      <c r="B587" s="6"/>
      <c r="C587" s="6"/>
      <c r="D587" s="6"/>
    </row>
    <row r="588" spans="2:4" x14ac:dyDescent="0.25">
      <c r="B588" s="6"/>
      <c r="C588" s="6"/>
      <c r="D588" s="6"/>
    </row>
    <row r="589" spans="2:4" x14ac:dyDescent="0.25">
      <c r="B589" s="6"/>
      <c r="C589" s="6"/>
      <c r="D589" s="6"/>
    </row>
    <row r="590" spans="2:4" x14ac:dyDescent="0.25">
      <c r="B590" s="6"/>
      <c r="C590" s="6"/>
      <c r="D590" s="6"/>
    </row>
    <row r="591" spans="2:4" x14ac:dyDescent="0.25">
      <c r="B591" s="6"/>
      <c r="C591" s="6"/>
      <c r="D591" s="6"/>
    </row>
    <row r="592" spans="2:4" x14ac:dyDescent="0.25">
      <c r="B592" s="6"/>
      <c r="C592" s="6"/>
      <c r="D592" s="6"/>
    </row>
    <row r="593" spans="2:4" x14ac:dyDescent="0.25">
      <c r="B593" s="6"/>
      <c r="C593" s="6"/>
      <c r="D593" s="6"/>
    </row>
    <row r="594" spans="2:4" x14ac:dyDescent="0.25">
      <c r="B594" s="6"/>
      <c r="C594" s="6"/>
      <c r="D594" s="6"/>
    </row>
    <row r="595" spans="2:4" x14ac:dyDescent="0.25">
      <c r="B595" s="6"/>
      <c r="C595" s="6"/>
      <c r="D595" s="6"/>
    </row>
    <row r="596" spans="2:4" x14ac:dyDescent="0.25">
      <c r="B596" s="6"/>
      <c r="C596" s="6"/>
      <c r="D596" s="6"/>
    </row>
    <row r="597" spans="2:4" x14ac:dyDescent="0.25">
      <c r="B597" s="6"/>
      <c r="C597" s="6"/>
      <c r="D597" s="6"/>
    </row>
    <row r="598" spans="2:4" x14ac:dyDescent="0.25">
      <c r="B598" s="6"/>
      <c r="C598" s="6"/>
      <c r="D598" s="6"/>
    </row>
    <row r="599" spans="2:4" x14ac:dyDescent="0.25">
      <c r="B599" s="6"/>
      <c r="C599" s="6"/>
      <c r="D599" s="6"/>
    </row>
    <row r="600" spans="2:4" x14ac:dyDescent="0.25">
      <c r="B600" s="6"/>
      <c r="C600" s="6"/>
      <c r="D600" s="6"/>
    </row>
    <row r="601" spans="2:4" x14ac:dyDescent="0.25">
      <c r="B601" s="6"/>
      <c r="C601" s="6"/>
      <c r="D601" s="6"/>
    </row>
    <row r="602" spans="2:4" x14ac:dyDescent="0.25">
      <c r="B602" s="6"/>
      <c r="C602" s="6"/>
      <c r="D602" s="6"/>
    </row>
    <row r="603" spans="2:4" x14ac:dyDescent="0.25">
      <c r="B603" s="6"/>
      <c r="C603" s="6"/>
      <c r="D603" s="6"/>
    </row>
    <row r="604" spans="2:4" x14ac:dyDescent="0.25">
      <c r="B604" s="6"/>
      <c r="C604" s="6"/>
      <c r="D604" s="6"/>
    </row>
    <row r="605" spans="2:4" x14ac:dyDescent="0.25">
      <c r="B605" s="6"/>
      <c r="C605" s="6"/>
      <c r="D605" s="6"/>
    </row>
    <row r="606" spans="2:4" x14ac:dyDescent="0.25">
      <c r="B606" s="6"/>
      <c r="C606" s="6"/>
      <c r="D606" s="6"/>
    </row>
    <row r="607" spans="2:4" x14ac:dyDescent="0.25">
      <c r="B607" s="6"/>
      <c r="C607" s="6"/>
      <c r="D607" s="6"/>
    </row>
    <row r="608" spans="2:4" x14ac:dyDescent="0.25">
      <c r="B608" s="6"/>
      <c r="C608" s="6"/>
      <c r="D608" s="6"/>
    </row>
    <row r="609" spans="2:4" x14ac:dyDescent="0.25">
      <c r="B609" s="6"/>
      <c r="C609" s="6"/>
      <c r="D609" s="6"/>
    </row>
    <row r="610" spans="2:4" x14ac:dyDescent="0.25">
      <c r="B610" s="6"/>
      <c r="C610" s="6"/>
      <c r="D610" s="6"/>
    </row>
    <row r="611" spans="2:4" x14ac:dyDescent="0.25">
      <c r="B611" s="6"/>
      <c r="C611" s="6"/>
      <c r="D611" s="6"/>
    </row>
    <row r="612" spans="2:4" x14ac:dyDescent="0.25">
      <c r="B612" s="6"/>
      <c r="C612" s="6"/>
      <c r="D612" s="6"/>
    </row>
    <row r="613" spans="2:4" x14ac:dyDescent="0.25">
      <c r="B613" s="6"/>
      <c r="C613" s="6"/>
      <c r="D613" s="6"/>
    </row>
    <row r="614" spans="2:4" x14ac:dyDescent="0.25">
      <c r="B614" s="6"/>
      <c r="C614" s="6"/>
      <c r="D614" s="6"/>
    </row>
    <row r="615" spans="2:4" x14ac:dyDescent="0.25">
      <c r="B615" s="6"/>
      <c r="C615" s="6"/>
      <c r="D615" s="6"/>
    </row>
    <row r="616" spans="2:4" x14ac:dyDescent="0.25">
      <c r="B616" s="6"/>
      <c r="C616" s="6"/>
      <c r="D616" s="6"/>
    </row>
    <row r="617" spans="2:4" x14ac:dyDescent="0.25">
      <c r="B617" s="6"/>
      <c r="C617" s="6"/>
      <c r="D617" s="6"/>
    </row>
    <row r="618" spans="2:4" x14ac:dyDescent="0.25">
      <c r="B618" s="6"/>
      <c r="C618" s="6"/>
      <c r="D618" s="6"/>
    </row>
    <row r="619" spans="2:4" x14ac:dyDescent="0.25">
      <c r="B619" s="6"/>
      <c r="C619" s="6"/>
      <c r="D619" s="6"/>
    </row>
    <row r="620" spans="2:4" x14ac:dyDescent="0.25">
      <c r="B620" s="6"/>
      <c r="C620" s="6"/>
      <c r="D620" s="6"/>
    </row>
    <row r="621" spans="2:4" x14ac:dyDescent="0.25">
      <c r="B621" s="6"/>
      <c r="C621" s="6"/>
      <c r="D621" s="6"/>
    </row>
    <row r="622" spans="2:4" x14ac:dyDescent="0.25">
      <c r="B622" s="6"/>
      <c r="C622" s="6"/>
      <c r="D622" s="6"/>
    </row>
    <row r="623" spans="2:4" x14ac:dyDescent="0.25">
      <c r="B623" s="6"/>
      <c r="C623" s="6"/>
      <c r="D623" s="6"/>
    </row>
    <row r="624" spans="2:4" x14ac:dyDescent="0.25">
      <c r="B624" s="6"/>
      <c r="C624" s="6"/>
      <c r="D624" s="6"/>
    </row>
    <row r="625" spans="2:4" x14ac:dyDescent="0.25">
      <c r="B625" s="6"/>
      <c r="C625" s="6"/>
      <c r="D625" s="6"/>
    </row>
    <row r="626" spans="2:4" x14ac:dyDescent="0.25">
      <c r="B626" s="6"/>
      <c r="C626" s="6"/>
      <c r="D626" s="6"/>
    </row>
    <row r="627" spans="2:4" x14ac:dyDescent="0.25">
      <c r="B627" s="6"/>
      <c r="C627" s="6"/>
      <c r="D627" s="6"/>
    </row>
    <row r="628" spans="2:4" x14ac:dyDescent="0.25">
      <c r="B628" s="6"/>
      <c r="C628" s="6"/>
      <c r="D628" s="6"/>
    </row>
    <row r="629" spans="2:4" x14ac:dyDescent="0.25">
      <c r="B629" s="6"/>
      <c r="C629" s="6"/>
      <c r="D629" s="6"/>
    </row>
    <row r="630" spans="2:4" x14ac:dyDescent="0.25">
      <c r="B630" s="6"/>
      <c r="C630" s="6"/>
      <c r="D630" s="6"/>
    </row>
    <row r="631" spans="2:4" x14ac:dyDescent="0.25">
      <c r="B631" s="6"/>
      <c r="C631" s="6"/>
      <c r="D631" s="6"/>
    </row>
    <row r="632" spans="2:4" x14ac:dyDescent="0.25">
      <c r="B632" s="6"/>
      <c r="C632" s="6"/>
      <c r="D632" s="6"/>
    </row>
    <row r="633" spans="2:4" x14ac:dyDescent="0.25">
      <c r="B633" s="6"/>
      <c r="C633" s="6"/>
      <c r="D633" s="6"/>
    </row>
    <row r="634" spans="2:4" x14ac:dyDescent="0.25">
      <c r="B634" s="6"/>
      <c r="C634" s="6"/>
      <c r="D634" s="6"/>
    </row>
    <row r="635" spans="2:4" x14ac:dyDescent="0.25">
      <c r="B635" s="6"/>
      <c r="C635" s="6"/>
      <c r="D635" s="6"/>
    </row>
    <row r="636" spans="2:4" x14ac:dyDescent="0.25">
      <c r="B636" s="6"/>
      <c r="C636" s="6"/>
      <c r="D636" s="6"/>
    </row>
    <row r="637" spans="2:4" x14ac:dyDescent="0.25">
      <c r="B637" s="6"/>
      <c r="C637" s="6"/>
      <c r="D637" s="6"/>
    </row>
    <row r="638" spans="2:4" x14ac:dyDescent="0.25">
      <c r="B638" s="6"/>
      <c r="C638" s="6"/>
      <c r="D638" s="6"/>
    </row>
    <row r="639" spans="2:4" x14ac:dyDescent="0.25">
      <c r="B639" s="6"/>
      <c r="C639" s="6"/>
      <c r="D639" s="6"/>
    </row>
    <row r="640" spans="2:4" x14ac:dyDescent="0.25">
      <c r="B640" s="6"/>
      <c r="C640" s="6"/>
      <c r="D640" s="6"/>
    </row>
    <row r="641" spans="2:4" x14ac:dyDescent="0.25">
      <c r="B641" s="6"/>
      <c r="C641" s="6"/>
      <c r="D641" s="6"/>
    </row>
    <row r="642" spans="2:4" x14ac:dyDescent="0.25">
      <c r="B642" s="6"/>
      <c r="C642" s="6"/>
      <c r="D642" s="6"/>
    </row>
    <row r="643" spans="2:4" x14ac:dyDescent="0.25">
      <c r="B643" s="6"/>
      <c r="C643" s="6"/>
      <c r="D643" s="6"/>
    </row>
    <row r="644" spans="2:4" x14ac:dyDescent="0.25">
      <c r="B644" s="6"/>
      <c r="C644" s="6"/>
      <c r="D644" s="6"/>
    </row>
    <row r="645" spans="2:4" x14ac:dyDescent="0.25">
      <c r="B645" s="6"/>
      <c r="C645" s="6"/>
      <c r="D645" s="6"/>
    </row>
    <row r="646" spans="2:4" x14ac:dyDescent="0.25">
      <c r="B646" s="6"/>
      <c r="C646" s="6"/>
      <c r="D646" s="6"/>
    </row>
    <row r="647" spans="2:4" x14ac:dyDescent="0.25">
      <c r="B647" s="6"/>
      <c r="C647" s="6"/>
      <c r="D647" s="6"/>
    </row>
    <row r="648" spans="2:4" x14ac:dyDescent="0.25">
      <c r="B648" s="6"/>
      <c r="C648" s="6"/>
      <c r="D648" s="6"/>
    </row>
    <row r="649" spans="2:4" x14ac:dyDescent="0.25">
      <c r="B649" s="6"/>
      <c r="C649" s="6"/>
      <c r="D649" s="6"/>
    </row>
    <row r="650" spans="2:4" x14ac:dyDescent="0.25">
      <c r="B650" s="6"/>
      <c r="C650" s="6"/>
      <c r="D650" s="6"/>
    </row>
    <row r="651" spans="2:4" x14ac:dyDescent="0.25">
      <c r="B651" s="6"/>
      <c r="C651" s="6"/>
      <c r="D651" s="6"/>
    </row>
    <row r="652" spans="2:4" x14ac:dyDescent="0.25">
      <c r="B652" s="6"/>
      <c r="C652" s="6"/>
      <c r="D652" s="6"/>
    </row>
    <row r="653" spans="2:4" x14ac:dyDescent="0.25">
      <c r="B653" s="6"/>
      <c r="C653" s="6"/>
      <c r="D653" s="6"/>
    </row>
    <row r="654" spans="2:4" x14ac:dyDescent="0.25">
      <c r="B654" s="6"/>
      <c r="C654" s="6"/>
      <c r="D654" s="6"/>
    </row>
    <row r="655" spans="2:4" x14ac:dyDescent="0.25">
      <c r="B655" s="6"/>
      <c r="C655" s="6"/>
      <c r="D655" s="6"/>
    </row>
    <row r="656" spans="2:4" x14ac:dyDescent="0.25">
      <c r="B656" s="6"/>
      <c r="C656" s="6"/>
      <c r="D656" s="6"/>
    </row>
    <row r="657" spans="2:4" x14ac:dyDescent="0.25">
      <c r="B657" s="6"/>
      <c r="C657" s="6"/>
      <c r="D657" s="6"/>
    </row>
    <row r="658" spans="2:4" x14ac:dyDescent="0.25">
      <c r="B658" s="6"/>
      <c r="C658" s="6"/>
      <c r="D658" s="6"/>
    </row>
    <row r="659" spans="2:4" x14ac:dyDescent="0.25">
      <c r="B659" s="6"/>
      <c r="C659" s="6"/>
      <c r="D659" s="6"/>
    </row>
    <row r="660" spans="2:4" x14ac:dyDescent="0.25">
      <c r="B660" s="6"/>
      <c r="C660" s="6"/>
      <c r="D660" s="6"/>
    </row>
    <row r="661" spans="2:4" x14ac:dyDescent="0.25">
      <c r="B661" s="6"/>
      <c r="C661" s="6"/>
      <c r="D661" s="6"/>
    </row>
    <row r="662" spans="2:4" x14ac:dyDescent="0.25">
      <c r="B662" s="6"/>
      <c r="C662" s="6"/>
      <c r="D662" s="6"/>
    </row>
    <row r="663" spans="2:4" x14ac:dyDescent="0.25">
      <c r="B663" s="6"/>
      <c r="C663" s="6"/>
      <c r="D663" s="6"/>
    </row>
    <row r="664" spans="2:4" x14ac:dyDescent="0.25">
      <c r="B664" s="6"/>
      <c r="C664" s="6"/>
      <c r="D664" s="6"/>
    </row>
    <row r="665" spans="2:4" x14ac:dyDescent="0.25">
      <c r="B665" s="6"/>
      <c r="C665" s="6"/>
      <c r="D665" s="6"/>
    </row>
    <row r="666" spans="2:4" x14ac:dyDescent="0.25">
      <c r="B666" s="6"/>
      <c r="C666" s="6"/>
      <c r="D666" s="6"/>
    </row>
    <row r="667" spans="2:4" x14ac:dyDescent="0.25">
      <c r="B667" s="6"/>
      <c r="C667" s="6"/>
      <c r="D667" s="6"/>
    </row>
    <row r="668" spans="2:4" x14ac:dyDescent="0.25">
      <c r="B668" s="6"/>
      <c r="C668" s="6"/>
      <c r="D668" s="6"/>
    </row>
    <row r="669" spans="2:4" x14ac:dyDescent="0.25">
      <c r="B669" s="6"/>
      <c r="C669" s="6"/>
      <c r="D669" s="6"/>
    </row>
    <row r="670" spans="2:4" x14ac:dyDescent="0.25">
      <c r="B670" s="6"/>
      <c r="C670" s="6"/>
      <c r="D670" s="6"/>
    </row>
    <row r="671" spans="2:4" x14ac:dyDescent="0.25">
      <c r="B671" s="6"/>
      <c r="C671" s="6"/>
      <c r="D671" s="6"/>
    </row>
    <row r="672" spans="2:4" x14ac:dyDescent="0.25">
      <c r="B672" s="6"/>
      <c r="C672" s="6"/>
      <c r="D672" s="6"/>
    </row>
    <row r="673" spans="2:4" x14ac:dyDescent="0.25">
      <c r="B673" s="6"/>
      <c r="C673" s="6"/>
      <c r="D673" s="6"/>
    </row>
    <row r="674" spans="2:4" x14ac:dyDescent="0.25">
      <c r="B674" s="6"/>
      <c r="C674" s="6"/>
      <c r="D674" s="6"/>
    </row>
    <row r="675" spans="2:4" x14ac:dyDescent="0.25">
      <c r="B675" s="6"/>
      <c r="C675" s="6"/>
      <c r="D675" s="6"/>
    </row>
    <row r="676" spans="2:4" x14ac:dyDescent="0.25">
      <c r="B676" s="6"/>
      <c r="C676" s="6"/>
      <c r="D676" s="6"/>
    </row>
    <row r="677" spans="2:4" x14ac:dyDescent="0.25">
      <c r="B677" s="6"/>
      <c r="C677" s="6"/>
      <c r="D677" s="6"/>
    </row>
    <row r="678" spans="2:4" x14ac:dyDescent="0.25">
      <c r="B678" s="6"/>
      <c r="C678" s="6"/>
      <c r="D678" s="6"/>
    </row>
    <row r="679" spans="2:4" x14ac:dyDescent="0.25">
      <c r="B679" s="6"/>
      <c r="C679" s="6"/>
      <c r="D679" s="6"/>
    </row>
    <row r="680" spans="2:4" x14ac:dyDescent="0.25">
      <c r="B680" s="6"/>
      <c r="C680" s="6"/>
      <c r="D680" s="6"/>
    </row>
    <row r="681" spans="2:4" x14ac:dyDescent="0.25">
      <c r="B681" s="6"/>
      <c r="C681" s="6"/>
      <c r="D681" s="6"/>
    </row>
    <row r="682" spans="2:4" x14ac:dyDescent="0.25">
      <c r="B682" s="6"/>
      <c r="C682" s="6"/>
      <c r="D682" s="6"/>
    </row>
    <row r="683" spans="2:4" x14ac:dyDescent="0.25">
      <c r="B683" s="6"/>
      <c r="C683" s="6"/>
      <c r="D683" s="6"/>
    </row>
    <row r="684" spans="2:4" x14ac:dyDescent="0.25">
      <c r="B684" s="6"/>
      <c r="C684" s="6"/>
      <c r="D684" s="6"/>
    </row>
    <row r="685" spans="2:4" x14ac:dyDescent="0.25">
      <c r="B685" s="6"/>
      <c r="C685" s="6"/>
      <c r="D685" s="6"/>
    </row>
    <row r="686" spans="2:4" x14ac:dyDescent="0.25">
      <c r="B686" s="6"/>
      <c r="C686" s="6"/>
      <c r="D686" s="6"/>
    </row>
    <row r="687" spans="2:4" x14ac:dyDescent="0.25">
      <c r="B687" s="6"/>
      <c r="C687" s="6"/>
      <c r="D687" s="6"/>
    </row>
    <row r="688" spans="2:4" x14ac:dyDescent="0.25">
      <c r="B688" s="6"/>
      <c r="C688" s="6"/>
      <c r="D688" s="6"/>
    </row>
    <row r="689" spans="2:4" x14ac:dyDescent="0.25">
      <c r="B689" s="6"/>
      <c r="C689" s="6"/>
      <c r="D689" s="6"/>
    </row>
    <row r="690" spans="2:4" x14ac:dyDescent="0.25">
      <c r="B690" s="6"/>
      <c r="C690" s="6"/>
      <c r="D690" s="6"/>
    </row>
    <row r="691" spans="2:4" x14ac:dyDescent="0.25">
      <c r="B691" s="6"/>
      <c r="C691" s="6"/>
      <c r="D691" s="6"/>
    </row>
    <row r="692" spans="2:4" x14ac:dyDescent="0.25">
      <c r="B692" s="6"/>
      <c r="C692" s="6"/>
      <c r="D692" s="6"/>
    </row>
    <row r="693" spans="2:4" x14ac:dyDescent="0.25">
      <c r="B693" s="6"/>
      <c r="C693" s="6"/>
      <c r="D693" s="6"/>
    </row>
    <row r="694" spans="2:4" x14ac:dyDescent="0.25">
      <c r="B694" s="6"/>
      <c r="C694" s="6"/>
      <c r="D694" s="6"/>
    </row>
    <row r="695" spans="2:4" x14ac:dyDescent="0.25">
      <c r="B695" s="6"/>
      <c r="C695" s="6"/>
      <c r="D695" s="6"/>
    </row>
    <row r="696" spans="2:4" x14ac:dyDescent="0.25">
      <c r="B696" s="6"/>
      <c r="C696" s="6"/>
      <c r="D696" s="6"/>
    </row>
    <row r="697" spans="2:4" x14ac:dyDescent="0.25">
      <c r="B697" s="6"/>
      <c r="C697" s="6"/>
      <c r="D697" s="6"/>
    </row>
    <row r="698" spans="2:4" x14ac:dyDescent="0.25">
      <c r="B698" s="6"/>
      <c r="C698" s="6"/>
      <c r="D698" s="6"/>
    </row>
    <row r="699" spans="2:4" x14ac:dyDescent="0.25">
      <c r="B699" s="6"/>
      <c r="C699" s="6"/>
      <c r="D699" s="6"/>
    </row>
    <row r="700" spans="2:4" x14ac:dyDescent="0.25">
      <c r="B700" s="6"/>
      <c r="C700" s="6"/>
      <c r="D700" s="6"/>
    </row>
    <row r="701" spans="2:4" x14ac:dyDescent="0.25">
      <c r="B701" s="6"/>
      <c r="C701" s="6"/>
      <c r="D701" s="6"/>
    </row>
    <row r="702" spans="2:4" x14ac:dyDescent="0.25">
      <c r="B702" s="6"/>
      <c r="C702" s="6"/>
      <c r="D702" s="6"/>
    </row>
    <row r="703" spans="2:4" x14ac:dyDescent="0.25">
      <c r="B703" s="6"/>
      <c r="C703" s="6"/>
      <c r="D703" s="6"/>
    </row>
    <row r="704" spans="2:4" x14ac:dyDescent="0.25">
      <c r="B704" s="6"/>
      <c r="C704" s="6"/>
      <c r="D704" s="6"/>
    </row>
    <row r="705" spans="2:4" x14ac:dyDescent="0.25">
      <c r="B705" s="6"/>
      <c r="C705" s="6"/>
      <c r="D705" s="6"/>
    </row>
    <row r="706" spans="2:4" x14ac:dyDescent="0.25">
      <c r="B706" s="6"/>
      <c r="C706" s="6"/>
      <c r="D706" s="6"/>
    </row>
    <row r="707" spans="2:4" x14ac:dyDescent="0.25">
      <c r="B707" s="6"/>
      <c r="C707" s="6"/>
      <c r="D707" s="6"/>
    </row>
    <row r="708" spans="2:4" x14ac:dyDescent="0.25">
      <c r="B708" s="6"/>
      <c r="C708" s="6"/>
      <c r="D708" s="6"/>
    </row>
    <row r="709" spans="2:4" x14ac:dyDescent="0.25">
      <c r="B709" s="6"/>
      <c r="C709" s="6"/>
      <c r="D709" s="6"/>
    </row>
    <row r="710" spans="2:4" x14ac:dyDescent="0.25">
      <c r="B710" s="6"/>
      <c r="C710" s="6"/>
      <c r="D710" s="6"/>
    </row>
    <row r="711" spans="2:4" x14ac:dyDescent="0.25">
      <c r="B711" s="6"/>
      <c r="C711" s="6"/>
      <c r="D711" s="6"/>
    </row>
    <row r="712" spans="2:4" x14ac:dyDescent="0.25">
      <c r="B712" s="6"/>
      <c r="C712" s="6"/>
      <c r="D712" s="6"/>
    </row>
    <row r="713" spans="2:4" x14ac:dyDescent="0.25">
      <c r="B713" s="6"/>
      <c r="C713" s="6"/>
      <c r="D713" s="6"/>
    </row>
    <row r="714" spans="2:4" x14ac:dyDescent="0.25">
      <c r="B714" s="6"/>
      <c r="C714" s="6"/>
      <c r="D714" s="6"/>
    </row>
    <row r="715" spans="2:4" x14ac:dyDescent="0.25">
      <c r="B715" s="6"/>
      <c r="C715" s="6"/>
      <c r="D715" s="6"/>
    </row>
    <row r="716" spans="2:4" x14ac:dyDescent="0.25">
      <c r="B716" s="6"/>
      <c r="C716" s="6"/>
      <c r="D716" s="6"/>
    </row>
    <row r="717" spans="2:4" x14ac:dyDescent="0.25">
      <c r="B717" s="6"/>
      <c r="C717" s="6"/>
      <c r="D717" s="6"/>
    </row>
    <row r="718" spans="2:4" x14ac:dyDescent="0.25">
      <c r="B718" s="6"/>
      <c r="C718" s="6"/>
      <c r="D718" s="6"/>
    </row>
    <row r="719" spans="2:4" x14ac:dyDescent="0.25">
      <c r="B719" s="6"/>
      <c r="C719" s="6"/>
      <c r="D719" s="6"/>
    </row>
    <row r="720" spans="2:4" x14ac:dyDescent="0.25">
      <c r="B720" s="6"/>
      <c r="C720" s="6"/>
      <c r="D720" s="6"/>
    </row>
    <row r="721" spans="2:4" x14ac:dyDescent="0.25">
      <c r="B721" s="6"/>
      <c r="C721" s="6"/>
      <c r="D721" s="6"/>
    </row>
    <row r="722" spans="2:4" x14ac:dyDescent="0.25">
      <c r="B722" s="6"/>
      <c r="C722" s="6"/>
      <c r="D722" s="6"/>
    </row>
    <row r="723" spans="2:4" x14ac:dyDescent="0.25">
      <c r="B723" s="6"/>
      <c r="C723" s="6"/>
      <c r="D723" s="6"/>
    </row>
    <row r="724" spans="2:4" x14ac:dyDescent="0.25">
      <c r="B724" s="6"/>
      <c r="C724" s="6"/>
      <c r="D724" s="6"/>
    </row>
    <row r="725" spans="2:4" x14ac:dyDescent="0.25">
      <c r="B725" s="6"/>
      <c r="C725" s="6"/>
      <c r="D725" s="6"/>
    </row>
    <row r="726" spans="2:4" x14ac:dyDescent="0.25">
      <c r="B726" s="6"/>
      <c r="C726" s="6"/>
      <c r="D726" s="6"/>
    </row>
    <row r="727" spans="2:4" x14ac:dyDescent="0.25">
      <c r="B727" s="6"/>
      <c r="C727" s="6"/>
      <c r="D727" s="6"/>
    </row>
    <row r="728" spans="2:4" x14ac:dyDescent="0.25">
      <c r="B728" s="6"/>
      <c r="C728" s="6"/>
      <c r="D728" s="6"/>
    </row>
    <row r="729" spans="2:4" x14ac:dyDescent="0.25">
      <c r="B729" s="6"/>
      <c r="C729" s="6"/>
      <c r="D729" s="6"/>
    </row>
    <row r="730" spans="2:4" x14ac:dyDescent="0.25">
      <c r="B730" s="6"/>
      <c r="C730" s="6"/>
      <c r="D730" s="6"/>
    </row>
    <row r="731" spans="2:4" x14ac:dyDescent="0.25">
      <c r="B731" s="6"/>
      <c r="C731" s="6"/>
      <c r="D731" s="6"/>
    </row>
    <row r="732" spans="2:4" x14ac:dyDescent="0.25">
      <c r="B732" s="6"/>
      <c r="C732" s="6"/>
      <c r="D732" s="6"/>
    </row>
    <row r="733" spans="2:4" x14ac:dyDescent="0.25">
      <c r="B733" s="6"/>
      <c r="C733" s="6"/>
      <c r="D733" s="6"/>
    </row>
    <row r="734" spans="2:4" x14ac:dyDescent="0.25">
      <c r="B734" s="6"/>
      <c r="C734" s="6"/>
      <c r="D734" s="6"/>
    </row>
    <row r="735" spans="2:4" x14ac:dyDescent="0.25">
      <c r="B735" s="6"/>
      <c r="C735" s="6"/>
      <c r="D735" s="6"/>
    </row>
    <row r="736" spans="2:4" x14ac:dyDescent="0.25">
      <c r="B736" s="6"/>
      <c r="C736" s="6"/>
      <c r="D736" s="6"/>
    </row>
    <row r="737" spans="2:4" x14ac:dyDescent="0.25">
      <c r="B737" s="6"/>
      <c r="C737" s="6"/>
      <c r="D737" s="6"/>
    </row>
    <row r="738" spans="2:4" x14ac:dyDescent="0.25">
      <c r="B738" s="6"/>
      <c r="C738" s="6"/>
      <c r="D738" s="6"/>
    </row>
    <row r="739" spans="2:4" x14ac:dyDescent="0.25">
      <c r="B739" s="6"/>
      <c r="C739" s="6"/>
      <c r="D739" s="6"/>
    </row>
    <row r="740" spans="2:4" x14ac:dyDescent="0.25">
      <c r="B740" s="6"/>
      <c r="C740" s="6"/>
      <c r="D740" s="6"/>
    </row>
    <row r="741" spans="2:4" x14ac:dyDescent="0.25">
      <c r="B741" s="6"/>
      <c r="C741" s="6"/>
      <c r="D741" s="6"/>
    </row>
    <row r="742" spans="2:4" x14ac:dyDescent="0.25">
      <c r="B742" s="6"/>
      <c r="C742" s="6"/>
      <c r="D742" s="6"/>
    </row>
    <row r="743" spans="2:4" x14ac:dyDescent="0.25">
      <c r="B743" s="6"/>
      <c r="C743" s="6"/>
      <c r="D743" s="6"/>
    </row>
    <row r="744" spans="2:4" x14ac:dyDescent="0.25">
      <c r="B744" s="6"/>
      <c r="C744" s="6"/>
      <c r="D744" s="6"/>
    </row>
    <row r="745" spans="2:4" x14ac:dyDescent="0.25">
      <c r="B745" s="6"/>
      <c r="C745" s="6"/>
      <c r="D745" s="6"/>
    </row>
    <row r="746" spans="2:4" x14ac:dyDescent="0.25">
      <c r="B746" s="6"/>
      <c r="C746" s="6"/>
      <c r="D746" s="6"/>
    </row>
    <row r="747" spans="2:4" x14ac:dyDescent="0.25">
      <c r="B747" s="6"/>
      <c r="C747" s="6"/>
      <c r="D747" s="6"/>
    </row>
    <row r="748" spans="2:4" x14ac:dyDescent="0.25">
      <c r="B748" s="6"/>
      <c r="C748" s="6"/>
      <c r="D748" s="6"/>
    </row>
    <row r="749" spans="2:4" x14ac:dyDescent="0.25">
      <c r="B749" s="6"/>
      <c r="C749" s="6"/>
      <c r="D749" s="6"/>
    </row>
    <row r="750" spans="2:4" x14ac:dyDescent="0.25">
      <c r="B750" s="6"/>
      <c r="C750" s="6"/>
      <c r="D750" s="6"/>
    </row>
    <row r="751" spans="2:4" x14ac:dyDescent="0.25">
      <c r="B751" s="6"/>
      <c r="C751" s="6"/>
      <c r="D751" s="6"/>
    </row>
    <row r="752" spans="2:4" x14ac:dyDescent="0.25">
      <c r="B752" s="6"/>
      <c r="C752" s="6"/>
      <c r="D752" s="6"/>
    </row>
    <row r="753" spans="2:4" x14ac:dyDescent="0.25">
      <c r="B753" s="6"/>
      <c r="C753" s="6"/>
      <c r="D753" s="6"/>
    </row>
    <row r="754" spans="2:4" x14ac:dyDescent="0.25">
      <c r="B754" s="6"/>
      <c r="C754" s="6"/>
      <c r="D754" s="6"/>
    </row>
    <row r="755" spans="2:4" x14ac:dyDescent="0.25">
      <c r="B755" s="6"/>
      <c r="C755" s="6"/>
      <c r="D755" s="6"/>
    </row>
    <row r="756" spans="2:4" x14ac:dyDescent="0.25">
      <c r="B756" s="6"/>
      <c r="C756" s="6"/>
      <c r="D756" s="6"/>
    </row>
    <row r="757" spans="2:4" x14ac:dyDescent="0.25">
      <c r="B757" s="6"/>
      <c r="C757" s="6"/>
      <c r="D757" s="6"/>
    </row>
    <row r="758" spans="2:4" x14ac:dyDescent="0.25">
      <c r="B758" s="6"/>
      <c r="C758" s="6"/>
      <c r="D758" s="6"/>
    </row>
    <row r="759" spans="2:4" x14ac:dyDescent="0.25">
      <c r="B759" s="6"/>
      <c r="C759" s="6"/>
      <c r="D759" s="6"/>
    </row>
    <row r="760" spans="2:4" x14ac:dyDescent="0.25">
      <c r="B760" s="6"/>
      <c r="C760" s="6"/>
      <c r="D760" s="6"/>
    </row>
    <row r="761" spans="2:4" x14ac:dyDescent="0.25">
      <c r="B761" s="6"/>
      <c r="C761" s="6"/>
      <c r="D761" s="6"/>
    </row>
    <row r="762" spans="2:4" x14ac:dyDescent="0.25">
      <c r="B762" s="6"/>
      <c r="C762" s="6"/>
      <c r="D762" s="6"/>
    </row>
    <row r="763" spans="2:4" x14ac:dyDescent="0.25">
      <c r="B763" s="6"/>
      <c r="C763" s="6"/>
      <c r="D763" s="6"/>
    </row>
    <row r="764" spans="2:4" x14ac:dyDescent="0.25">
      <c r="B764" s="6"/>
      <c r="C764" s="6"/>
      <c r="D764" s="6"/>
    </row>
    <row r="765" spans="2:4" x14ac:dyDescent="0.25">
      <c r="B765" s="6"/>
      <c r="C765" s="6"/>
      <c r="D765" s="6"/>
    </row>
    <row r="766" spans="2:4" x14ac:dyDescent="0.25">
      <c r="B766" s="6"/>
      <c r="C766" s="6"/>
      <c r="D766" s="6"/>
    </row>
    <row r="767" spans="2:4" x14ac:dyDescent="0.25">
      <c r="B767" s="6"/>
      <c r="C767" s="6"/>
      <c r="D767" s="6"/>
    </row>
    <row r="768" spans="2:4" x14ac:dyDescent="0.25">
      <c r="B768" s="6"/>
      <c r="C768" s="6"/>
      <c r="D768" s="6"/>
    </row>
    <row r="769" spans="2:4" x14ac:dyDescent="0.25">
      <c r="B769" s="6"/>
      <c r="C769" s="6"/>
      <c r="D769" s="6"/>
    </row>
    <row r="770" spans="2:4" x14ac:dyDescent="0.25">
      <c r="B770" s="6"/>
      <c r="C770" s="6"/>
      <c r="D770" s="6"/>
    </row>
    <row r="771" spans="2:4" x14ac:dyDescent="0.25">
      <c r="B771" s="6"/>
      <c r="C771" s="6"/>
      <c r="D771" s="6"/>
    </row>
    <row r="772" spans="2:4" x14ac:dyDescent="0.25">
      <c r="B772" s="6"/>
      <c r="C772" s="6"/>
      <c r="D772" s="6"/>
    </row>
    <row r="773" spans="2:4" x14ac:dyDescent="0.25">
      <c r="B773" s="6"/>
      <c r="C773" s="6"/>
      <c r="D773" s="6"/>
    </row>
    <row r="774" spans="2:4" x14ac:dyDescent="0.25">
      <c r="B774" s="6"/>
      <c r="C774" s="6"/>
      <c r="D774" s="6"/>
    </row>
    <row r="775" spans="2:4" x14ac:dyDescent="0.25">
      <c r="B775" s="6"/>
      <c r="C775" s="6"/>
      <c r="D775" s="6"/>
    </row>
    <row r="776" spans="2:4" x14ac:dyDescent="0.25">
      <c r="B776" s="6"/>
      <c r="C776" s="6"/>
      <c r="D776" s="6"/>
    </row>
    <row r="777" spans="2:4" x14ac:dyDescent="0.25">
      <c r="B777" s="6"/>
      <c r="C777" s="6"/>
      <c r="D777" s="6"/>
    </row>
    <row r="778" spans="2:4" x14ac:dyDescent="0.25">
      <c r="B778" s="6"/>
      <c r="C778" s="6"/>
      <c r="D778" s="6"/>
    </row>
    <row r="779" spans="2:4" x14ac:dyDescent="0.25">
      <c r="B779" s="6"/>
      <c r="C779" s="6"/>
      <c r="D779" s="6"/>
    </row>
    <row r="780" spans="2:4" x14ac:dyDescent="0.25">
      <c r="B780" s="6"/>
      <c r="C780" s="6"/>
      <c r="D780" s="6"/>
    </row>
    <row r="781" spans="2:4" x14ac:dyDescent="0.25">
      <c r="B781" s="6"/>
      <c r="C781" s="6"/>
      <c r="D781" s="6"/>
    </row>
    <row r="782" spans="2:4" x14ac:dyDescent="0.25">
      <c r="B782" s="6"/>
      <c r="C782" s="6"/>
      <c r="D782" s="6"/>
    </row>
    <row r="783" spans="2:4" x14ac:dyDescent="0.25">
      <c r="B783" s="6"/>
      <c r="C783" s="6"/>
      <c r="D783" s="6"/>
    </row>
    <row r="784" spans="2:4" x14ac:dyDescent="0.25">
      <c r="B784" s="6"/>
      <c r="C784" s="6"/>
      <c r="D784" s="6"/>
    </row>
    <row r="785" spans="2:4" x14ac:dyDescent="0.25">
      <c r="B785" s="6"/>
      <c r="C785" s="6"/>
      <c r="D785" s="6"/>
    </row>
    <row r="786" spans="2:4" x14ac:dyDescent="0.25">
      <c r="B786" s="6"/>
      <c r="C786" s="6"/>
      <c r="D786" s="6"/>
    </row>
    <row r="787" spans="2:4" x14ac:dyDescent="0.25">
      <c r="B787" s="6"/>
      <c r="C787" s="6"/>
      <c r="D787" s="6"/>
    </row>
    <row r="788" spans="2:4" x14ac:dyDescent="0.25">
      <c r="B788" s="6"/>
      <c r="C788" s="6"/>
      <c r="D788" s="6"/>
    </row>
    <row r="789" spans="2:4" x14ac:dyDescent="0.25">
      <c r="B789" s="6"/>
      <c r="C789" s="6"/>
      <c r="D789" s="6"/>
    </row>
    <row r="790" spans="2:4" x14ac:dyDescent="0.25">
      <c r="B790" s="6"/>
      <c r="C790" s="6"/>
      <c r="D790" s="6"/>
    </row>
    <row r="791" spans="2:4" x14ac:dyDescent="0.25">
      <c r="B791" s="6"/>
      <c r="C791" s="6"/>
      <c r="D791" s="6"/>
    </row>
    <row r="792" spans="2:4" x14ac:dyDescent="0.25">
      <c r="B792" s="6"/>
      <c r="C792" s="6"/>
      <c r="D792" s="6"/>
    </row>
    <row r="793" spans="2:4" x14ac:dyDescent="0.25">
      <c r="B793" s="6"/>
      <c r="C793" s="6"/>
      <c r="D793" s="6"/>
    </row>
    <row r="794" spans="2:4" x14ac:dyDescent="0.25">
      <c r="B794" s="6"/>
      <c r="C794" s="6"/>
      <c r="D794" s="6"/>
    </row>
    <row r="795" spans="2:4" x14ac:dyDescent="0.25">
      <c r="B795" s="6"/>
      <c r="C795" s="6"/>
      <c r="D795" s="6"/>
    </row>
    <row r="796" spans="2:4" x14ac:dyDescent="0.25">
      <c r="B796" s="6"/>
      <c r="C796" s="6"/>
      <c r="D796" s="6"/>
    </row>
    <row r="797" spans="2:4" x14ac:dyDescent="0.25">
      <c r="B797" s="6"/>
      <c r="C797" s="6"/>
      <c r="D797" s="6"/>
    </row>
    <row r="798" spans="2:4" x14ac:dyDescent="0.25">
      <c r="B798" s="6"/>
      <c r="C798" s="6"/>
      <c r="D798" s="6"/>
    </row>
    <row r="799" spans="2:4" x14ac:dyDescent="0.25">
      <c r="B799" s="6"/>
      <c r="C799" s="6"/>
      <c r="D799" s="6"/>
    </row>
    <row r="800" spans="2:4" x14ac:dyDescent="0.25">
      <c r="B800" s="6"/>
      <c r="C800" s="6"/>
      <c r="D800" s="6"/>
    </row>
    <row r="801" spans="2:4" x14ac:dyDescent="0.25">
      <c r="B801" s="6"/>
      <c r="C801" s="6"/>
      <c r="D801" s="6"/>
    </row>
    <row r="802" spans="2:4" x14ac:dyDescent="0.25">
      <c r="B802" s="6"/>
      <c r="C802" s="6"/>
      <c r="D802" s="6"/>
    </row>
    <row r="803" spans="2:4" x14ac:dyDescent="0.25">
      <c r="B803" s="6"/>
      <c r="C803" s="6"/>
      <c r="D803" s="6"/>
    </row>
    <row r="804" spans="2:4" x14ac:dyDescent="0.25">
      <c r="B804" s="6"/>
      <c r="C804" s="6"/>
      <c r="D804" s="6"/>
    </row>
    <row r="805" spans="2:4" x14ac:dyDescent="0.25">
      <c r="B805" s="6"/>
      <c r="C805" s="6"/>
      <c r="D805" s="6"/>
    </row>
    <row r="806" spans="2:4" x14ac:dyDescent="0.25">
      <c r="B806" s="6"/>
      <c r="C806" s="6"/>
      <c r="D806" s="6"/>
    </row>
    <row r="807" spans="2:4" x14ac:dyDescent="0.25">
      <c r="B807" s="6"/>
      <c r="C807" s="6"/>
      <c r="D807" s="6"/>
    </row>
    <row r="808" spans="2:4" x14ac:dyDescent="0.25">
      <c r="B808" s="6"/>
      <c r="C808" s="6"/>
      <c r="D808" s="6"/>
    </row>
    <row r="809" spans="2:4" x14ac:dyDescent="0.25">
      <c r="B809" s="6"/>
      <c r="C809" s="6"/>
      <c r="D809" s="6"/>
    </row>
    <row r="810" spans="2:4" x14ac:dyDescent="0.25">
      <c r="B810" s="6"/>
      <c r="C810" s="6"/>
      <c r="D810" s="6"/>
    </row>
    <row r="811" spans="2:4" x14ac:dyDescent="0.25">
      <c r="B811" s="6"/>
      <c r="C811" s="6"/>
      <c r="D811" s="6"/>
    </row>
    <row r="812" spans="2:4" x14ac:dyDescent="0.25">
      <c r="B812" s="6"/>
      <c r="C812" s="6"/>
      <c r="D812" s="6"/>
    </row>
    <row r="813" spans="2:4" x14ac:dyDescent="0.25">
      <c r="B813" s="6"/>
      <c r="C813" s="6"/>
      <c r="D813" s="6"/>
    </row>
    <row r="814" spans="2:4" x14ac:dyDescent="0.25">
      <c r="B814" s="6"/>
      <c r="C814" s="6"/>
      <c r="D814" s="6"/>
    </row>
    <row r="815" spans="2:4" x14ac:dyDescent="0.25">
      <c r="B815" s="6"/>
      <c r="C815" s="6"/>
      <c r="D815" s="6"/>
    </row>
    <row r="816" spans="2:4" x14ac:dyDescent="0.25">
      <c r="B816" s="6"/>
      <c r="C816" s="6"/>
      <c r="D816" s="6"/>
    </row>
    <row r="817" spans="2:4" x14ac:dyDescent="0.25">
      <c r="B817" s="6"/>
      <c r="C817" s="6"/>
      <c r="D817" s="6"/>
    </row>
    <row r="818" spans="2:4" x14ac:dyDescent="0.25">
      <c r="B818" s="6"/>
      <c r="C818" s="6"/>
      <c r="D818" s="6"/>
    </row>
    <row r="819" spans="2:4" x14ac:dyDescent="0.25">
      <c r="B819" s="6"/>
      <c r="C819" s="6"/>
      <c r="D819" s="6"/>
    </row>
    <row r="820" spans="2:4" x14ac:dyDescent="0.25">
      <c r="B820" s="6"/>
      <c r="C820" s="6"/>
      <c r="D820" s="6"/>
    </row>
    <row r="821" spans="2:4" x14ac:dyDescent="0.25">
      <c r="B821" s="6"/>
      <c r="C821" s="6"/>
      <c r="D821" s="6"/>
    </row>
    <row r="822" spans="2:4" x14ac:dyDescent="0.25">
      <c r="B822" s="6"/>
      <c r="C822" s="6"/>
      <c r="D822" s="6"/>
    </row>
    <row r="823" spans="2:4" x14ac:dyDescent="0.25">
      <c r="B823" s="6"/>
      <c r="C823" s="6"/>
      <c r="D823" s="6"/>
    </row>
    <row r="824" spans="2:4" x14ac:dyDescent="0.25">
      <c r="B824" s="6"/>
      <c r="C824" s="6"/>
      <c r="D824" s="6"/>
    </row>
    <row r="825" spans="2:4" x14ac:dyDescent="0.25">
      <c r="B825" s="6"/>
      <c r="C825" s="6"/>
      <c r="D825" s="6"/>
    </row>
    <row r="826" spans="2:4" x14ac:dyDescent="0.25">
      <c r="B826" s="6"/>
      <c r="C826" s="6"/>
      <c r="D826" s="6"/>
    </row>
    <row r="827" spans="2:4" x14ac:dyDescent="0.25">
      <c r="B827" s="6"/>
      <c r="C827" s="6"/>
      <c r="D827" s="6"/>
    </row>
    <row r="828" spans="2:4" x14ac:dyDescent="0.25">
      <c r="B828" s="6"/>
      <c r="C828" s="6"/>
      <c r="D828" s="6"/>
    </row>
    <row r="829" spans="2:4" x14ac:dyDescent="0.25">
      <c r="B829" s="6"/>
      <c r="C829" s="6"/>
      <c r="D829" s="6"/>
    </row>
    <row r="830" spans="2:4" x14ac:dyDescent="0.25">
      <c r="B830" s="6"/>
      <c r="C830" s="6"/>
      <c r="D830" s="6"/>
    </row>
    <row r="831" spans="2:4" x14ac:dyDescent="0.25">
      <c r="B831" s="6"/>
      <c r="C831" s="6"/>
      <c r="D831" s="6"/>
    </row>
    <row r="832" spans="2:4" x14ac:dyDescent="0.25">
      <c r="B832" s="6"/>
      <c r="C832" s="6"/>
      <c r="D832" s="6"/>
    </row>
    <row r="833" spans="2:4" x14ac:dyDescent="0.25">
      <c r="B833" s="6"/>
      <c r="C833" s="6"/>
      <c r="D833" s="6"/>
    </row>
    <row r="834" spans="2:4" x14ac:dyDescent="0.25">
      <c r="B834" s="6"/>
      <c r="C834" s="6"/>
      <c r="D834" s="6"/>
    </row>
    <row r="835" spans="2:4" x14ac:dyDescent="0.25">
      <c r="B835" s="6"/>
      <c r="C835" s="6"/>
      <c r="D835" s="6"/>
    </row>
    <row r="836" spans="2:4" x14ac:dyDescent="0.25">
      <c r="B836" s="6"/>
      <c r="C836" s="6"/>
      <c r="D836" s="6"/>
    </row>
    <row r="837" spans="2:4" x14ac:dyDescent="0.25">
      <c r="B837" s="6"/>
      <c r="C837" s="6"/>
      <c r="D837" s="6"/>
    </row>
    <row r="838" spans="2:4" x14ac:dyDescent="0.25">
      <c r="B838" s="6"/>
      <c r="C838" s="6"/>
      <c r="D838" s="6"/>
    </row>
    <row r="839" spans="2:4" x14ac:dyDescent="0.25">
      <c r="B839" s="6"/>
      <c r="C839" s="6"/>
      <c r="D839" s="6"/>
    </row>
    <row r="840" spans="2:4" x14ac:dyDescent="0.25">
      <c r="B840" s="6"/>
      <c r="C840" s="6"/>
      <c r="D840" s="6"/>
    </row>
    <row r="841" spans="2:4" x14ac:dyDescent="0.25">
      <c r="B841" s="6"/>
      <c r="C841" s="6"/>
      <c r="D841" s="6"/>
    </row>
    <row r="842" spans="2:4" x14ac:dyDescent="0.25">
      <c r="B842" s="6"/>
      <c r="C842" s="6"/>
      <c r="D842" s="6"/>
    </row>
    <row r="843" spans="2:4" x14ac:dyDescent="0.25">
      <c r="B843" s="6"/>
      <c r="C843" s="6"/>
      <c r="D843" s="6"/>
    </row>
    <row r="844" spans="2:4" x14ac:dyDescent="0.25">
      <c r="B844" s="6"/>
      <c r="C844" s="6"/>
      <c r="D844" s="6"/>
    </row>
    <row r="845" spans="2:4" x14ac:dyDescent="0.25">
      <c r="B845" s="6"/>
      <c r="C845" s="6"/>
      <c r="D845" s="6"/>
    </row>
    <row r="846" spans="2:4" x14ac:dyDescent="0.25">
      <c r="B846" s="6"/>
      <c r="C846" s="6"/>
      <c r="D846" s="6"/>
    </row>
    <row r="847" spans="2:4" x14ac:dyDescent="0.25">
      <c r="B847" s="6"/>
      <c r="C847" s="6"/>
      <c r="D847" s="6"/>
    </row>
    <row r="848" spans="2:4" x14ac:dyDescent="0.25">
      <c r="B848" s="6"/>
      <c r="C848" s="6"/>
      <c r="D848" s="6"/>
    </row>
    <row r="849" spans="2:4" x14ac:dyDescent="0.25">
      <c r="B849" s="6"/>
      <c r="C849" s="6"/>
      <c r="D849" s="6"/>
    </row>
    <row r="850" spans="2:4" x14ac:dyDescent="0.25">
      <c r="B850" s="6"/>
      <c r="C850" s="6"/>
      <c r="D850" s="6"/>
    </row>
    <row r="851" spans="2:4" x14ac:dyDescent="0.25">
      <c r="B851" s="6"/>
      <c r="C851" s="6"/>
      <c r="D851" s="6"/>
    </row>
    <row r="852" spans="2:4" x14ac:dyDescent="0.25">
      <c r="B852" s="6"/>
      <c r="C852" s="6"/>
      <c r="D852" s="6"/>
    </row>
    <row r="853" spans="2:4" x14ac:dyDescent="0.25">
      <c r="B853" s="6"/>
      <c r="C853" s="6"/>
      <c r="D853" s="6"/>
    </row>
    <row r="854" spans="2:4" x14ac:dyDescent="0.25">
      <c r="B854" s="6"/>
      <c r="C854" s="6"/>
      <c r="D854" s="6"/>
    </row>
    <row r="855" spans="2:4" x14ac:dyDescent="0.25">
      <c r="B855" s="6"/>
      <c r="C855" s="6"/>
      <c r="D855" s="6"/>
    </row>
    <row r="856" spans="2:4" x14ac:dyDescent="0.25">
      <c r="B856" s="6"/>
      <c r="C856" s="6"/>
      <c r="D856" s="6"/>
    </row>
    <row r="857" spans="2:4" x14ac:dyDescent="0.25">
      <c r="B857" s="6"/>
      <c r="C857" s="6"/>
      <c r="D857" s="6"/>
    </row>
    <row r="858" spans="2:4" x14ac:dyDescent="0.25">
      <c r="B858" s="6"/>
      <c r="C858" s="6"/>
      <c r="D858" s="6"/>
    </row>
    <row r="859" spans="2:4" x14ac:dyDescent="0.25">
      <c r="B859" s="6"/>
      <c r="C859" s="6"/>
      <c r="D859" s="6"/>
    </row>
    <row r="860" spans="2:4" x14ac:dyDescent="0.25">
      <c r="B860" s="6"/>
      <c r="C860" s="6"/>
      <c r="D860" s="6"/>
    </row>
    <row r="861" spans="2:4" x14ac:dyDescent="0.25">
      <c r="B861" s="6"/>
      <c r="C861" s="6"/>
      <c r="D861" s="6"/>
    </row>
    <row r="862" spans="2:4" x14ac:dyDescent="0.25">
      <c r="B862" s="6"/>
      <c r="C862" s="6"/>
      <c r="D862" s="6"/>
    </row>
    <row r="863" spans="2:4" x14ac:dyDescent="0.25">
      <c r="B863" s="6"/>
      <c r="C863" s="6"/>
      <c r="D863" s="6"/>
    </row>
    <row r="864" spans="2:4" x14ac:dyDescent="0.25">
      <c r="B864" s="6"/>
      <c r="C864" s="6"/>
      <c r="D864" s="6"/>
    </row>
    <row r="865" spans="2:4" x14ac:dyDescent="0.25">
      <c r="B865" s="6"/>
      <c r="C865" s="6"/>
      <c r="D865" s="6"/>
    </row>
    <row r="866" spans="2:4" x14ac:dyDescent="0.25">
      <c r="B866" s="6"/>
      <c r="C866" s="6"/>
      <c r="D866" s="6"/>
    </row>
    <row r="867" spans="2:4" x14ac:dyDescent="0.25">
      <c r="B867" s="6"/>
      <c r="C867" s="6"/>
      <c r="D867" s="6"/>
    </row>
    <row r="868" spans="2:4" x14ac:dyDescent="0.25">
      <c r="B868" s="6"/>
      <c r="C868" s="6"/>
      <c r="D868" s="6"/>
    </row>
    <row r="869" spans="2:4" x14ac:dyDescent="0.25">
      <c r="B869" s="6"/>
      <c r="C869" s="6"/>
      <c r="D869" s="6"/>
    </row>
    <row r="870" spans="2:4" x14ac:dyDescent="0.25">
      <c r="B870" s="6"/>
      <c r="C870" s="6"/>
      <c r="D870" s="6"/>
    </row>
    <row r="871" spans="2:4" x14ac:dyDescent="0.25">
      <c r="B871" s="6"/>
      <c r="C871" s="6"/>
      <c r="D871" s="6"/>
    </row>
    <row r="872" spans="2:4" x14ac:dyDescent="0.25">
      <c r="B872" s="6"/>
      <c r="C872" s="6"/>
      <c r="D872" s="6"/>
    </row>
    <row r="873" spans="2:4" x14ac:dyDescent="0.25">
      <c r="B873" s="6"/>
      <c r="C873" s="6"/>
      <c r="D873" s="6"/>
    </row>
    <row r="874" spans="2:4" x14ac:dyDescent="0.25">
      <c r="B874" s="6"/>
      <c r="C874" s="6"/>
      <c r="D874" s="6"/>
    </row>
    <row r="875" spans="2:4" x14ac:dyDescent="0.25">
      <c r="B875" s="6"/>
      <c r="C875" s="6"/>
      <c r="D875" s="6"/>
    </row>
    <row r="876" spans="2:4" x14ac:dyDescent="0.25">
      <c r="B876" s="6"/>
      <c r="C876" s="6"/>
      <c r="D876" s="6"/>
    </row>
    <row r="877" spans="2:4" x14ac:dyDescent="0.25">
      <c r="B877" s="6"/>
      <c r="C877" s="6"/>
      <c r="D877" s="6"/>
    </row>
    <row r="878" spans="2:4" x14ac:dyDescent="0.25">
      <c r="B878" s="6"/>
      <c r="C878" s="6"/>
      <c r="D878" s="6"/>
    </row>
    <row r="879" spans="2:4" x14ac:dyDescent="0.25">
      <c r="B879" s="6"/>
      <c r="C879" s="6"/>
      <c r="D879" s="6"/>
    </row>
    <row r="880" spans="2:4" x14ac:dyDescent="0.25">
      <c r="B880" s="6"/>
      <c r="C880" s="6"/>
      <c r="D880" s="6"/>
    </row>
    <row r="881" spans="2:4" x14ac:dyDescent="0.25">
      <c r="B881" s="6"/>
      <c r="C881" s="6"/>
      <c r="D881" s="6"/>
    </row>
    <row r="882" spans="2:4" x14ac:dyDescent="0.25">
      <c r="B882" s="6"/>
      <c r="C882" s="6"/>
      <c r="D882" s="6"/>
    </row>
    <row r="883" spans="2:4" x14ac:dyDescent="0.25">
      <c r="B883" s="6"/>
      <c r="C883" s="6"/>
      <c r="D883" s="6"/>
    </row>
    <row r="884" spans="2:4" x14ac:dyDescent="0.25">
      <c r="B884" s="6"/>
      <c r="C884" s="6"/>
      <c r="D884" s="6"/>
    </row>
    <row r="885" spans="2:4" x14ac:dyDescent="0.25">
      <c r="B885" s="6"/>
      <c r="C885" s="6"/>
      <c r="D885" s="6"/>
    </row>
    <row r="886" spans="2:4" x14ac:dyDescent="0.25">
      <c r="B886" s="6"/>
      <c r="C886" s="6"/>
      <c r="D886" s="6"/>
    </row>
    <row r="887" spans="2:4" x14ac:dyDescent="0.25">
      <c r="B887" s="6"/>
      <c r="C887" s="6"/>
      <c r="D887" s="6"/>
    </row>
    <row r="888" spans="2:4" x14ac:dyDescent="0.25">
      <c r="B888" s="6"/>
      <c r="C888" s="6"/>
      <c r="D888" s="6"/>
    </row>
    <row r="889" spans="2:4" x14ac:dyDescent="0.25">
      <c r="B889" s="6"/>
      <c r="C889" s="6"/>
      <c r="D889" s="6"/>
    </row>
    <row r="890" spans="2:4" x14ac:dyDescent="0.25">
      <c r="B890" s="6"/>
      <c r="C890" s="6"/>
      <c r="D890" s="6"/>
    </row>
    <row r="891" spans="2:4" x14ac:dyDescent="0.25">
      <c r="B891" s="6"/>
      <c r="C891" s="6"/>
      <c r="D891" s="6"/>
    </row>
    <row r="892" spans="2:4" x14ac:dyDescent="0.25">
      <c r="B892" s="6"/>
      <c r="C892" s="6"/>
      <c r="D892" s="6"/>
    </row>
    <row r="893" spans="2:4" x14ac:dyDescent="0.25">
      <c r="B893" s="6"/>
      <c r="C893" s="6"/>
      <c r="D893" s="6"/>
    </row>
    <row r="894" spans="2:4" x14ac:dyDescent="0.25">
      <c r="B894" s="6"/>
      <c r="C894" s="6"/>
      <c r="D894" s="6"/>
    </row>
    <row r="895" spans="2:4" x14ac:dyDescent="0.25">
      <c r="B895" s="6"/>
      <c r="C895" s="6"/>
      <c r="D895" s="6"/>
    </row>
    <row r="896" spans="2:4" x14ac:dyDescent="0.25">
      <c r="B896" s="6"/>
      <c r="C896" s="6"/>
      <c r="D896" s="6"/>
    </row>
    <row r="897" spans="2:4" x14ac:dyDescent="0.25">
      <c r="B897" s="6"/>
      <c r="C897" s="6"/>
      <c r="D897" s="6"/>
    </row>
    <row r="898" spans="2:4" x14ac:dyDescent="0.25">
      <c r="B898" s="6"/>
      <c r="C898" s="6"/>
      <c r="D898" s="6"/>
    </row>
    <row r="899" spans="2:4" x14ac:dyDescent="0.25">
      <c r="B899" s="6"/>
      <c r="C899" s="6"/>
      <c r="D899" s="6"/>
    </row>
    <row r="900" spans="2:4" x14ac:dyDescent="0.25">
      <c r="B900" s="6"/>
      <c r="C900" s="6"/>
      <c r="D900" s="6"/>
    </row>
    <row r="901" spans="2:4" x14ac:dyDescent="0.25">
      <c r="B901" s="6"/>
      <c r="C901" s="6"/>
      <c r="D901" s="6"/>
    </row>
    <row r="902" spans="2:4" x14ac:dyDescent="0.25">
      <c r="B902" s="6"/>
      <c r="C902" s="6"/>
      <c r="D902" s="6"/>
    </row>
    <row r="903" spans="2:4" x14ac:dyDescent="0.25">
      <c r="B903" s="6"/>
      <c r="C903" s="6"/>
      <c r="D903" s="6"/>
    </row>
    <row r="904" spans="2:4" x14ac:dyDescent="0.25">
      <c r="B904" s="6"/>
      <c r="C904" s="6"/>
      <c r="D904" s="6"/>
    </row>
    <row r="905" spans="2:4" x14ac:dyDescent="0.25">
      <c r="B905" s="6"/>
      <c r="C905" s="6"/>
      <c r="D905" s="6"/>
    </row>
    <row r="906" spans="2:4" x14ac:dyDescent="0.25">
      <c r="B906" s="6"/>
      <c r="C906" s="6"/>
      <c r="D906" s="6"/>
    </row>
    <row r="907" spans="2:4" x14ac:dyDescent="0.25">
      <c r="B907" s="6"/>
      <c r="C907" s="6"/>
      <c r="D907" s="6"/>
    </row>
    <row r="908" spans="2:4" x14ac:dyDescent="0.25">
      <c r="B908" s="6"/>
      <c r="C908" s="6"/>
      <c r="D908" s="6"/>
    </row>
    <row r="909" spans="2:4" x14ac:dyDescent="0.25">
      <c r="B909" s="6"/>
      <c r="C909" s="6"/>
      <c r="D909" s="6"/>
    </row>
    <row r="910" spans="2:4" x14ac:dyDescent="0.25">
      <c r="B910" s="6"/>
      <c r="C910" s="6"/>
      <c r="D910" s="6"/>
    </row>
    <row r="911" spans="2:4" x14ac:dyDescent="0.25">
      <c r="B911" s="6"/>
      <c r="C911" s="6"/>
      <c r="D911" s="6"/>
    </row>
    <row r="912" spans="2:4" x14ac:dyDescent="0.25">
      <c r="B912" s="6"/>
      <c r="C912" s="6"/>
      <c r="D912" s="6"/>
    </row>
    <row r="913" spans="2:4" x14ac:dyDescent="0.25">
      <c r="B913" s="6"/>
      <c r="C913" s="6"/>
      <c r="D913" s="6"/>
    </row>
    <row r="914" spans="2:4" x14ac:dyDescent="0.25">
      <c r="B914" s="6"/>
      <c r="C914" s="6"/>
      <c r="D914" s="6"/>
    </row>
    <row r="915" spans="2:4" x14ac:dyDescent="0.25">
      <c r="B915" s="6"/>
      <c r="C915" s="6"/>
      <c r="D915" s="6"/>
    </row>
    <row r="916" spans="2:4" x14ac:dyDescent="0.25">
      <c r="B916" s="6"/>
      <c r="C916" s="6"/>
      <c r="D916" s="6"/>
    </row>
    <row r="917" spans="2:4" x14ac:dyDescent="0.25">
      <c r="B917" s="6"/>
      <c r="C917" s="6"/>
      <c r="D917" s="6"/>
    </row>
    <row r="918" spans="2:4" x14ac:dyDescent="0.25">
      <c r="B918" s="6"/>
      <c r="C918" s="6"/>
      <c r="D918" s="6"/>
    </row>
    <row r="919" spans="2:4" x14ac:dyDescent="0.25">
      <c r="B919" s="6"/>
      <c r="C919" s="6"/>
      <c r="D919" s="6"/>
    </row>
    <row r="920" spans="2:4" x14ac:dyDescent="0.25">
      <c r="B920" s="6"/>
      <c r="C920" s="6"/>
      <c r="D920" s="6"/>
    </row>
    <row r="921" spans="2:4" x14ac:dyDescent="0.25">
      <c r="B921" s="6"/>
      <c r="C921" s="6"/>
      <c r="D921" s="6"/>
    </row>
    <row r="922" spans="2:4" x14ac:dyDescent="0.25">
      <c r="B922" s="6"/>
      <c r="C922" s="6"/>
      <c r="D922" s="6"/>
    </row>
    <row r="923" spans="2:4" x14ac:dyDescent="0.25">
      <c r="B923" s="6"/>
      <c r="C923" s="6"/>
      <c r="D923" s="6"/>
    </row>
    <row r="924" spans="2:4" x14ac:dyDescent="0.25">
      <c r="B924" s="6"/>
      <c r="C924" s="6"/>
      <c r="D924" s="6"/>
    </row>
    <row r="925" spans="2:4" x14ac:dyDescent="0.25">
      <c r="B925" s="6"/>
      <c r="C925" s="6"/>
      <c r="D925" s="6"/>
    </row>
    <row r="926" spans="2:4" x14ac:dyDescent="0.25">
      <c r="B926" s="6"/>
      <c r="C926" s="6"/>
      <c r="D926" s="6"/>
    </row>
    <row r="927" spans="2:4" x14ac:dyDescent="0.25">
      <c r="B927" s="6"/>
      <c r="C927" s="6"/>
      <c r="D927" s="6"/>
    </row>
    <row r="928" spans="2:4" x14ac:dyDescent="0.25">
      <c r="B928" s="6"/>
      <c r="C928" s="6"/>
      <c r="D928" s="6"/>
    </row>
    <row r="929" spans="2:4" x14ac:dyDescent="0.25">
      <c r="B929" s="6"/>
      <c r="C929" s="6"/>
      <c r="D929" s="6"/>
    </row>
    <row r="930" spans="2:4" x14ac:dyDescent="0.25">
      <c r="B930" s="6"/>
      <c r="C930" s="6"/>
      <c r="D930" s="6"/>
    </row>
    <row r="931" spans="2:4" x14ac:dyDescent="0.25">
      <c r="B931" s="6"/>
      <c r="C931" s="6"/>
      <c r="D931" s="6"/>
    </row>
    <row r="932" spans="2:4" x14ac:dyDescent="0.25">
      <c r="B932" s="6"/>
      <c r="C932" s="6"/>
      <c r="D932" s="6"/>
    </row>
    <row r="933" spans="2:4" x14ac:dyDescent="0.25">
      <c r="B933" s="6"/>
      <c r="C933" s="6"/>
      <c r="D933" s="6"/>
    </row>
    <row r="934" spans="2:4" x14ac:dyDescent="0.25">
      <c r="B934" s="6"/>
      <c r="C934" s="6"/>
      <c r="D934" s="6"/>
    </row>
    <row r="935" spans="2:4" x14ac:dyDescent="0.25">
      <c r="B935" s="6"/>
      <c r="C935" s="6"/>
      <c r="D935" s="6"/>
    </row>
    <row r="936" spans="2:4" x14ac:dyDescent="0.25">
      <c r="B936" s="6"/>
      <c r="C936" s="6"/>
      <c r="D936" s="6"/>
    </row>
    <row r="937" spans="2:4" x14ac:dyDescent="0.25">
      <c r="B937" s="6"/>
      <c r="C937" s="6"/>
      <c r="D937" s="6"/>
    </row>
    <row r="938" spans="2:4" x14ac:dyDescent="0.25">
      <c r="B938" s="6"/>
      <c r="C938" s="6"/>
      <c r="D938" s="6"/>
    </row>
    <row r="939" spans="2:4" x14ac:dyDescent="0.25">
      <c r="B939" s="6"/>
      <c r="C939" s="6"/>
      <c r="D939" s="6"/>
    </row>
    <row r="940" spans="2:4" x14ac:dyDescent="0.25">
      <c r="B940" s="6"/>
      <c r="C940" s="6"/>
      <c r="D940" s="6"/>
    </row>
    <row r="941" spans="2:4" x14ac:dyDescent="0.25">
      <c r="B941" s="6"/>
      <c r="C941" s="6"/>
      <c r="D941" s="6"/>
    </row>
    <row r="942" spans="2:4" x14ac:dyDescent="0.25">
      <c r="B942" s="6"/>
      <c r="C942" s="6"/>
      <c r="D942" s="6"/>
    </row>
    <row r="943" spans="2:4" x14ac:dyDescent="0.25">
      <c r="B943" s="6"/>
      <c r="C943" s="6"/>
      <c r="D943" s="6"/>
    </row>
    <row r="944" spans="2:4" x14ac:dyDescent="0.25">
      <c r="B944" s="6"/>
      <c r="C944" s="6"/>
      <c r="D944" s="6"/>
    </row>
    <row r="945" spans="2:4" x14ac:dyDescent="0.25">
      <c r="B945" s="6"/>
      <c r="C945" s="6"/>
      <c r="D945" s="6"/>
    </row>
    <row r="946" spans="2:4" x14ac:dyDescent="0.25">
      <c r="B946" s="6"/>
      <c r="C946" s="6"/>
      <c r="D946" s="6"/>
    </row>
    <row r="947" spans="2:4" x14ac:dyDescent="0.25">
      <c r="B947" s="6"/>
      <c r="C947" s="6"/>
      <c r="D947" s="6"/>
    </row>
    <row r="948" spans="2:4" x14ac:dyDescent="0.25">
      <c r="B948" s="6"/>
      <c r="C948" s="6"/>
      <c r="D948" s="6"/>
    </row>
    <row r="949" spans="2:4" x14ac:dyDescent="0.25">
      <c r="B949" s="6"/>
      <c r="C949" s="6"/>
      <c r="D949" s="6"/>
    </row>
    <row r="950" spans="2:4" x14ac:dyDescent="0.25">
      <c r="B950" s="6"/>
      <c r="C950" s="6"/>
      <c r="D950" s="6"/>
    </row>
    <row r="951" spans="2:4" x14ac:dyDescent="0.25">
      <c r="B951" s="6"/>
      <c r="C951" s="6"/>
      <c r="D951" s="6"/>
    </row>
    <row r="952" spans="2:4" x14ac:dyDescent="0.25">
      <c r="B952" s="6"/>
      <c r="C952" s="6"/>
      <c r="D952" s="6"/>
    </row>
    <row r="953" spans="2:4" x14ac:dyDescent="0.25">
      <c r="B953" s="6"/>
      <c r="C953" s="6"/>
      <c r="D953" s="6"/>
    </row>
    <row r="954" spans="2:4" x14ac:dyDescent="0.25">
      <c r="B954" s="6"/>
      <c r="C954" s="6"/>
      <c r="D954" s="6"/>
    </row>
    <row r="955" spans="2:4" x14ac:dyDescent="0.25">
      <c r="B955" s="6"/>
      <c r="C955" s="6"/>
      <c r="D955" s="6"/>
    </row>
    <row r="956" spans="2:4" x14ac:dyDescent="0.25">
      <c r="B956" s="6"/>
      <c r="C956" s="6"/>
      <c r="D956" s="6"/>
    </row>
    <row r="957" spans="2:4" x14ac:dyDescent="0.25">
      <c r="B957" s="6"/>
      <c r="C957" s="6"/>
      <c r="D957" s="6"/>
    </row>
    <row r="958" spans="2:4" x14ac:dyDescent="0.25">
      <c r="B958" s="6"/>
      <c r="C958" s="6"/>
      <c r="D958" s="6"/>
    </row>
    <row r="959" spans="2:4" x14ac:dyDescent="0.25">
      <c r="B959" s="6"/>
      <c r="C959" s="6"/>
      <c r="D959" s="6"/>
    </row>
    <row r="960" spans="2:4" x14ac:dyDescent="0.25">
      <c r="B960" s="6"/>
      <c r="C960" s="6"/>
      <c r="D960" s="6"/>
    </row>
    <row r="961" spans="2:4" x14ac:dyDescent="0.25">
      <c r="B961" s="6"/>
      <c r="C961" s="6"/>
      <c r="D961" s="6"/>
    </row>
    <row r="962" spans="2:4" x14ac:dyDescent="0.25">
      <c r="B962" s="6"/>
      <c r="C962" s="6"/>
      <c r="D962" s="6"/>
    </row>
    <row r="963" spans="2:4" x14ac:dyDescent="0.25">
      <c r="B963" s="6"/>
      <c r="C963" s="6"/>
      <c r="D963" s="6"/>
    </row>
    <row r="964" spans="2:4" x14ac:dyDescent="0.25">
      <c r="B964" s="6"/>
      <c r="C964" s="6"/>
      <c r="D964" s="6"/>
    </row>
    <row r="965" spans="2:4" x14ac:dyDescent="0.25">
      <c r="B965" s="6"/>
      <c r="C965" s="6"/>
      <c r="D965" s="6"/>
    </row>
    <row r="966" spans="2:4" x14ac:dyDescent="0.25">
      <c r="B966" s="6"/>
      <c r="C966" s="6"/>
      <c r="D966" s="6"/>
    </row>
    <row r="967" spans="2:4" x14ac:dyDescent="0.25">
      <c r="B967" s="6"/>
      <c r="C967" s="6"/>
      <c r="D967" s="6"/>
    </row>
    <row r="968" spans="2:4" x14ac:dyDescent="0.25">
      <c r="B968" s="6"/>
      <c r="C968" s="6"/>
      <c r="D968" s="6"/>
    </row>
    <row r="969" spans="2:4" x14ac:dyDescent="0.25">
      <c r="B969" s="6"/>
      <c r="C969" s="6"/>
      <c r="D969" s="6"/>
    </row>
    <row r="970" spans="2:4" x14ac:dyDescent="0.25">
      <c r="B970" s="6"/>
      <c r="C970" s="6"/>
      <c r="D970" s="6"/>
    </row>
    <row r="971" spans="2:4" x14ac:dyDescent="0.25">
      <c r="B971" s="6"/>
      <c r="C971" s="6"/>
      <c r="D971" s="6"/>
    </row>
    <row r="972" spans="2:4" x14ac:dyDescent="0.25">
      <c r="B972" s="6"/>
      <c r="C972" s="6"/>
      <c r="D972" s="6"/>
    </row>
    <row r="973" spans="2:4" x14ac:dyDescent="0.25">
      <c r="B973" s="6"/>
      <c r="C973" s="6"/>
      <c r="D973" s="6"/>
    </row>
    <row r="974" spans="2:4" x14ac:dyDescent="0.25">
      <c r="B974" s="6"/>
      <c r="C974" s="6"/>
      <c r="D974" s="6"/>
    </row>
    <row r="975" spans="2:4" x14ac:dyDescent="0.25">
      <c r="B975" s="6"/>
      <c r="C975" s="6"/>
      <c r="D975" s="6"/>
    </row>
    <row r="976" spans="2:4" x14ac:dyDescent="0.25">
      <c r="B976" s="6"/>
      <c r="C976" s="6"/>
      <c r="D976" s="6"/>
    </row>
    <row r="977" spans="2:4" x14ac:dyDescent="0.25">
      <c r="B977" s="6"/>
      <c r="C977" s="6"/>
      <c r="D977" s="6"/>
    </row>
    <row r="978" spans="2:4" x14ac:dyDescent="0.25">
      <c r="B978" s="6"/>
      <c r="C978" s="6"/>
      <c r="D978" s="6"/>
    </row>
    <row r="979" spans="2:4" x14ac:dyDescent="0.25">
      <c r="B979" s="6"/>
      <c r="C979" s="6"/>
      <c r="D979" s="6"/>
    </row>
    <row r="980" spans="2:4" x14ac:dyDescent="0.25">
      <c r="B980" s="6"/>
      <c r="C980" s="6"/>
      <c r="D980" s="6"/>
    </row>
    <row r="981" spans="2:4" x14ac:dyDescent="0.25">
      <c r="B981" s="6"/>
      <c r="C981" s="6"/>
      <c r="D981" s="6"/>
    </row>
    <row r="982" spans="2:4" x14ac:dyDescent="0.25">
      <c r="B982" s="6"/>
      <c r="C982" s="6"/>
      <c r="D982" s="6"/>
    </row>
    <row r="983" spans="2:4" x14ac:dyDescent="0.25">
      <c r="B983" s="6"/>
      <c r="C983" s="6"/>
      <c r="D983" s="6"/>
    </row>
    <row r="984" spans="2:4" x14ac:dyDescent="0.25">
      <c r="B984" s="6"/>
      <c r="C984" s="6"/>
      <c r="D984" s="6"/>
    </row>
    <row r="985" spans="2:4" x14ac:dyDescent="0.25">
      <c r="B985" s="6"/>
      <c r="C985" s="6"/>
      <c r="D985" s="6"/>
    </row>
    <row r="986" spans="2:4" x14ac:dyDescent="0.25">
      <c r="B986" s="6"/>
      <c r="C986" s="6"/>
      <c r="D986" s="6"/>
    </row>
    <row r="987" spans="2:4" x14ac:dyDescent="0.25">
      <c r="B987" s="6"/>
      <c r="C987" s="6"/>
      <c r="D987" s="6"/>
    </row>
    <row r="988" spans="2:4" x14ac:dyDescent="0.25">
      <c r="B988" s="6"/>
      <c r="C988" s="6"/>
      <c r="D988" s="6"/>
    </row>
    <row r="989" spans="2:4" x14ac:dyDescent="0.25">
      <c r="B989" s="6"/>
      <c r="C989" s="6"/>
      <c r="D989" s="6"/>
    </row>
    <row r="990" spans="2:4" x14ac:dyDescent="0.25">
      <c r="B990" s="6"/>
      <c r="C990" s="6"/>
      <c r="D990" s="6"/>
    </row>
    <row r="991" spans="2:4" x14ac:dyDescent="0.25">
      <c r="B991" s="6"/>
      <c r="C991" s="6"/>
      <c r="D991" s="6"/>
    </row>
    <row r="992" spans="2:4" x14ac:dyDescent="0.25">
      <c r="B992" s="6"/>
      <c r="C992" s="6"/>
      <c r="D992" s="6"/>
    </row>
    <row r="993" spans="2:4" x14ac:dyDescent="0.25">
      <c r="B993" s="6"/>
      <c r="C993" s="6"/>
      <c r="D993" s="6"/>
    </row>
    <row r="994" spans="2:4" x14ac:dyDescent="0.25">
      <c r="B994" s="6"/>
      <c r="C994" s="6"/>
      <c r="D994" s="6"/>
    </row>
    <row r="995" spans="2:4" x14ac:dyDescent="0.25">
      <c r="B995" s="6"/>
      <c r="C995" s="6"/>
      <c r="D995" s="6"/>
    </row>
    <row r="996" spans="2:4" x14ac:dyDescent="0.25">
      <c r="B996" s="6"/>
      <c r="C996" s="6"/>
      <c r="D996" s="6"/>
    </row>
    <row r="997" spans="2:4" x14ac:dyDescent="0.25">
      <c r="B997" s="6"/>
      <c r="C997" s="6"/>
      <c r="D997" s="6"/>
    </row>
    <row r="998" spans="2:4" x14ac:dyDescent="0.25">
      <c r="B998" s="6"/>
      <c r="C998" s="6"/>
      <c r="D998" s="6"/>
    </row>
    <row r="999" spans="2:4" x14ac:dyDescent="0.25">
      <c r="B999" s="6"/>
      <c r="C999" s="6"/>
      <c r="D999" s="6"/>
    </row>
    <row r="1000" spans="2:4" x14ac:dyDescent="0.25">
      <c r="B1000" s="6"/>
      <c r="C1000" s="6"/>
      <c r="D1000" s="6"/>
    </row>
    <row r="1001" spans="2:4" x14ac:dyDescent="0.25">
      <c r="B1001" s="6"/>
      <c r="C1001" s="6"/>
      <c r="D1001" s="6"/>
    </row>
  </sheetData>
  <autoFilter ref="A1:F7" xr:uid="{9C06002E-2D78-4EEF-9FA3-B4057DCD02DA}">
    <sortState xmlns:xlrd2="http://schemas.microsoft.com/office/spreadsheetml/2017/richdata2" ref="A2:F7">
      <sortCondition ref="A1:A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56C3-540E-46E9-BBB0-3D461A73C849}">
  <dimension ref="A1:T29"/>
  <sheetViews>
    <sheetView workbookViewId="0">
      <selection sqref="A1:D21"/>
    </sheetView>
    <sheetView workbookViewId="1">
      <selection activeCell="E23" sqref="E23"/>
    </sheetView>
  </sheetViews>
  <sheetFormatPr defaultRowHeight="15" x14ac:dyDescent="0.2"/>
  <cols>
    <col min="3" max="3" width="8.88671875" style="7"/>
    <col min="6" max="7" width="10.21875" customWidth="1"/>
    <col min="8" max="9" width="10.21875" style="7" customWidth="1"/>
    <col min="10" max="10" width="13.21875" bestFit="1" customWidth="1"/>
  </cols>
  <sheetData>
    <row r="1" spans="1:20" s="12" customFormat="1" ht="75.75" x14ac:dyDescent="0.25">
      <c r="A1" s="24" t="s">
        <v>34</v>
      </c>
      <c r="B1" s="13" t="s">
        <v>33</v>
      </c>
      <c r="C1" s="25" t="s">
        <v>54</v>
      </c>
      <c r="D1" s="18" t="s">
        <v>35</v>
      </c>
      <c r="E1" s="12" t="s">
        <v>36</v>
      </c>
      <c r="F1" s="12" t="s">
        <v>37</v>
      </c>
      <c r="G1" s="12" t="s">
        <v>38</v>
      </c>
      <c r="H1" s="21" t="s">
        <v>41</v>
      </c>
      <c r="I1" s="21" t="s">
        <v>42</v>
      </c>
      <c r="J1" s="18" t="s">
        <v>43</v>
      </c>
      <c r="K1" s="12" t="s">
        <v>39</v>
      </c>
      <c r="L1" s="18" t="s">
        <v>40</v>
      </c>
      <c r="M1" s="23" t="s">
        <v>44</v>
      </c>
      <c r="N1" s="23" t="s">
        <v>45</v>
      </c>
      <c r="P1" s="23" t="s">
        <v>46</v>
      </c>
      <c r="R1" s="23" t="s">
        <v>47</v>
      </c>
      <c r="S1" s="23" t="s">
        <v>48</v>
      </c>
      <c r="T1" s="23" t="s">
        <v>49</v>
      </c>
    </row>
    <row r="2" spans="1:20" ht="15.75" x14ac:dyDescent="0.25">
      <c r="A2" s="14">
        <v>1200</v>
      </c>
      <c r="B2" s="16">
        <v>129</v>
      </c>
      <c r="C2" s="16">
        <v>129</v>
      </c>
      <c r="D2" s="20">
        <f>B2/A2</f>
        <v>0.1075</v>
      </c>
      <c r="E2">
        <f>D2*60</f>
        <v>6.45</v>
      </c>
      <c r="F2">
        <v>1.0289999999999999</v>
      </c>
      <c r="G2">
        <v>1.048</v>
      </c>
      <c r="H2" s="22">
        <f>F2*101325</f>
        <v>104263.42499999999</v>
      </c>
      <c r="I2" s="22">
        <f>G2*101325</f>
        <v>106188.6</v>
      </c>
      <c r="J2" s="19">
        <f>8.31446261815324*10^3</f>
        <v>8314.4626181532403</v>
      </c>
      <c r="K2">
        <v>65</v>
      </c>
      <c r="L2" s="20">
        <f>(K2+459.67)*5/9</f>
        <v>291.48333333333335</v>
      </c>
      <c r="M2" s="17">
        <f>(H2*$D2)/($J2*$L2)</f>
        <v>4.6247955554194415E-3</v>
      </c>
      <c r="N2" s="17">
        <f>(I2*$D2)/($J2*$L2)</f>
        <v>4.7101902255389455E-3</v>
      </c>
      <c r="P2">
        <f>M2*2</f>
        <v>9.2495911108388829E-3</v>
      </c>
      <c r="R2">
        <f>P2*J2*L2/H2</f>
        <v>0.215</v>
      </c>
      <c r="S2">
        <f>R2*1000</f>
        <v>215</v>
      </c>
      <c r="T2">
        <f>350/S2</f>
        <v>1.6279069767441861</v>
      </c>
    </row>
    <row r="3" spans="1:20" ht="15.75" x14ac:dyDescent="0.25">
      <c r="A3" s="14">
        <v>1200</v>
      </c>
      <c r="B3" s="16">
        <v>128</v>
      </c>
      <c r="C3" s="16">
        <v>128</v>
      </c>
      <c r="D3" s="20">
        <f>B3/A3</f>
        <v>0.10666666666666667</v>
      </c>
      <c r="E3" s="7">
        <f>D3*60</f>
        <v>6.4</v>
      </c>
      <c r="F3" s="7">
        <v>1.0289999999999999</v>
      </c>
      <c r="G3" s="7">
        <v>1.048</v>
      </c>
      <c r="H3" s="22">
        <f>F3*101325</f>
        <v>104263.42499999999</v>
      </c>
      <c r="I3" s="22">
        <f>G3*101325</f>
        <v>106188.6</v>
      </c>
      <c r="J3" s="19">
        <f>8.31446261815324*10^3</f>
        <v>8314.4626181532403</v>
      </c>
      <c r="K3" s="7">
        <v>65</v>
      </c>
      <c r="L3" s="20">
        <f>(K3+459.67)*5/9</f>
        <v>291.48333333333335</v>
      </c>
      <c r="M3" s="17">
        <f>(H3*$D3)/($J3*$L3)</f>
        <v>4.5889444270828562E-3</v>
      </c>
      <c r="N3" s="17">
        <f>(I3*$D3)/($J3*$L3)</f>
        <v>4.673677123015388E-3</v>
      </c>
      <c r="P3" s="7">
        <f>M3*2</f>
        <v>9.1778888541657125E-3</v>
      </c>
      <c r="R3" s="7">
        <f>P3*J3*L3/H3</f>
        <v>0.21333333333333335</v>
      </c>
      <c r="S3" s="7">
        <f>R3*1000</f>
        <v>213.33333333333334</v>
      </c>
      <c r="T3" s="7">
        <f>350/S3</f>
        <v>1.640625</v>
      </c>
    </row>
    <row r="4" spans="1:20" ht="15.75" x14ac:dyDescent="0.25">
      <c r="A4" s="14">
        <v>1200</v>
      </c>
      <c r="B4" s="16">
        <v>127</v>
      </c>
      <c r="C4" s="16">
        <v>127</v>
      </c>
      <c r="D4" s="20">
        <f>B4/A4</f>
        <v>0.10583333333333333</v>
      </c>
      <c r="E4" s="7">
        <f>D4*60</f>
        <v>6.35</v>
      </c>
      <c r="F4" s="7">
        <v>1.0289999999999999</v>
      </c>
      <c r="G4" s="7">
        <v>1.048</v>
      </c>
      <c r="H4" s="22">
        <f>F4*101325</f>
        <v>104263.42499999999</v>
      </c>
      <c r="I4" s="22">
        <f>G4*101325</f>
        <v>106188.6</v>
      </c>
      <c r="J4" s="19">
        <f>8.31446261815324*10^3</f>
        <v>8314.4626181532403</v>
      </c>
      <c r="K4" s="7">
        <v>65</v>
      </c>
      <c r="L4" s="20">
        <f>(K4+459.67)*5/9</f>
        <v>291.48333333333335</v>
      </c>
      <c r="M4" s="17">
        <f>(H4*$D4)/($J4*$L4)</f>
        <v>4.553093298746271E-3</v>
      </c>
      <c r="N4" s="17">
        <f>(I4*$D4)/($J4*$L4)</f>
        <v>4.6371640204918305E-3</v>
      </c>
      <c r="P4" s="7">
        <f>M4*2</f>
        <v>9.106186597492542E-3</v>
      </c>
      <c r="R4" s="7">
        <f>P4*J4*L4/H4</f>
        <v>0.21166666666666667</v>
      </c>
      <c r="S4" s="7">
        <f>R4*1000</f>
        <v>211.66666666666666</v>
      </c>
      <c r="T4" s="7">
        <f>350/S4</f>
        <v>1.6535433070866143</v>
      </c>
    </row>
    <row r="5" spans="1:20" ht="15.75" x14ac:dyDescent="0.25">
      <c r="A5" s="14">
        <v>1333</v>
      </c>
      <c r="B5" s="16">
        <v>138</v>
      </c>
      <c r="C5" s="16">
        <v>138</v>
      </c>
      <c r="D5" s="20">
        <f>B5/A5</f>
        <v>0.10352588147036759</v>
      </c>
      <c r="E5" s="7">
        <f>D5*60</f>
        <v>6.2115528882220552</v>
      </c>
      <c r="F5" s="7">
        <v>1.0289999999999999</v>
      </c>
      <c r="G5" s="7">
        <v>1.048</v>
      </c>
      <c r="H5" s="22">
        <f>F5*101325</f>
        <v>104263.42499999999</v>
      </c>
      <c r="I5" s="22">
        <f>G5*101325</f>
        <v>106188.6</v>
      </c>
      <c r="J5" s="19">
        <f>8.31446261815324*10^3</f>
        <v>8314.4626181532403</v>
      </c>
      <c r="K5" s="7">
        <v>65</v>
      </c>
      <c r="L5" s="20">
        <f>(K5+459.67)*5/9</f>
        <v>291.48333333333335</v>
      </c>
      <c r="M5" s="17">
        <f>(H5*$D5)/($J5*$L5)</f>
        <v>4.4538235953026596E-3</v>
      </c>
      <c r="N5" s="17">
        <f>(I5*$D5)/($J5*$L5)</f>
        <v>4.5360613487630593E-3</v>
      </c>
      <c r="P5" s="7">
        <f>M5*2</f>
        <v>8.9076471906053192E-3</v>
      </c>
      <c r="R5" s="7">
        <f>P5*J5*L5/H5</f>
        <v>0.20705176294073521</v>
      </c>
      <c r="S5" s="7">
        <f>R5*1000</f>
        <v>207.05176294073522</v>
      </c>
      <c r="T5" s="7">
        <f>350/S5</f>
        <v>1.6903985507246375</v>
      </c>
    </row>
    <row r="6" spans="1:20" ht="15.75" x14ac:dyDescent="0.25">
      <c r="A6" s="14">
        <v>1333</v>
      </c>
      <c r="B6" s="16">
        <v>136</v>
      </c>
      <c r="C6" s="16">
        <v>136</v>
      </c>
      <c r="D6" s="20">
        <f>B6/A6</f>
        <v>0.10202550637659415</v>
      </c>
      <c r="E6" s="7">
        <f>D6*60</f>
        <v>6.1215303825956484</v>
      </c>
      <c r="F6" s="7">
        <v>1.0289999999999999</v>
      </c>
      <c r="G6" s="7">
        <v>1.048</v>
      </c>
      <c r="H6" s="22">
        <f>F6*101325</f>
        <v>104263.42499999999</v>
      </c>
      <c r="I6" s="22">
        <f>G6*101325</f>
        <v>106188.6</v>
      </c>
      <c r="J6" s="19">
        <f>8.31446261815324*10^3</f>
        <v>8314.4626181532403</v>
      </c>
      <c r="K6" s="7">
        <v>65</v>
      </c>
      <c r="L6" s="20">
        <f>(K6+459.67)*5/9</f>
        <v>291.48333333333335</v>
      </c>
      <c r="M6" s="17">
        <f>(H6*$D6)/($J6*$L6)</f>
        <v>4.3892754272547947E-3</v>
      </c>
      <c r="N6" s="17">
        <f>(I6*$D6)/($J6*$L6)</f>
        <v>4.4703213292157686E-3</v>
      </c>
      <c r="P6" s="7">
        <f>M6*2</f>
        <v>8.7785508545095894E-3</v>
      </c>
      <c r="R6" s="7">
        <f>P6*J6*L6/H6</f>
        <v>0.20405101275318832</v>
      </c>
      <c r="S6" s="7">
        <f>R6*1000</f>
        <v>204.05101275318833</v>
      </c>
      <c r="T6" s="7">
        <f>350/S6</f>
        <v>1.7152573529411761</v>
      </c>
    </row>
    <row r="7" spans="1:20" ht="15.75" x14ac:dyDescent="0.25">
      <c r="A7" s="14">
        <v>1333</v>
      </c>
      <c r="B7" s="16">
        <v>140</v>
      </c>
      <c r="C7" s="16">
        <v>140</v>
      </c>
      <c r="D7" s="20">
        <f>B7/A7</f>
        <v>0.10502625656414104</v>
      </c>
      <c r="E7" s="7">
        <f>D7*60</f>
        <v>6.301575393848462</v>
      </c>
      <c r="F7" s="7">
        <v>1.0289999999999999</v>
      </c>
      <c r="G7" s="7">
        <v>1.048</v>
      </c>
      <c r="H7" s="22">
        <f>F7*101325</f>
        <v>104263.42499999999</v>
      </c>
      <c r="I7" s="22">
        <f>G7*101325</f>
        <v>106188.6</v>
      </c>
      <c r="J7" s="19">
        <f>8.31446261815324*10^3</f>
        <v>8314.4626181532403</v>
      </c>
      <c r="K7" s="7">
        <v>65</v>
      </c>
      <c r="L7" s="20">
        <f>(K7+459.67)*5/9</f>
        <v>291.48333333333335</v>
      </c>
      <c r="M7" s="17">
        <f>(H7*$D7)/($J7*$L7)</f>
        <v>4.5183717633505245E-3</v>
      </c>
      <c r="N7" s="17">
        <f>(I7*$D7)/($J7*$L7)</f>
        <v>4.6018013683103501E-3</v>
      </c>
      <c r="P7" s="7">
        <f>M7*2</f>
        <v>9.036743526701049E-3</v>
      </c>
      <c r="R7" s="7">
        <f>P7*J7*L7/H7</f>
        <v>0.21005251312828208</v>
      </c>
      <c r="S7" s="7">
        <f>R7*1000</f>
        <v>210.05251312828207</v>
      </c>
      <c r="T7" s="7">
        <f>350/S7</f>
        <v>1.66625</v>
      </c>
    </row>
    <row r="8" spans="1:20" ht="15.75" x14ac:dyDescent="0.25">
      <c r="A8" s="14">
        <v>1500</v>
      </c>
      <c r="B8" s="16">
        <v>159</v>
      </c>
      <c r="C8" s="16">
        <v>159</v>
      </c>
      <c r="D8" s="20">
        <f>B8/A8</f>
        <v>0.106</v>
      </c>
      <c r="E8" s="7">
        <f>D8*60</f>
        <v>6.3599999999999994</v>
      </c>
      <c r="F8" s="7">
        <v>1.0289999999999999</v>
      </c>
      <c r="G8" s="7">
        <v>1.048</v>
      </c>
      <c r="H8" s="22">
        <f>F8*101325</f>
        <v>104263.42499999999</v>
      </c>
      <c r="I8" s="22">
        <f>G8*101325</f>
        <v>106188.6</v>
      </c>
      <c r="J8" s="19">
        <f>8.31446261815324*10^3</f>
        <v>8314.4626181532403</v>
      </c>
      <c r="K8" s="7">
        <v>65</v>
      </c>
      <c r="L8" s="20">
        <f>(K8+459.67)*5/9</f>
        <v>291.48333333333335</v>
      </c>
      <c r="M8" s="17">
        <f>(H8*$D8)/($J8*$L8)</f>
        <v>4.5602635244135874E-3</v>
      </c>
      <c r="N8" s="17">
        <f>(I8*$D8)/($J8*$L8)</f>
        <v>4.6444666409965422E-3</v>
      </c>
      <c r="P8" s="7">
        <f>M8*2</f>
        <v>9.1205270488271747E-3</v>
      </c>
      <c r="R8" s="7">
        <f>P8*J8*L8/H8</f>
        <v>0.21199999999999997</v>
      </c>
      <c r="S8" s="7">
        <f>R8*1000</f>
        <v>211.99999999999997</v>
      </c>
      <c r="T8" s="7">
        <f>350/S8</f>
        <v>1.6509433962264153</v>
      </c>
    </row>
    <row r="9" spans="1:20" ht="15.75" x14ac:dyDescent="0.25">
      <c r="A9" s="14">
        <v>1500</v>
      </c>
      <c r="B9" s="16">
        <v>163</v>
      </c>
      <c r="C9" s="16">
        <v>163</v>
      </c>
      <c r="D9" s="20">
        <f>B9/A9</f>
        <v>0.10866666666666666</v>
      </c>
      <c r="E9" s="7">
        <f>D9*60</f>
        <v>6.52</v>
      </c>
      <c r="F9" s="7">
        <v>1.0289999999999999</v>
      </c>
      <c r="G9" s="7">
        <v>1.048</v>
      </c>
      <c r="H9" s="22">
        <f>F9*101325</f>
        <v>104263.42499999999</v>
      </c>
      <c r="I9" s="22">
        <f>G9*101325</f>
        <v>106188.6</v>
      </c>
      <c r="J9" s="19">
        <f>8.31446261815324*10^3</f>
        <v>8314.4626181532403</v>
      </c>
      <c r="K9" s="7">
        <v>65</v>
      </c>
      <c r="L9" s="20">
        <f>(K9+459.67)*5/9</f>
        <v>291.48333333333335</v>
      </c>
      <c r="M9" s="17">
        <f>(H9*$D9)/($J9*$L9)</f>
        <v>4.6749871350906594E-3</v>
      </c>
      <c r="N9" s="17">
        <f>(I9*$D9)/($J9*$L9)</f>
        <v>4.7613085690719264E-3</v>
      </c>
      <c r="P9" s="7">
        <f>M9*2</f>
        <v>9.3499742701813188E-3</v>
      </c>
      <c r="R9" s="7">
        <f>P9*J9*L9/H9</f>
        <v>0.21733333333333335</v>
      </c>
      <c r="S9" s="7">
        <f>R9*1000</f>
        <v>217.33333333333334</v>
      </c>
      <c r="T9" s="7">
        <f>350/S9</f>
        <v>1.6104294478527608</v>
      </c>
    </row>
    <row r="10" spans="1:20" ht="15.75" x14ac:dyDescent="0.25">
      <c r="A10" s="14">
        <v>1500</v>
      </c>
      <c r="B10" s="16">
        <v>155</v>
      </c>
      <c r="C10" s="16">
        <v>155</v>
      </c>
      <c r="D10" s="20">
        <f>B10/A10</f>
        <v>0.10333333333333333</v>
      </c>
      <c r="E10" s="7">
        <f>D10*60</f>
        <v>6.2</v>
      </c>
      <c r="F10" s="7">
        <v>1.0289999999999999</v>
      </c>
      <c r="G10" s="7">
        <v>1.048</v>
      </c>
      <c r="H10" s="22">
        <f>F10*101325</f>
        <v>104263.42499999999</v>
      </c>
      <c r="I10" s="22">
        <f>G10*101325</f>
        <v>106188.6</v>
      </c>
      <c r="J10" s="19">
        <f>8.31446261815324*10^3</f>
        <v>8314.4626181532403</v>
      </c>
      <c r="K10" s="7">
        <v>65</v>
      </c>
      <c r="L10" s="20">
        <f>(K10+459.67)*5/9</f>
        <v>291.48333333333335</v>
      </c>
      <c r="M10" s="17">
        <f>(H10*$D10)/($J10*$L10)</f>
        <v>4.4455399137365162E-3</v>
      </c>
      <c r="N10" s="17">
        <f>(I10*$D10)/($J10*$L10)</f>
        <v>4.5276247129211571E-3</v>
      </c>
      <c r="P10" s="7">
        <f>M10*2</f>
        <v>8.8910798274730325E-3</v>
      </c>
      <c r="R10" s="7">
        <f>P10*J10*L10/H10</f>
        <v>0.20666666666666664</v>
      </c>
      <c r="S10" s="7">
        <f>R10*1000</f>
        <v>206.66666666666663</v>
      </c>
      <c r="T10" s="7">
        <f>350/S10</f>
        <v>1.6935483870967745</v>
      </c>
    </row>
    <row r="11" spans="1:20" ht="15.75" x14ac:dyDescent="0.25">
      <c r="A11" s="14">
        <v>1500</v>
      </c>
      <c r="B11" s="16">
        <v>160</v>
      </c>
      <c r="C11" s="16">
        <v>160</v>
      </c>
      <c r="D11" s="20">
        <f>B11/A11</f>
        <v>0.10666666666666667</v>
      </c>
      <c r="E11" s="7">
        <f>D11*60</f>
        <v>6.4</v>
      </c>
      <c r="F11" s="7">
        <v>1.0289999999999999</v>
      </c>
      <c r="G11" s="7">
        <v>1.048</v>
      </c>
      <c r="H11" s="22">
        <f>F11*101325</f>
        <v>104263.42499999999</v>
      </c>
      <c r="I11" s="22">
        <f>G11*101325</f>
        <v>106188.6</v>
      </c>
      <c r="J11" s="19">
        <f>8.31446261815324*10^3</f>
        <v>8314.4626181532403</v>
      </c>
      <c r="K11" s="7">
        <v>65</v>
      </c>
      <c r="L11" s="20">
        <f>(K11+459.67)*5/9</f>
        <v>291.48333333333335</v>
      </c>
      <c r="M11" s="17">
        <f>(H11*$D11)/($J11*$L11)</f>
        <v>4.5889444270828562E-3</v>
      </c>
      <c r="N11" s="17">
        <f>(I11*$D11)/($J11*$L11)</f>
        <v>4.673677123015388E-3</v>
      </c>
      <c r="P11" s="7">
        <f>M11*2</f>
        <v>9.1778888541657125E-3</v>
      </c>
      <c r="R11" s="7">
        <f>P11*J11*L11/H11</f>
        <v>0.21333333333333335</v>
      </c>
      <c r="S11" s="7">
        <f>R11*1000</f>
        <v>213.33333333333334</v>
      </c>
      <c r="T11" s="7">
        <f>350/S11</f>
        <v>1.640625</v>
      </c>
    </row>
    <row r="12" spans="1:20" ht="15.75" x14ac:dyDescent="0.25">
      <c r="A12" s="14">
        <v>1667</v>
      </c>
      <c r="B12" s="16">
        <v>173</v>
      </c>
      <c r="C12" s="16">
        <v>173</v>
      </c>
      <c r="D12" s="20">
        <f>B12/A12</f>
        <v>0.10377924415116976</v>
      </c>
      <c r="E12" s="7">
        <f>D12*60</f>
        <v>6.2267546490701857</v>
      </c>
      <c r="F12" s="7">
        <v>1.0289999999999999</v>
      </c>
      <c r="G12" s="7">
        <v>1.048</v>
      </c>
      <c r="H12" s="22">
        <f>F12*101325</f>
        <v>104263.42499999999</v>
      </c>
      <c r="I12" s="22">
        <f>G12*101325</f>
        <v>106188.6</v>
      </c>
      <c r="J12" s="19">
        <f>8.31446261815324*10^3</f>
        <v>8314.4626181532403</v>
      </c>
      <c r="K12" s="7">
        <v>65</v>
      </c>
      <c r="L12" s="20">
        <f>(K12+459.67)*5/9</f>
        <v>291.48333333333335</v>
      </c>
      <c r="M12" s="17">
        <f>(H12*$D12)/($J12*$L12)</f>
        <v>4.4647236008848274E-3</v>
      </c>
      <c r="N12" s="17">
        <f>(I12*$D12)/($J12*$L12)</f>
        <v>4.5471626178107865E-3</v>
      </c>
      <c r="P12" s="7">
        <f>M12*2</f>
        <v>8.9294472017696549E-3</v>
      </c>
      <c r="R12" s="7">
        <f>P12*J12*L12/H12</f>
        <v>0.20755848830233956</v>
      </c>
      <c r="S12" s="7">
        <f>R12*1000</f>
        <v>207.55848830233955</v>
      </c>
      <c r="T12" s="7">
        <f>350/S12</f>
        <v>1.6862716763005778</v>
      </c>
    </row>
    <row r="13" spans="1:20" ht="15.75" x14ac:dyDescent="0.25">
      <c r="A13" s="14">
        <v>1667</v>
      </c>
      <c r="B13" s="16">
        <v>165</v>
      </c>
      <c r="C13" s="16">
        <v>165</v>
      </c>
      <c r="D13" s="20">
        <f>B13/A13</f>
        <v>9.898020395920816E-2</v>
      </c>
      <c r="E13" s="7">
        <f>D13*60</f>
        <v>5.9388122375524892</v>
      </c>
      <c r="F13" s="7">
        <v>1.0289999999999999</v>
      </c>
      <c r="G13" s="7">
        <v>1.048</v>
      </c>
      <c r="H13" s="22">
        <f>F13*101325</f>
        <v>104263.42499999999</v>
      </c>
      <c r="I13" s="22">
        <f>G13*101325</f>
        <v>106188.6</v>
      </c>
      <c r="J13" s="19">
        <f>8.31446261815324*10^3</f>
        <v>8314.4626181532403</v>
      </c>
      <c r="K13" s="7">
        <v>65</v>
      </c>
      <c r="L13" s="20">
        <f>(K13+459.67)*5/9</f>
        <v>291.48333333333335</v>
      </c>
      <c r="M13" s="17">
        <f>(H13*$D13)/($J13*$L13)</f>
        <v>4.2582623939074939E-3</v>
      </c>
      <c r="N13" s="17">
        <f>(I13*$D13)/($J13*$L13)</f>
        <v>4.3368892019582652E-3</v>
      </c>
      <c r="P13" s="7">
        <f>M13*2</f>
        <v>8.5165247878149879E-3</v>
      </c>
      <c r="R13" s="7">
        <f>P13*J13*L13/H13</f>
        <v>0.19796040791841626</v>
      </c>
      <c r="S13" s="7">
        <f>R13*1000</f>
        <v>197.96040791841625</v>
      </c>
      <c r="T13" s="7">
        <f>350/S13</f>
        <v>1.7680303030303035</v>
      </c>
    </row>
    <row r="14" spans="1:20" ht="15.75" x14ac:dyDescent="0.25">
      <c r="A14" s="14">
        <v>1667</v>
      </c>
      <c r="B14" s="16">
        <v>179</v>
      </c>
      <c r="C14" s="16">
        <v>179</v>
      </c>
      <c r="D14" s="20">
        <f>B14/A14</f>
        <v>0.10737852429514097</v>
      </c>
      <c r="E14" s="7">
        <f>D14*60</f>
        <v>6.4427114577084579</v>
      </c>
      <c r="F14" s="7">
        <v>1.0289999999999999</v>
      </c>
      <c r="G14" s="7">
        <v>1.048</v>
      </c>
      <c r="H14" s="22">
        <f>F14*101325</f>
        <v>104263.42499999999</v>
      </c>
      <c r="I14" s="22">
        <f>G14*101325</f>
        <v>106188.6</v>
      </c>
      <c r="J14" s="19">
        <f>8.31446261815324*10^3</f>
        <v>8314.4626181532403</v>
      </c>
      <c r="K14" s="7">
        <v>65</v>
      </c>
      <c r="L14" s="20">
        <f>(K14+459.67)*5/9</f>
        <v>291.48333333333335</v>
      </c>
      <c r="M14" s="17">
        <f>(H14*$D14)/($J14*$L14)</f>
        <v>4.6195695061178269E-3</v>
      </c>
      <c r="N14" s="17">
        <f>(I14*$D14)/($J14*$L14)</f>
        <v>4.7048676797001787E-3</v>
      </c>
      <c r="P14" s="7">
        <f>M14*2</f>
        <v>9.2391390122356538E-3</v>
      </c>
      <c r="R14" s="7">
        <f>P14*J14*L14/H14</f>
        <v>0.21475704859028197</v>
      </c>
      <c r="S14" s="7">
        <f>R14*1000</f>
        <v>214.75704859028195</v>
      </c>
      <c r="T14" s="7">
        <f>350/S14</f>
        <v>1.6297486033519553</v>
      </c>
    </row>
    <row r="15" spans="1:20" ht="15.75" x14ac:dyDescent="0.25">
      <c r="A15" s="14">
        <v>1667</v>
      </c>
      <c r="B15" s="16">
        <v>177</v>
      </c>
      <c r="C15" s="16">
        <v>177</v>
      </c>
      <c r="D15" s="20">
        <f>B15/A15</f>
        <v>0.10617876424715057</v>
      </c>
      <c r="E15" s="7">
        <f>D15*60</f>
        <v>6.3707258548290344</v>
      </c>
      <c r="F15" s="7">
        <v>1.0289999999999999</v>
      </c>
      <c r="G15" s="7">
        <v>1.048</v>
      </c>
      <c r="H15" s="22">
        <f>F15*101325</f>
        <v>104263.42499999999</v>
      </c>
      <c r="I15" s="22">
        <f>G15*101325</f>
        <v>106188.6</v>
      </c>
      <c r="J15" s="19">
        <f>8.31446261815324*10^3</f>
        <v>8314.4626181532403</v>
      </c>
      <c r="K15" s="7">
        <v>65</v>
      </c>
      <c r="L15" s="20">
        <f>(K15+459.67)*5/9</f>
        <v>291.48333333333335</v>
      </c>
      <c r="M15" s="17">
        <f>(H15*$D15)/($J15*$L15)</f>
        <v>4.5679542043734946E-3</v>
      </c>
      <c r="N15" s="17">
        <f>(I15*$D15)/($J15*$L15)</f>
        <v>4.6522993257370479E-3</v>
      </c>
      <c r="P15" s="7">
        <f>M15*2</f>
        <v>9.1359084087469893E-3</v>
      </c>
      <c r="R15" s="7">
        <f>P15*J15*L15/H15</f>
        <v>0.2123575284943012</v>
      </c>
      <c r="S15" s="7">
        <f>R15*1000</f>
        <v>212.35752849430119</v>
      </c>
      <c r="T15" s="7">
        <f>350/S15</f>
        <v>1.6481638418079092</v>
      </c>
    </row>
    <row r="16" spans="1:20" ht="15.75" x14ac:dyDescent="0.25">
      <c r="A16" s="14">
        <v>1714</v>
      </c>
      <c r="B16" s="16">
        <v>182</v>
      </c>
      <c r="C16" s="16">
        <v>182</v>
      </c>
      <c r="D16" s="20">
        <f>B16/A16</f>
        <v>0.10618436406067679</v>
      </c>
      <c r="E16" s="7">
        <f>D16*60</f>
        <v>6.3710618436406072</v>
      </c>
      <c r="F16" s="7">
        <v>1.0289999999999999</v>
      </c>
      <c r="G16" s="7">
        <v>1.048</v>
      </c>
      <c r="H16" s="22">
        <f>F16*101325</f>
        <v>104263.42499999999</v>
      </c>
      <c r="I16" s="22">
        <f>G16*101325</f>
        <v>106188.6</v>
      </c>
      <c r="J16" s="19">
        <f>8.31446261815324*10^3</f>
        <v>8314.4626181532403</v>
      </c>
      <c r="K16" s="7">
        <v>65</v>
      </c>
      <c r="L16" s="20">
        <f>(K16+459.67)*5/9</f>
        <v>291.48333333333335</v>
      </c>
      <c r="M16" s="17">
        <f>(H16*$D16)/($J16*$L16)</f>
        <v>4.5681951159335611E-3</v>
      </c>
      <c r="N16" s="17">
        <f>(I16*$D16)/($J16*$L16)</f>
        <v>4.6525446856155225E-3</v>
      </c>
      <c r="P16" s="7">
        <f>M16*2</f>
        <v>9.1363902318671222E-3</v>
      </c>
      <c r="R16" s="7">
        <f>P16*J16*L16/H16</f>
        <v>0.2123687281213536</v>
      </c>
      <c r="S16" s="7">
        <f>R16*1000</f>
        <v>212.3687281213536</v>
      </c>
      <c r="T16" s="7">
        <f>350/S16</f>
        <v>1.6480769230769228</v>
      </c>
    </row>
    <row r="17" spans="1:20" ht="15.75" x14ac:dyDescent="0.25">
      <c r="A17" s="14">
        <v>1714</v>
      </c>
      <c r="B17" s="16">
        <v>181</v>
      </c>
      <c r="C17" s="16">
        <v>181</v>
      </c>
      <c r="D17" s="20">
        <f>B17/A17</f>
        <v>0.10560093348891482</v>
      </c>
      <c r="E17" s="7">
        <f>D17*60</f>
        <v>6.3360560093348894</v>
      </c>
      <c r="F17" s="7">
        <v>1.0289999999999999</v>
      </c>
      <c r="G17" s="7">
        <v>1.048</v>
      </c>
      <c r="H17" s="22">
        <f>F17*101325</f>
        <v>104263.42499999999</v>
      </c>
      <c r="I17" s="22">
        <f>G17*101325</f>
        <v>106188.6</v>
      </c>
      <c r="J17" s="19">
        <f>8.31446261815324*10^3</f>
        <v>8314.4626181532403</v>
      </c>
      <c r="K17" s="7">
        <v>65</v>
      </c>
      <c r="L17" s="20">
        <f>(K17+459.67)*5/9</f>
        <v>291.48333333333335</v>
      </c>
      <c r="M17" s="17">
        <f>(H17*$D17)/($J17*$L17)</f>
        <v>4.5430951427690904E-3</v>
      </c>
      <c r="N17" s="17">
        <f>(I17*$D17)/($J17*$L17)</f>
        <v>4.6269812532769754E-3</v>
      </c>
      <c r="P17" s="7">
        <f>M17*2</f>
        <v>9.0861902855381808E-3</v>
      </c>
      <c r="R17" s="7">
        <f>P17*J17*L17/H17</f>
        <v>0.21120186697782964</v>
      </c>
      <c r="S17" s="7">
        <f>R17*1000</f>
        <v>211.20186697782964</v>
      </c>
      <c r="T17" s="7">
        <f>350/S17</f>
        <v>1.6571823204419889</v>
      </c>
    </row>
    <row r="18" spans="1:20" ht="15.75" x14ac:dyDescent="0.25">
      <c r="A18" s="14">
        <v>1714</v>
      </c>
      <c r="B18" s="16">
        <v>183</v>
      </c>
      <c r="C18" s="16">
        <v>183</v>
      </c>
      <c r="D18" s="20">
        <f>B18/A18</f>
        <v>0.10676779463243874</v>
      </c>
      <c r="E18" s="7">
        <f>D18*60</f>
        <v>6.4060676779463241</v>
      </c>
      <c r="F18" s="7">
        <v>1.0289999999999999</v>
      </c>
      <c r="G18" s="7">
        <v>1.048</v>
      </c>
      <c r="H18" s="22">
        <f>F18*101325</f>
        <v>104263.42499999999</v>
      </c>
      <c r="I18" s="22">
        <f>G18*101325</f>
        <v>106188.6</v>
      </c>
      <c r="J18" s="19">
        <f>8.31446261815324*10^3</f>
        <v>8314.4626181532403</v>
      </c>
      <c r="K18" s="7">
        <v>65</v>
      </c>
      <c r="L18" s="20">
        <f>(K18+459.67)*5/9</f>
        <v>291.48333333333335</v>
      </c>
      <c r="M18" s="17">
        <f>(H18*$D18)/($J18*$L18)</f>
        <v>4.5932950890980309E-3</v>
      </c>
      <c r="N18" s="17">
        <f>(I18*$D18)/($J18*$L18)</f>
        <v>4.6781081179540695E-3</v>
      </c>
      <c r="P18" s="7">
        <f>M18*2</f>
        <v>9.1865901781960618E-3</v>
      </c>
      <c r="R18" s="7">
        <f>P18*J18*L18/H18</f>
        <v>0.21353558926487745</v>
      </c>
      <c r="S18" s="7">
        <f>R18*1000</f>
        <v>213.53558926487744</v>
      </c>
      <c r="T18" s="7">
        <f>350/S18</f>
        <v>1.6390710382513665</v>
      </c>
    </row>
    <row r="19" spans="1:20" ht="15.75" x14ac:dyDescent="0.25">
      <c r="A19" s="14">
        <v>2000</v>
      </c>
      <c r="B19" s="15">
        <v>208</v>
      </c>
      <c r="C19" s="15">
        <v>208</v>
      </c>
      <c r="D19" s="20">
        <f>B19/A19</f>
        <v>0.104</v>
      </c>
      <c r="E19" s="7">
        <f>D19*60</f>
        <v>6.2399999999999993</v>
      </c>
      <c r="F19" s="7">
        <v>1.0289999999999999</v>
      </c>
      <c r="G19" s="7">
        <v>4.8000000000000001E-2</v>
      </c>
      <c r="H19" s="22">
        <f>F19*101325</f>
        <v>104263.42499999999</v>
      </c>
      <c r="I19" s="22">
        <f>G19*101325</f>
        <v>4863.6000000000004</v>
      </c>
      <c r="J19" s="19">
        <f>8.31446261815324*10^3</f>
        <v>8314.4626181532403</v>
      </c>
      <c r="K19" s="7">
        <v>65</v>
      </c>
      <c r="L19" s="20">
        <f>(K19+459.67)*5/9</f>
        <v>291.48333333333335</v>
      </c>
      <c r="M19" s="17">
        <f>(H19*$D19)/($J19*$L19)</f>
        <v>4.4742208164057842E-3</v>
      </c>
      <c r="N19" s="17">
        <f>(I19*$D19)/($J19*$L19)</f>
        <v>2.0871000892854977E-4</v>
      </c>
      <c r="P19" s="7">
        <f>M19*2</f>
        <v>8.9484416328115685E-3</v>
      </c>
      <c r="R19" s="7">
        <f>P19*J19*L19/H19</f>
        <v>0.20799999999999996</v>
      </c>
      <c r="S19" s="7">
        <f>R19*1000</f>
        <v>207.99999999999997</v>
      </c>
      <c r="T19" s="7">
        <f>350/S19</f>
        <v>1.6826923076923079</v>
      </c>
    </row>
    <row r="20" spans="1:20" ht="15.75" x14ac:dyDescent="0.25">
      <c r="A20" s="14">
        <v>2000</v>
      </c>
      <c r="B20" s="15">
        <v>210</v>
      </c>
      <c r="C20" s="15">
        <v>210</v>
      </c>
      <c r="D20" s="20">
        <f>B20/A20</f>
        <v>0.105</v>
      </c>
      <c r="E20" s="7">
        <f>D20*60</f>
        <v>6.3</v>
      </c>
      <c r="F20" s="7">
        <v>1.0289999999999999</v>
      </c>
      <c r="G20" s="7">
        <v>1.048</v>
      </c>
      <c r="H20" s="22">
        <f>F20*101325</f>
        <v>104263.42499999999</v>
      </c>
      <c r="I20" s="22">
        <f>G20*101325</f>
        <v>106188.6</v>
      </c>
      <c r="J20" s="19">
        <f>8.31446261815324*10^3</f>
        <v>8314.4626181532403</v>
      </c>
      <c r="K20" s="7">
        <v>65</v>
      </c>
      <c r="L20" s="20">
        <f>(K20+459.67)*5/9</f>
        <v>291.48333333333335</v>
      </c>
      <c r="M20" s="17">
        <f>(H20*$D20)/($J20*$L20)</f>
        <v>4.5172421704096867E-3</v>
      </c>
      <c r="N20" s="17">
        <f>(I20*$D20)/($J20*$L20)</f>
        <v>4.6006509179682721E-3</v>
      </c>
      <c r="P20" s="7">
        <f>M20*2</f>
        <v>9.0344843408193733E-3</v>
      </c>
      <c r="R20" s="7">
        <f>P20*J20*L20/H20</f>
        <v>0.21000000000000002</v>
      </c>
      <c r="S20" s="7">
        <f>R20*1000</f>
        <v>210.00000000000003</v>
      </c>
      <c r="T20" s="7">
        <f>350/S20</f>
        <v>1.6666666666666665</v>
      </c>
    </row>
    <row r="21" spans="1:20" ht="15.75" x14ac:dyDescent="0.25">
      <c r="A21" s="14">
        <v>2000</v>
      </c>
      <c r="B21" s="15">
        <v>210</v>
      </c>
      <c r="C21" s="15">
        <v>210</v>
      </c>
      <c r="D21" s="20">
        <f>B21/A21</f>
        <v>0.105</v>
      </c>
      <c r="E21" s="7">
        <f>D21*60</f>
        <v>6.3</v>
      </c>
      <c r="F21" s="7">
        <v>1.0289999999999999</v>
      </c>
      <c r="G21" s="7">
        <v>1.048</v>
      </c>
      <c r="H21" s="22">
        <f>F21*101325</f>
        <v>104263.42499999999</v>
      </c>
      <c r="I21" s="22">
        <f>G21*101325</f>
        <v>106188.6</v>
      </c>
      <c r="J21" s="19">
        <f>8.31446261815324*10^3</f>
        <v>8314.4626181532403</v>
      </c>
      <c r="K21" s="7">
        <v>65</v>
      </c>
      <c r="L21" s="20">
        <f>(K21+459.67)*5/9</f>
        <v>291.48333333333335</v>
      </c>
      <c r="M21" s="17">
        <f>(H21*$D21)/($J21*$L21)</f>
        <v>4.5172421704096867E-3</v>
      </c>
      <c r="N21" s="17">
        <f>(I21*$D21)/($J21*$L21)</f>
        <v>4.6006509179682721E-3</v>
      </c>
      <c r="P21" s="7">
        <f>M21*2</f>
        <v>9.0344843408193733E-3</v>
      </c>
      <c r="R21" s="7">
        <f>P21*J21*L21/H21</f>
        <v>0.21000000000000002</v>
      </c>
      <c r="S21" s="7">
        <f>R21*1000</f>
        <v>210.00000000000003</v>
      </c>
      <c r="T21" s="7">
        <f>350/S21</f>
        <v>1.6666666666666665</v>
      </c>
    </row>
    <row r="23" spans="1:20" x14ac:dyDescent="0.2">
      <c r="H23" s="22">
        <f>H21/1000</f>
        <v>104.26342499999998</v>
      </c>
      <c r="I23" s="22">
        <f>I2/1000</f>
        <v>106.18860000000001</v>
      </c>
    </row>
    <row r="27" spans="1:20" x14ac:dyDescent="0.2">
      <c r="A27" s="17" t="s">
        <v>50</v>
      </c>
      <c r="B27" s="17" t="s">
        <v>52</v>
      </c>
      <c r="C27" s="17"/>
      <c r="D27" s="17" t="s">
        <v>51</v>
      </c>
      <c r="E27" s="17" t="s">
        <v>53</v>
      </c>
    </row>
    <row r="28" spans="1:20" x14ac:dyDescent="0.2">
      <c r="A28">
        <v>116</v>
      </c>
      <c r="B28">
        <f>A28/100</f>
        <v>1.1599999999999999</v>
      </c>
      <c r="D28">
        <f>B28*1000</f>
        <v>1160</v>
      </c>
      <c r="E28">
        <f>D28/3.28</f>
        <v>353.65853658536588</v>
      </c>
    </row>
    <row r="29" spans="1:20" x14ac:dyDescent="0.2">
      <c r="O29">
        <f>PI()*(1/8)^2</f>
        <v>4.9087385212340517E-2</v>
      </c>
    </row>
  </sheetData>
  <autoFilter ref="A1:T21" xr:uid="{9A6ED927-6B33-465A-84B0-BCA54E203196}">
    <sortState xmlns:xlrd2="http://schemas.microsoft.com/office/spreadsheetml/2017/richdata2" ref="A2:T21">
      <sortCondition ref="A1:A2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Dawn's Mess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 Rig</dc:creator>
  <cp:lastModifiedBy>Gaming Rig</cp:lastModifiedBy>
  <dcterms:created xsi:type="dcterms:W3CDTF">2020-04-02T00:29:45Z</dcterms:created>
  <dcterms:modified xsi:type="dcterms:W3CDTF">2020-04-03T19:28:08Z</dcterms:modified>
</cp:coreProperties>
</file>