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18cdb1a3fef793a/Рабочий стол/"/>
    </mc:Choice>
  </mc:AlternateContent>
  <xr:revisionPtr revIDLastSave="8" documentId="8_{4F6378C9-811C-4A6E-810B-4A9FE98FFF2D}" xr6:coauthVersionLast="47" xr6:coauthVersionMax="47" xr10:uidLastSave="{4913846F-EB0A-45C9-AED4-671AD13A1734}"/>
  <bookViews>
    <workbookView xWindow="-108" yWindow="-108" windowWidth="23256" windowHeight="12456" activeTab="3" xr2:uid="{00000000-000D-0000-FFFF-FFFF00000000}"/>
  </bookViews>
  <sheets>
    <sheet name="Верификация" sheetId="1" r:id="rId1"/>
    <sheet name="Апроксимация Котес " sheetId="2" r:id="rId2"/>
    <sheet name="Апроксимация Трапеция" sheetId="3" r:id="rId3"/>
    <sheet name="Накопление" sheetId="5" r:id="rId4"/>
    <sheet name="Двойная точность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K9" i="2"/>
  <c r="K10" i="2"/>
  <c r="K11" i="2"/>
  <c r="K12" i="2"/>
  <c r="K13" i="2"/>
  <c r="K14" i="2"/>
  <c r="K15" i="2"/>
  <c r="K8" i="2"/>
  <c r="N28" i="2"/>
  <c r="N29" i="2"/>
  <c r="N30" i="2"/>
  <c r="N31" i="2"/>
  <c r="N32" i="2"/>
  <c r="N33" i="2"/>
  <c r="N34" i="2"/>
  <c r="N35" i="2"/>
  <c r="N27" i="2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31" i="3"/>
  <c r="F42" i="1"/>
  <c r="D13" i="4"/>
  <c r="I14" i="4"/>
  <c r="I15" i="4"/>
  <c r="I16" i="4"/>
  <c r="H14" i="4"/>
  <c r="H15" i="4"/>
  <c r="H16" i="4"/>
  <c r="G14" i="4"/>
  <c r="G15" i="4"/>
  <c r="G16" i="4"/>
  <c r="E13" i="4"/>
  <c r="E14" i="4"/>
  <c r="E15" i="4"/>
  <c r="D14" i="4"/>
  <c r="D15" i="4"/>
  <c r="D16" i="4"/>
  <c r="F16" i="4"/>
  <c r="F15" i="4"/>
  <c r="F14" i="4"/>
  <c r="F13" i="4"/>
  <c r="V15" i="5" l="1"/>
  <c r="U15" i="5"/>
  <c r="T15" i="5"/>
  <c r="S15" i="5"/>
  <c r="R14" i="5"/>
  <c r="Q15" i="5"/>
  <c r="E33" i="5"/>
  <c r="D33" i="5"/>
  <c r="R10" i="5"/>
  <c r="R9" i="5"/>
  <c r="R8" i="5"/>
  <c r="Q10" i="5"/>
  <c r="Q9" i="5"/>
  <c r="Q8" i="5"/>
  <c r="G8" i="5"/>
  <c r="F20" i="5"/>
  <c r="F9" i="5"/>
  <c r="E19" i="5"/>
  <c r="E18" i="5"/>
  <c r="E17" i="5"/>
  <c r="D8" i="5"/>
  <c r="E16" i="5"/>
  <c r="E15" i="5"/>
  <c r="E14" i="5"/>
  <c r="E13" i="5"/>
  <c r="E12" i="5"/>
  <c r="E11" i="5"/>
  <c r="D21" i="5"/>
  <c r="D20" i="5"/>
  <c r="D18" i="5"/>
  <c r="D13" i="5"/>
  <c r="D14" i="5"/>
  <c r="D15" i="5"/>
  <c r="D16" i="5"/>
  <c r="D17" i="5"/>
  <c r="D11" i="5"/>
  <c r="V34" i="5"/>
  <c r="V35" i="5"/>
  <c r="V36" i="5"/>
  <c r="V37" i="5"/>
  <c r="V38" i="5"/>
  <c r="V39" i="5"/>
  <c r="V40" i="5"/>
  <c r="V41" i="5"/>
  <c r="V33" i="5"/>
  <c r="U34" i="5"/>
  <c r="U35" i="5"/>
  <c r="U36" i="5"/>
  <c r="U37" i="5"/>
  <c r="U38" i="5"/>
  <c r="U39" i="5"/>
  <c r="U40" i="5"/>
  <c r="U41" i="5"/>
  <c r="U33" i="5"/>
  <c r="T34" i="5"/>
  <c r="T35" i="5"/>
  <c r="T36" i="5"/>
  <c r="T37" i="5"/>
  <c r="T38" i="5"/>
  <c r="T39" i="5"/>
  <c r="T40" i="5"/>
  <c r="T41" i="5"/>
  <c r="T33" i="5"/>
  <c r="R34" i="5"/>
  <c r="R35" i="5"/>
  <c r="R36" i="5"/>
  <c r="R37" i="5"/>
  <c r="R38" i="5"/>
  <c r="R39" i="5"/>
  <c r="R40" i="5"/>
  <c r="R33" i="5"/>
  <c r="Q34" i="5"/>
  <c r="Q35" i="5"/>
  <c r="Q36" i="5"/>
  <c r="Q37" i="5"/>
  <c r="Q38" i="5"/>
  <c r="Q39" i="5"/>
  <c r="Q40" i="5"/>
  <c r="Q41" i="5"/>
  <c r="Q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33" i="5"/>
  <c r="G33" i="5"/>
  <c r="G31" i="3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F51" i="5"/>
  <c r="F50" i="5"/>
  <c r="F49" i="5"/>
  <c r="F48" i="5"/>
  <c r="F47" i="5"/>
  <c r="F46" i="5"/>
  <c r="F45" i="5"/>
  <c r="F44" i="5"/>
  <c r="F43" i="5"/>
  <c r="F42" i="5"/>
  <c r="S41" i="5"/>
  <c r="F41" i="5"/>
  <c r="S40" i="5"/>
  <c r="F39" i="5"/>
  <c r="F40" i="5"/>
  <c r="S39" i="5"/>
  <c r="S38" i="5"/>
  <c r="F38" i="5"/>
  <c r="S37" i="5"/>
  <c r="F37" i="5"/>
  <c r="S35" i="5"/>
  <c r="S36" i="5"/>
  <c r="F36" i="5"/>
  <c r="F35" i="5"/>
  <c r="F33" i="5"/>
  <c r="F34" i="5"/>
  <c r="S33" i="5"/>
  <c r="S34" i="5"/>
  <c r="S32" i="5"/>
  <c r="F32" i="5"/>
  <c r="V8" i="5"/>
  <c r="I8" i="2"/>
  <c r="U8" i="5"/>
  <c r="V9" i="5"/>
  <c r="V10" i="5"/>
  <c r="V11" i="5"/>
  <c r="V12" i="5"/>
  <c r="V13" i="5"/>
  <c r="V14" i="5"/>
  <c r="U9" i="5"/>
  <c r="U10" i="5"/>
  <c r="U11" i="5"/>
  <c r="U12" i="5"/>
  <c r="U13" i="5"/>
  <c r="U14" i="5"/>
  <c r="H8" i="5"/>
  <c r="T9" i="5"/>
  <c r="T10" i="5"/>
  <c r="T11" i="5"/>
  <c r="T12" i="5"/>
  <c r="T13" i="5"/>
  <c r="T14" i="5"/>
  <c r="T8" i="5"/>
  <c r="R11" i="5"/>
  <c r="R12" i="5"/>
  <c r="R13" i="5"/>
  <c r="E8" i="5"/>
  <c r="Q11" i="5"/>
  <c r="Q12" i="5"/>
  <c r="Q13" i="5"/>
  <c r="Q14" i="5"/>
  <c r="S14" i="5"/>
  <c r="S13" i="5"/>
  <c r="S11" i="5"/>
  <c r="S12" i="5"/>
  <c r="S10" i="5"/>
  <c r="S9" i="5"/>
  <c r="S8" i="5"/>
  <c r="S7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E9" i="5"/>
  <c r="E10" i="5"/>
  <c r="E20" i="5"/>
  <c r="E21" i="5"/>
  <c r="E22" i="5"/>
  <c r="E23" i="5"/>
  <c r="D10" i="5"/>
  <c r="D12" i="5"/>
  <c r="D19" i="5"/>
  <c r="D22" i="5"/>
  <c r="D23" i="5"/>
  <c r="D24" i="5"/>
  <c r="F23" i="5"/>
  <c r="F24" i="5"/>
  <c r="F22" i="5"/>
  <c r="F21" i="5"/>
  <c r="F19" i="5"/>
  <c r="F18" i="5"/>
  <c r="F17" i="5"/>
  <c r="F16" i="5"/>
  <c r="F15" i="5"/>
  <c r="F14" i="5"/>
  <c r="F12" i="5"/>
  <c r="F13" i="5"/>
  <c r="F11" i="5"/>
  <c r="F10" i="5"/>
  <c r="E8" i="3"/>
  <c r="I9" i="5"/>
  <c r="H9" i="5"/>
  <c r="G9" i="5"/>
  <c r="D9" i="5"/>
  <c r="I8" i="5"/>
  <c r="H31" i="3"/>
  <c r="G8" i="2"/>
  <c r="F8" i="5"/>
  <c r="E31" i="3"/>
  <c r="D31" i="3"/>
  <c r="F7" i="5"/>
  <c r="F30" i="3"/>
  <c r="K14" i="3"/>
  <c r="G8" i="3"/>
  <c r="E21" i="3"/>
  <c r="E20" i="3"/>
  <c r="E19" i="3"/>
  <c r="E18" i="3"/>
  <c r="E17" i="3"/>
  <c r="E16" i="3"/>
  <c r="E11" i="3"/>
  <c r="E10" i="3"/>
  <c r="E9" i="3"/>
  <c r="D22" i="3"/>
  <c r="D21" i="3"/>
  <c r="D20" i="3"/>
  <c r="D19" i="3"/>
  <c r="D18" i="3"/>
  <c r="D17" i="3"/>
  <c r="D13" i="3"/>
  <c r="D12" i="3"/>
  <c r="D11" i="3"/>
  <c r="D10" i="3"/>
  <c r="D9" i="3"/>
  <c r="D8" i="3"/>
  <c r="E14" i="2"/>
  <c r="E13" i="2"/>
  <c r="E12" i="2"/>
  <c r="E10" i="2"/>
  <c r="E9" i="2"/>
  <c r="E8" i="2"/>
  <c r="D15" i="2"/>
  <c r="D14" i="2"/>
  <c r="D13" i="2"/>
  <c r="D10" i="2"/>
  <c r="D9" i="2"/>
  <c r="D8" i="2"/>
  <c r="I16" i="3"/>
  <c r="E15" i="3"/>
  <c r="E14" i="3"/>
  <c r="E13" i="3"/>
  <c r="E12" i="3"/>
  <c r="D16" i="3"/>
  <c r="D15" i="3"/>
  <c r="D14" i="3"/>
  <c r="H44" i="1"/>
  <c r="F10" i="1"/>
  <c r="G10" i="1"/>
  <c r="H10" i="1"/>
  <c r="I10" i="1" s="1"/>
  <c r="F12" i="1" l="1"/>
  <c r="J8" i="1"/>
  <c r="F8" i="1"/>
  <c r="G6" i="1"/>
  <c r="E40" i="4"/>
  <c r="E37" i="4"/>
  <c r="E45" i="4"/>
  <c r="G8" i="4"/>
  <c r="F7" i="4"/>
  <c r="E11" i="4"/>
  <c r="E8" i="4"/>
  <c r="D45" i="4"/>
  <c r="D44" i="4"/>
  <c r="D43" i="4"/>
  <c r="D42" i="4"/>
  <c r="D41" i="4"/>
  <c r="D40" i="4"/>
  <c r="D39" i="4"/>
  <c r="D37" i="4"/>
  <c r="D12" i="4"/>
  <c r="D11" i="4"/>
  <c r="D10" i="4"/>
  <c r="D9" i="4"/>
  <c r="D8" i="4"/>
  <c r="G27" i="2"/>
  <c r="H27" i="2"/>
  <c r="F26" i="2"/>
  <c r="E34" i="2"/>
  <c r="E33" i="2"/>
  <c r="E32" i="2"/>
  <c r="E31" i="2"/>
  <c r="E30" i="2"/>
  <c r="E29" i="2"/>
  <c r="E28" i="2"/>
  <c r="E27" i="2"/>
  <c r="D34" i="2"/>
  <c r="D33" i="2"/>
  <c r="D32" i="2"/>
  <c r="D31" i="2"/>
  <c r="M28" i="2"/>
  <c r="L28" i="2"/>
  <c r="D29" i="2"/>
  <c r="D30" i="2"/>
  <c r="D28" i="2"/>
  <c r="D27" i="2"/>
  <c r="H8" i="2"/>
  <c r="F7" i="2"/>
  <c r="N11" i="2"/>
  <c r="L12" i="2"/>
  <c r="I31" i="3"/>
  <c r="E46" i="3"/>
  <c r="E45" i="3"/>
  <c r="E44" i="3"/>
  <c r="E43" i="3"/>
  <c r="E42" i="3"/>
  <c r="E41" i="3"/>
  <c r="E40" i="3"/>
  <c r="E39" i="3"/>
  <c r="E33" i="3"/>
  <c r="E38" i="3"/>
  <c r="E37" i="3"/>
  <c r="E36" i="3"/>
  <c r="E35" i="3"/>
  <c r="E34" i="3"/>
  <c r="E32" i="3"/>
  <c r="H8" i="3" l="1"/>
  <c r="F14" i="3"/>
  <c r="F7" i="3"/>
  <c r="D46" i="3" l="1"/>
  <c r="D44" i="3"/>
  <c r="D40" i="3"/>
  <c r="D39" i="3"/>
  <c r="D36" i="3"/>
  <c r="D35" i="3"/>
  <c r="D34" i="3"/>
  <c r="D33" i="3"/>
  <c r="D32" i="3"/>
  <c r="I8" i="3"/>
  <c r="G45" i="1" l="1"/>
  <c r="D47" i="3" l="1"/>
  <c r="J42" i="1"/>
  <c r="I44" i="1"/>
  <c r="H42" i="1"/>
  <c r="I42" i="1"/>
  <c r="H46" i="1"/>
  <c r="F46" i="1"/>
  <c r="F44" i="1"/>
  <c r="F26" i="1"/>
  <c r="J30" i="1"/>
  <c r="J28" i="1"/>
  <c r="J26" i="1"/>
  <c r="H30" i="1"/>
  <c r="H28" i="1"/>
  <c r="H26" i="1"/>
  <c r="G28" i="1"/>
  <c r="G27" i="1"/>
  <c r="G26" i="1"/>
  <c r="F30" i="1"/>
  <c r="F28" i="1"/>
  <c r="I12" i="1"/>
  <c r="H8" i="1"/>
  <c r="H12" i="1"/>
  <c r="I8" i="1"/>
  <c r="J12" i="1"/>
  <c r="J10" i="1"/>
  <c r="G8" i="1"/>
  <c r="J46" i="1" l="1"/>
  <c r="F8" i="4"/>
  <c r="H38" i="4"/>
  <c r="I38" i="4"/>
  <c r="I39" i="4"/>
  <c r="I40" i="4"/>
  <c r="I41" i="4"/>
  <c r="I42" i="4"/>
  <c r="I43" i="4"/>
  <c r="I44" i="4"/>
  <c r="I45" i="4"/>
  <c r="I46" i="4"/>
  <c r="H39" i="4"/>
  <c r="H40" i="4"/>
  <c r="H41" i="4"/>
  <c r="H42" i="4"/>
  <c r="H43" i="4"/>
  <c r="H44" i="4"/>
  <c r="H45" i="4"/>
  <c r="H46" i="4"/>
  <c r="G38" i="4"/>
  <c r="G39" i="4"/>
  <c r="G40" i="4"/>
  <c r="G41" i="4"/>
  <c r="G42" i="4"/>
  <c r="G43" i="4"/>
  <c r="G44" i="4"/>
  <c r="G45" i="4"/>
  <c r="G46" i="4"/>
  <c r="E38" i="4"/>
  <c r="E39" i="4"/>
  <c r="E41" i="4"/>
  <c r="E42" i="4"/>
  <c r="E43" i="4"/>
  <c r="E44" i="4"/>
  <c r="D38" i="4"/>
  <c r="D46" i="4"/>
  <c r="F44" i="4"/>
  <c r="F45" i="4"/>
  <c r="F46" i="4"/>
  <c r="F43" i="4"/>
  <c r="I9" i="4"/>
  <c r="I10" i="4"/>
  <c r="I11" i="4"/>
  <c r="I12" i="4"/>
  <c r="I13" i="4"/>
  <c r="H9" i="4"/>
  <c r="H10" i="4"/>
  <c r="H11" i="4"/>
  <c r="H12" i="4"/>
  <c r="H13" i="4"/>
  <c r="G9" i="4"/>
  <c r="G10" i="4"/>
  <c r="G11" i="4"/>
  <c r="G12" i="4"/>
  <c r="G13" i="4"/>
  <c r="E9" i="4"/>
  <c r="E10" i="4"/>
  <c r="E12" i="4"/>
  <c r="F42" i="4"/>
  <c r="F12" i="4"/>
  <c r="F41" i="4"/>
  <c r="F10" i="4"/>
  <c r="F11" i="4"/>
  <c r="F40" i="4"/>
  <c r="F39" i="4"/>
  <c r="F9" i="4"/>
  <c r="F37" i="4"/>
  <c r="F38" i="4"/>
  <c r="I37" i="4"/>
  <c r="I8" i="4"/>
  <c r="H37" i="4"/>
  <c r="H8" i="4"/>
  <c r="G37" i="4"/>
  <c r="F36" i="4"/>
  <c r="D11" i="2"/>
  <c r="E11" i="2"/>
  <c r="F8" i="2"/>
  <c r="F9" i="2"/>
  <c r="G9" i="2"/>
  <c r="H9" i="2"/>
  <c r="I9" i="2" s="1"/>
  <c r="F10" i="2"/>
  <c r="G10" i="2"/>
  <c r="H10" i="2" s="1"/>
  <c r="I10" i="2" s="1"/>
  <c r="F11" i="2"/>
  <c r="G11" i="2"/>
  <c r="H11" i="2"/>
  <c r="I11" i="2" s="1"/>
  <c r="D12" i="2"/>
  <c r="F12" i="2"/>
  <c r="G12" i="2"/>
  <c r="H12" i="2" s="1"/>
  <c r="I12" i="2" s="1"/>
  <c r="F13" i="2"/>
  <c r="G13" i="2"/>
  <c r="H13" i="2" s="1"/>
  <c r="I13" i="2" s="1"/>
  <c r="F14" i="2"/>
  <c r="G14" i="2"/>
  <c r="H14" i="2" s="1"/>
  <c r="I14" i="2" s="1"/>
  <c r="F15" i="2"/>
  <c r="G15" i="2"/>
  <c r="H15" i="2" s="1"/>
  <c r="I15" i="2" s="1"/>
  <c r="F27" i="2"/>
  <c r="I27" i="2"/>
  <c r="F28" i="2"/>
  <c r="G28" i="2"/>
  <c r="H28" i="2"/>
  <c r="I28" i="2" s="1"/>
  <c r="F29" i="2"/>
  <c r="G29" i="2"/>
  <c r="H29" i="2" s="1"/>
  <c r="I29" i="2" s="1"/>
  <c r="F30" i="2"/>
  <c r="G30" i="2"/>
  <c r="H30" i="2" s="1"/>
  <c r="I30" i="2" s="1"/>
  <c r="F31" i="2"/>
  <c r="G31" i="2"/>
  <c r="H31" i="2" s="1"/>
  <c r="I31" i="2" s="1"/>
  <c r="F32" i="2"/>
  <c r="G32" i="2"/>
  <c r="H32" i="2"/>
  <c r="I32" i="2" s="1"/>
  <c r="F33" i="2"/>
  <c r="G33" i="2"/>
  <c r="H33" i="2" s="1"/>
  <c r="I33" i="2" s="1"/>
  <c r="F34" i="2"/>
  <c r="G34" i="2"/>
  <c r="H34" i="2"/>
  <c r="I34" i="2" s="1"/>
  <c r="F35" i="2"/>
  <c r="G35" i="2"/>
  <c r="H35" i="2" s="1"/>
  <c r="I35" i="2" s="1"/>
  <c r="H47" i="3"/>
  <c r="G47" i="3"/>
  <c r="F47" i="3"/>
  <c r="G22" i="3"/>
  <c r="H22" i="3" s="1"/>
  <c r="I22" i="3" s="1"/>
  <c r="G21" i="3"/>
  <c r="H21" i="3" s="1"/>
  <c r="I21" i="3" s="1"/>
  <c r="F21" i="3"/>
  <c r="F22" i="3"/>
  <c r="I47" i="3"/>
  <c r="F8" i="3" l="1"/>
  <c r="F9" i="3"/>
  <c r="F10" i="3"/>
  <c r="F11" i="3"/>
  <c r="F12" i="3"/>
  <c r="F13" i="3"/>
  <c r="F15" i="3"/>
  <c r="F16" i="3"/>
  <c r="F17" i="3"/>
  <c r="F18" i="3"/>
  <c r="F19" i="3"/>
  <c r="F20" i="3"/>
  <c r="H46" i="3"/>
  <c r="G46" i="3"/>
  <c r="F34" i="3"/>
  <c r="I41" i="3"/>
  <c r="I42" i="3"/>
  <c r="I43" i="3"/>
  <c r="I44" i="3"/>
  <c r="I45" i="3"/>
  <c r="I46" i="3"/>
  <c r="H41" i="3"/>
  <c r="H42" i="3"/>
  <c r="H43" i="3"/>
  <c r="H44" i="3"/>
  <c r="H45" i="3"/>
  <c r="G41" i="3"/>
  <c r="G42" i="3"/>
  <c r="G43" i="3"/>
  <c r="G44" i="3"/>
  <c r="G45" i="3"/>
  <c r="D41" i="3"/>
  <c r="D42" i="3"/>
  <c r="D43" i="3"/>
  <c r="D45" i="3"/>
  <c r="F44" i="3"/>
  <c r="F45" i="3"/>
  <c r="F46" i="3"/>
  <c r="F42" i="3"/>
  <c r="F43" i="3"/>
  <c r="F41" i="3"/>
  <c r="F40" i="3"/>
  <c r="I38" i="3"/>
  <c r="I39" i="3"/>
  <c r="I40" i="3"/>
  <c r="H38" i="3"/>
  <c r="H39" i="3"/>
  <c r="H40" i="3"/>
  <c r="G38" i="3"/>
  <c r="G39" i="3"/>
  <c r="G40" i="3"/>
  <c r="D38" i="3"/>
  <c r="F39" i="3"/>
  <c r="I37" i="3"/>
  <c r="H37" i="3"/>
  <c r="G37" i="3"/>
  <c r="D37" i="3"/>
  <c r="F38" i="3"/>
  <c r="F37" i="3"/>
  <c r="F36" i="3"/>
  <c r="I36" i="3"/>
  <c r="H36" i="3"/>
  <c r="G36" i="3"/>
  <c r="G35" i="3"/>
  <c r="H35" i="3" s="1"/>
  <c r="I35" i="3" s="1"/>
  <c r="F35" i="3"/>
  <c r="G34" i="3"/>
  <c r="H34" i="3" s="1"/>
  <c r="I34" i="3" s="1"/>
  <c r="G33" i="3"/>
  <c r="H33" i="3" s="1"/>
  <c r="I33" i="3" s="1"/>
  <c r="F33" i="3"/>
  <c r="I32" i="3"/>
  <c r="H32" i="3"/>
  <c r="G32" i="3"/>
  <c r="G9" i="3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F32" i="3"/>
  <c r="F31" i="3"/>
  <c r="B13" i="3"/>
  <c r="B8" i="3"/>
  <c r="B7" i="3"/>
  <c r="H16" i="3" l="1"/>
  <c r="H9" i="3"/>
  <c r="I9" i="3" s="1"/>
  <c r="G43" i="1"/>
  <c r="I26" i="1"/>
  <c r="J44" i="1" l="1"/>
  <c r="I28" i="1"/>
  <c r="G7" i="1"/>
  <c r="G11" i="1"/>
  <c r="G9" i="1"/>
  <c r="G25" i="1"/>
  <c r="G12" i="1"/>
  <c r="G44" i="1"/>
  <c r="G42" i="1"/>
  <c r="G29" i="1"/>
  <c r="G41" i="1"/>
  <c r="I30" i="1"/>
  <c r="G30" i="1"/>
  <c r="N28" i="1"/>
  <c r="N15" i="1"/>
  <c r="N11" i="1"/>
  <c r="I46" i="1" l="1"/>
  <c r="G46" i="1"/>
  <c r="G24" i="1" l="1"/>
  <c r="G40" i="1"/>
</calcChain>
</file>

<file path=xl/sharedStrings.xml><?xml version="1.0" encoding="utf-8"?>
<sst xmlns="http://schemas.openxmlformats.org/spreadsheetml/2006/main" count="250" uniqueCount="41">
  <si>
    <t>Название метода: Метод Ньютона-Котеса для 6 узлов</t>
  </si>
  <si>
    <t>Теоретическое значение порядка точности: 5</t>
  </si>
  <si>
    <t>Порядок метода (порядок аппроксимации): 6</t>
  </si>
  <si>
    <t xml:space="preserve">Степень полинома </t>
  </si>
  <si>
    <t xml:space="preserve">Полином  и область инегрирования </t>
  </si>
  <si>
    <t>Аналитическое значение интеграла</t>
  </si>
  <si>
    <t xml:space="preserve">Число отрезков </t>
  </si>
  <si>
    <t xml:space="preserve">Численное значение интеграла </t>
  </si>
  <si>
    <t xml:space="preserve">Отношение погрешностей </t>
  </si>
  <si>
    <t xml:space="preserve">Погрешность </t>
  </si>
  <si>
    <t>Оценка погрешности по правилу Рунге</t>
  </si>
  <si>
    <t xml:space="preserve">Уточнение по Ричардсону </t>
  </si>
  <si>
    <t xml:space="preserve">Погрешность уточненного решения </t>
  </si>
  <si>
    <t>Число отрезков</t>
  </si>
  <si>
    <t>Шаг</t>
  </si>
  <si>
    <t>Численное значение интеграла</t>
  </si>
  <si>
    <t>Отношение погрешностей</t>
  </si>
  <si>
    <t>Оценка отношения погрешностей</t>
  </si>
  <si>
    <t>Погрешность</t>
  </si>
  <si>
    <t>Уточнение по Ричардсону</t>
  </si>
  <si>
    <t>Погрешность уточненного решения</t>
  </si>
  <si>
    <t>N</t>
  </si>
  <si>
    <t>h</t>
  </si>
  <si>
    <t>×</t>
  </si>
  <si>
    <t>Подынтегральная функция и область интегрирования:</t>
  </si>
  <si>
    <t>Порядок метода k: 6</t>
  </si>
  <si>
    <t>Название метода: Ньютона-Котеса для 6 узлов</t>
  </si>
  <si>
    <t xml:space="preserve">Интеграл и его аналитическое значение       : </t>
  </si>
  <si>
    <t>Название метода: Метод Ньютона-Котеса для 4 узлов</t>
  </si>
  <si>
    <t>Порядок метода (порядок аппроксимации): 4</t>
  </si>
  <si>
    <t>Теоретическое значение порядка точности: 3</t>
  </si>
  <si>
    <t xml:space="preserve">Название метода: Метод Трапеции </t>
  </si>
  <si>
    <t>Порядок метода (порядок аппроксимации): 2</t>
  </si>
  <si>
    <t>Теоретическое значение порядка точности: 1</t>
  </si>
  <si>
    <t xml:space="preserve"> </t>
  </si>
  <si>
    <t xml:space="preserve">                   Название метода: Трапеция</t>
  </si>
  <si>
    <t xml:space="preserve">                   Порядок метода k: 2</t>
  </si>
  <si>
    <t xml:space="preserve">                   Подынтегральная функция и область интегрирования:</t>
  </si>
  <si>
    <t xml:space="preserve">Интеграл и его аналитическое значение     : </t>
  </si>
  <si>
    <t xml:space="preserve">                   Подынтегральная функция и область интегрирования: 5x*sin(5x)</t>
  </si>
  <si>
    <t>Подынтегральная функция и область интегрирования: 5x*sin(5x)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</si>
</sst>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00"/>
    <numFmt numFmtId="165" formatCode="0.000"/>
    <numFmt numFmtId="166" formatCode="0.0000"/>
    <numFmt numFmtId="167" formatCode="0.00000"/>
    <numFmt numFmtId="168" formatCode="0.000000"/>
    <numFmt numFmtId="169" formatCode="0.0000000000000000"/>
    <numFmt numFmtId="170" formatCode="0.0"/>
    <numFmt numFmtId="171" formatCode="0.00000000000000"/>
    <numFmt numFmtId="172" formatCode="0.0000000000000"/>
    <numFmt numFmtId="173" formatCode="0.000000000"/>
    <numFmt numFmtId="174" formatCode="0.00000000000"/>
    <numFmt numFmtId="175" formatCode="0.00000000"/>
    <numFmt numFmtId="176" formatCode="0.000000000000"/>
    <numFmt numFmtId="177" formatCode="0.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 Math"/>
      <family val="1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 vertical="center" textRotation="90" wrapText="1"/>
    </xf>
    <xf numFmtId="0" fontId="3" fillId="0" borderId="0" xfId="0" applyFon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 applyAlignment="1">
      <alignment horizontal="center" vertical="center" textRotation="90"/>
    </xf>
    <xf numFmtId="0" fontId="0" fillId="0" borderId="8" xfId="0" applyBorder="1" applyAlignment="1">
      <alignment horizontal="center" textRotation="90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167" fontId="0" fillId="0" borderId="0" xfId="0" applyNumberFormat="1"/>
    <xf numFmtId="168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11" xfId="0" applyBorder="1"/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textRotation="90"/>
    </xf>
    <xf numFmtId="0" fontId="2" fillId="0" borderId="11" xfId="0" applyFont="1" applyBorder="1" applyAlignment="1">
      <alignment horizontal="center" vertical="top"/>
    </xf>
    <xf numFmtId="0" fontId="3" fillId="0" borderId="11" xfId="0" applyFont="1" applyBorder="1"/>
    <xf numFmtId="0" fontId="0" fillId="0" borderId="1" xfId="0" applyBorder="1"/>
    <xf numFmtId="0" fontId="0" fillId="0" borderId="2" xfId="0" applyBorder="1" applyAlignment="1">
      <alignment horizontal="right"/>
    </xf>
    <xf numFmtId="167" fontId="4" fillId="2" borderId="4" xfId="0" applyNumberFormat="1" applyFont="1" applyFill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0" fillId="0" borderId="4" xfId="0" applyBorder="1"/>
    <xf numFmtId="164" fontId="0" fillId="2" borderId="2" xfId="0" applyNumberFormat="1" applyFill="1" applyBorder="1"/>
    <xf numFmtId="164" fontId="0" fillId="0" borderId="0" xfId="0" applyNumberFormat="1"/>
    <xf numFmtId="164" fontId="0" fillId="0" borderId="4" xfId="0" applyNumberFormat="1" applyBorder="1"/>
    <xf numFmtId="164" fontId="0" fillId="5" borderId="4" xfId="0" applyNumberFormat="1" applyFill="1" applyBorder="1"/>
    <xf numFmtId="164" fontId="0" fillId="4" borderId="4" xfId="0" applyNumberFormat="1" applyFill="1" applyBorder="1"/>
    <xf numFmtId="164" fontId="0" fillId="3" borderId="0" xfId="0" applyNumberForma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4" xfId="0" applyNumberFormat="1" applyBorder="1" applyAlignment="1">
      <alignment horizontal="left"/>
    </xf>
    <xf numFmtId="169" fontId="0" fillId="0" borderId="0" xfId="0" applyNumberFormat="1"/>
    <xf numFmtId="169" fontId="0" fillId="0" borderId="4" xfId="0" applyNumberFormat="1" applyBorder="1"/>
    <xf numFmtId="169" fontId="4" fillId="2" borderId="4" xfId="0" applyNumberFormat="1" applyFont="1" applyFill="1" applyBorder="1" applyAlignment="1">
      <alignment horizontal="center" vertical="center"/>
    </xf>
    <xf numFmtId="169" fontId="4" fillId="3" borderId="4" xfId="0" applyNumberFormat="1" applyFont="1" applyFill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169" fontId="4" fillId="5" borderId="4" xfId="0" applyNumberFormat="1" applyFont="1" applyFill="1" applyBorder="1" applyAlignment="1">
      <alignment horizontal="center" vertical="center"/>
    </xf>
    <xf numFmtId="0" fontId="0" fillId="6" borderId="0" xfId="0" applyFill="1"/>
    <xf numFmtId="165" fontId="0" fillId="0" borderId="4" xfId="0" applyNumberFormat="1" applyBorder="1" applyAlignment="1">
      <alignment horizontal="center" vertical="center"/>
    </xf>
    <xf numFmtId="165" fontId="0" fillId="0" borderId="4" xfId="0" applyNumberFormat="1" applyBorder="1"/>
    <xf numFmtId="167" fontId="0" fillId="2" borderId="4" xfId="0" applyNumberForma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70" fontId="0" fillId="2" borderId="4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168" fontId="0" fillId="0" borderId="4" xfId="0" applyNumberFormat="1" applyBorder="1"/>
    <xf numFmtId="168" fontId="0" fillId="2" borderId="4" xfId="0" applyNumberFormat="1" applyFill="1" applyBorder="1" applyAlignment="1">
      <alignment horizontal="center" vertical="center"/>
    </xf>
    <xf numFmtId="168" fontId="0" fillId="5" borderId="4" xfId="0" applyNumberFormat="1" applyFill="1" applyBorder="1"/>
    <xf numFmtId="167" fontId="0" fillId="5" borderId="4" xfId="0" applyNumberFormat="1" applyFill="1" applyBorder="1"/>
    <xf numFmtId="166" fontId="0" fillId="5" borderId="4" xfId="0" applyNumberFormat="1" applyFill="1" applyBorder="1"/>
    <xf numFmtId="170" fontId="0" fillId="5" borderId="4" xfId="0" applyNumberFormat="1" applyFill="1" applyBorder="1"/>
    <xf numFmtId="2" fontId="0" fillId="5" borderId="4" xfId="0" applyNumberFormat="1" applyFill="1" applyBorder="1"/>
    <xf numFmtId="166" fontId="0" fillId="0" borderId="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167" fontId="0" fillId="0" borderId="4" xfId="0" applyNumberFormat="1" applyBorder="1"/>
    <xf numFmtId="166" fontId="0" fillId="0" borderId="4" xfId="0" applyNumberFormat="1" applyBorder="1"/>
    <xf numFmtId="2" fontId="0" fillId="0" borderId="4" xfId="0" applyNumberFormat="1" applyBorder="1"/>
    <xf numFmtId="170" fontId="0" fillId="0" borderId="4" xfId="0" applyNumberFormat="1" applyBorder="1"/>
    <xf numFmtId="168" fontId="0" fillId="4" borderId="4" xfId="0" applyNumberFormat="1" applyFill="1" applyBorder="1"/>
    <xf numFmtId="166" fontId="0" fillId="4" borderId="4" xfId="0" applyNumberFormat="1" applyFill="1" applyBorder="1" applyAlignment="1">
      <alignment horizontal="center" vertical="center"/>
    </xf>
    <xf numFmtId="1" fontId="0" fillId="5" borderId="4" xfId="0" applyNumberFormat="1" applyFill="1" applyBorder="1"/>
    <xf numFmtId="1" fontId="0" fillId="0" borderId="4" xfId="0" applyNumberFormat="1" applyBorder="1"/>
    <xf numFmtId="171" fontId="0" fillId="2" borderId="2" xfId="0" applyNumberFormat="1" applyFill="1" applyBorder="1"/>
    <xf numFmtId="171" fontId="0" fillId="0" borderId="4" xfId="0" applyNumberFormat="1" applyBorder="1"/>
    <xf numFmtId="171" fontId="0" fillId="5" borderId="4" xfId="0" applyNumberFormat="1" applyFill="1" applyBorder="1"/>
    <xf numFmtId="172" fontId="0" fillId="5" borderId="4" xfId="0" applyNumberFormat="1" applyFill="1" applyBorder="1"/>
    <xf numFmtId="173" fontId="0" fillId="5" borderId="4" xfId="0" applyNumberFormat="1" applyFill="1" applyBorder="1"/>
    <xf numFmtId="171" fontId="0" fillId="0" borderId="4" xfId="0" applyNumberFormat="1" applyBorder="1" applyAlignment="1">
      <alignment horizontal="left"/>
    </xf>
    <xf numFmtId="174" fontId="0" fillId="5" borderId="4" xfId="0" applyNumberFormat="1" applyFill="1" applyBorder="1"/>
    <xf numFmtId="175" fontId="0" fillId="5" borderId="4" xfId="0" applyNumberFormat="1" applyFill="1" applyBorder="1"/>
    <xf numFmtId="172" fontId="0" fillId="0" borderId="4" xfId="0" applyNumberFormat="1" applyBorder="1"/>
    <xf numFmtId="176" fontId="0" fillId="0" borderId="4" xfId="0" applyNumberFormat="1" applyBorder="1"/>
    <xf numFmtId="171" fontId="0" fillId="4" borderId="4" xfId="0" applyNumberFormat="1" applyFill="1" applyBorder="1"/>
    <xf numFmtId="172" fontId="0" fillId="4" borderId="4" xfId="0" applyNumberFormat="1" applyFill="1" applyBorder="1"/>
    <xf numFmtId="173" fontId="0" fillId="0" borderId="4" xfId="0" applyNumberFormat="1" applyBorder="1"/>
    <xf numFmtId="175" fontId="0" fillId="0" borderId="4" xfId="0" applyNumberFormat="1" applyBorder="1"/>
    <xf numFmtId="2" fontId="0" fillId="0" borderId="2" xfId="0" applyNumberFormat="1" applyBorder="1" applyAlignment="1">
      <alignment horizontal="left"/>
    </xf>
    <xf numFmtId="167" fontId="0" fillId="2" borderId="2" xfId="0" applyNumberFormat="1" applyFill="1" applyBorder="1"/>
    <xf numFmtId="167" fontId="0" fillId="0" borderId="4" xfId="0" applyNumberFormat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7" fontId="0" fillId="4" borderId="4" xfId="0" applyNumberFormat="1" applyFill="1" applyBorder="1" applyAlignment="1">
      <alignment horizontal="center" vertical="center"/>
    </xf>
    <xf numFmtId="0" fontId="0" fillId="7" borderId="4" xfId="0" applyFill="1" applyBorder="1"/>
    <xf numFmtId="164" fontId="0" fillId="7" borderId="4" xfId="0" applyNumberFormat="1" applyFill="1" applyBorder="1" applyAlignment="1">
      <alignment horizontal="center" vertical="center"/>
    </xf>
    <xf numFmtId="164" fontId="0" fillId="7" borderId="4" xfId="0" applyNumberFormat="1" applyFill="1" applyBorder="1"/>
    <xf numFmtId="165" fontId="0" fillId="7" borderId="4" xfId="0" applyNumberFormat="1" applyFill="1" applyBorder="1"/>
    <xf numFmtId="168" fontId="0" fillId="7" borderId="4" xfId="0" applyNumberFormat="1" applyFill="1" applyBorder="1"/>
    <xf numFmtId="170" fontId="0" fillId="7" borderId="4" xfId="0" applyNumberFormat="1" applyFill="1" applyBorder="1"/>
    <xf numFmtId="2" fontId="0" fillId="8" borderId="4" xfId="0" applyNumberFormat="1" applyFill="1" applyBorder="1"/>
    <xf numFmtId="170" fontId="0" fillId="8" borderId="4" xfId="0" applyNumberFormat="1" applyFill="1" applyBorder="1"/>
    <xf numFmtId="1" fontId="0" fillId="8" borderId="4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7" fontId="0" fillId="8" borderId="4" xfId="0" applyNumberFormat="1" applyFill="1" applyBorder="1" applyAlignment="1">
      <alignment vertical="center"/>
    </xf>
    <xf numFmtId="167" fontId="0" fillId="8" borderId="4" xfId="0" applyNumberFormat="1" applyFill="1" applyBorder="1" applyAlignment="1">
      <alignment horizontal="center" vertical="center"/>
    </xf>
    <xf numFmtId="166" fontId="0" fillId="8" borderId="4" xfId="0" applyNumberFormat="1" applyFill="1" applyBorder="1" applyAlignment="1">
      <alignment horizontal="center" vertical="center"/>
    </xf>
    <xf numFmtId="167" fontId="0" fillId="9" borderId="4" xfId="0" applyNumberFormat="1" applyFill="1" applyBorder="1" applyAlignment="1">
      <alignment horizontal="center" vertical="center"/>
    </xf>
    <xf numFmtId="170" fontId="0" fillId="10" borderId="0" xfId="0" applyNumberFormat="1" applyFill="1"/>
    <xf numFmtId="164" fontId="0" fillId="8" borderId="4" xfId="0" applyNumberFormat="1" applyFill="1" applyBorder="1"/>
    <xf numFmtId="167" fontId="0" fillId="8" borderId="4" xfId="0" applyNumberFormat="1" applyFill="1" applyBorder="1"/>
    <xf numFmtId="2" fontId="0" fillId="8" borderId="4" xfId="0" applyNumberFormat="1" applyFill="1" applyBorder="1" applyAlignment="1">
      <alignment horizontal="center" vertical="center"/>
    </xf>
    <xf numFmtId="0" fontId="0" fillId="10" borderId="0" xfId="0" applyFill="1"/>
    <xf numFmtId="1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7" fontId="0" fillId="3" borderId="4" xfId="0" applyNumberFormat="1" applyFill="1" applyBorder="1" applyAlignment="1">
      <alignment vertical="center"/>
    </xf>
    <xf numFmtId="167" fontId="0" fillId="3" borderId="4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7" fontId="0" fillId="4" borderId="4" xfId="0" applyNumberFormat="1" applyFill="1" applyBorder="1"/>
    <xf numFmtId="166" fontId="0" fillId="4" borderId="4" xfId="0" applyNumberFormat="1" applyFill="1" applyBorder="1"/>
    <xf numFmtId="2" fontId="0" fillId="0" borderId="0" xfId="0" applyNumberFormat="1"/>
    <xf numFmtId="2" fontId="0" fillId="4" borderId="4" xfId="0" applyNumberFormat="1" applyFill="1" applyBorder="1"/>
    <xf numFmtId="170" fontId="0" fillId="4" borderId="4" xfId="0" applyNumberFormat="1" applyFill="1" applyBorder="1"/>
    <xf numFmtId="164" fontId="0" fillId="0" borderId="4" xfId="0" applyNumberFormat="1" applyBorder="1" applyAlignment="1">
      <alignment horizontal="center"/>
    </xf>
    <xf numFmtId="164" fontId="4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/>
    <xf numFmtId="175" fontId="0" fillId="0" borderId="0" xfId="0" applyNumberFormat="1"/>
    <xf numFmtId="165" fontId="0" fillId="5" borderId="4" xfId="0" applyNumberFormat="1" applyFill="1" applyBorder="1" applyAlignment="1">
      <alignment horizontal="center"/>
    </xf>
    <xf numFmtId="170" fontId="0" fillId="5" borderId="4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71" fontId="0" fillId="0" borderId="0" xfId="0" applyNumberFormat="1"/>
    <xf numFmtId="176" fontId="0" fillId="5" borderId="4" xfId="0" applyNumberFormat="1" applyFill="1" applyBorder="1"/>
    <xf numFmtId="177" fontId="0" fillId="5" borderId="4" xfId="0" applyNumberFormat="1" applyFill="1" applyBorder="1"/>
    <xf numFmtId="176" fontId="0" fillId="0" borderId="0" xfId="0" applyNumberFormat="1"/>
    <xf numFmtId="177" fontId="0" fillId="0" borderId="4" xfId="0" applyNumberForma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2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1050925</xdr:colOff>
      <xdr:row>4</xdr:row>
      <xdr:rowOff>53975</xdr:rowOff>
    </xdr:from>
    <xdr:ext cx="669925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E918D1-9909-A6D8-4C0B-DD11156CB009}"/>
                </a:ext>
              </a:extLst>
            </xdr:cNvPr>
            <xdr:cNvSpPr txBox="1"/>
          </xdr:nvSpPr>
          <xdr:spPr>
            <a:xfrm>
              <a:off x="1660525" y="1876425"/>
              <a:ext cx="66992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E918D1-9909-A6D8-4C0B-DD11156CB009}"/>
                </a:ext>
              </a:extLst>
            </xdr:cNvPr>
            <xdr:cNvSpPr txBox="1"/>
          </xdr:nvSpPr>
          <xdr:spPr>
            <a:xfrm>
              <a:off x="1660525" y="1876425"/>
              <a:ext cx="66992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𝑓(𝑥),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[𝑎,𝑏]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263525</xdr:colOff>
      <xdr:row>4</xdr:row>
      <xdr:rowOff>168275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D9F6CFE-A9B5-5F47-94DA-CC1019D0071D}"/>
                </a:ext>
              </a:extLst>
            </xdr:cNvPr>
            <xdr:cNvSpPr txBox="1"/>
          </xdr:nvSpPr>
          <xdr:spPr>
            <a:xfrm>
              <a:off x="1482725" y="199072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D9F6CFE-A9B5-5F47-94DA-CC1019D0071D}"/>
                </a:ext>
              </a:extLst>
            </xdr:cNvPr>
            <xdr:cNvSpPr txBox="1"/>
          </xdr:nvSpPr>
          <xdr:spPr>
            <a:xfrm>
              <a:off x="1482725" y="199072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𝐼^∗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4</xdr:row>
      <xdr:rowOff>155575</xdr:rowOff>
    </xdr:from>
    <xdr:ext cx="15523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9010A4-5985-8CF0-7088-3ADF438A9266}"/>
                </a:ext>
              </a:extLst>
            </xdr:cNvPr>
            <xdr:cNvSpPr txBox="1"/>
          </xdr:nvSpPr>
          <xdr:spPr>
            <a:xfrm>
              <a:off x="2066925" y="1978025"/>
              <a:ext cx="15523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D9010A4-5985-8CF0-7088-3ADF438A9266}"/>
                </a:ext>
              </a:extLst>
            </xdr:cNvPr>
            <xdr:cNvSpPr txBox="1"/>
          </xdr:nvSpPr>
          <xdr:spPr>
            <a:xfrm>
              <a:off x="2066925" y="1978025"/>
              <a:ext cx="15523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250825</xdr:colOff>
      <xdr:row>4</xdr:row>
      <xdr:rowOff>149225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DE89B17-C033-65D0-A0E6-46C8584FA29C}"/>
                </a:ext>
              </a:extLst>
            </xdr:cNvPr>
            <xdr:cNvSpPr txBox="1"/>
          </xdr:nvSpPr>
          <xdr:spPr>
            <a:xfrm>
              <a:off x="2689225" y="1971675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DE89B17-C033-65D0-A0E6-46C8584FA29C}"/>
                </a:ext>
              </a:extLst>
            </xdr:cNvPr>
            <xdr:cNvSpPr txBox="1"/>
          </xdr:nvSpPr>
          <xdr:spPr>
            <a:xfrm>
              <a:off x="2689225" y="1971675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85725</xdr:colOff>
      <xdr:row>4</xdr:row>
      <xdr:rowOff>53975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B5865F5-F2FB-56C9-BD92-54A5877BE02C}"/>
                </a:ext>
              </a:extLst>
            </xdr:cNvPr>
            <xdr:cNvSpPr txBox="1"/>
          </xdr:nvSpPr>
          <xdr:spPr>
            <a:xfrm>
              <a:off x="3133725" y="1876425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B5865F5-F2FB-56C9-BD92-54A5877BE02C}"/>
                </a:ext>
              </a:extLst>
            </xdr:cNvPr>
            <xdr:cNvSpPr txBox="1"/>
          </xdr:nvSpPr>
          <xdr:spPr>
            <a:xfrm>
              <a:off x="3133725" y="1876425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130175</xdr:colOff>
      <xdr:row>4</xdr:row>
      <xdr:rowOff>142875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386A885-64A4-6B67-088F-8513ACA20900}"/>
                </a:ext>
              </a:extLst>
            </xdr:cNvPr>
            <xdr:cNvSpPr txBox="1"/>
          </xdr:nvSpPr>
          <xdr:spPr>
            <a:xfrm>
              <a:off x="3787775" y="1965325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386A885-64A4-6B67-088F-8513ACA20900}"/>
                </a:ext>
              </a:extLst>
            </xdr:cNvPr>
            <xdr:cNvSpPr txBox="1"/>
          </xdr:nvSpPr>
          <xdr:spPr>
            <a:xfrm>
              <a:off x="3787775" y="1965325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57150</xdr:colOff>
      <xdr:row>4</xdr:row>
      <xdr:rowOff>57150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872B1A2-9B51-4A84-87FC-A9ECFAAE6B14}"/>
                </a:ext>
              </a:extLst>
            </xdr:cNvPr>
            <xdr:cNvSpPr txBox="1"/>
          </xdr:nvSpPr>
          <xdr:spPr>
            <a:xfrm>
              <a:off x="4324350" y="18796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872B1A2-9B51-4A84-87FC-A9ECFAAE6B14}"/>
                </a:ext>
              </a:extLst>
            </xdr:cNvPr>
            <xdr:cNvSpPr txBox="1"/>
          </xdr:nvSpPr>
          <xdr:spPr>
            <a:xfrm>
              <a:off x="4324350" y="18796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238125</xdr:colOff>
      <xdr:row>4</xdr:row>
      <xdr:rowOff>149225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1EB56C7-6E5F-E693-BC2F-ED1F7DB58669}"/>
                </a:ext>
              </a:extLst>
            </xdr:cNvPr>
            <xdr:cNvSpPr txBox="1"/>
          </xdr:nvSpPr>
          <xdr:spPr>
            <a:xfrm>
              <a:off x="5114925" y="1971675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1EB56C7-6E5F-E693-BC2F-ED1F7DB58669}"/>
                </a:ext>
              </a:extLst>
            </xdr:cNvPr>
            <xdr:cNvSpPr txBox="1"/>
          </xdr:nvSpPr>
          <xdr:spPr>
            <a:xfrm>
              <a:off x="5114925" y="1971675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4</xdr:row>
      <xdr:rowOff>142875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2D943F8-12F0-E772-BEC7-214D50C7CA4A}"/>
                </a:ext>
              </a:extLst>
            </xdr:cNvPr>
            <xdr:cNvSpPr txBox="1"/>
          </xdr:nvSpPr>
          <xdr:spPr>
            <a:xfrm>
              <a:off x="5597525" y="1965325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2D943F8-12F0-E772-BEC7-214D50C7CA4A}"/>
                </a:ext>
              </a:extLst>
            </xdr:cNvPr>
            <xdr:cNvSpPr txBox="1"/>
          </xdr:nvSpPr>
          <xdr:spPr>
            <a:xfrm>
              <a:off x="5597525" y="1965325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475466</xdr:colOff>
      <xdr:row>5</xdr:row>
      <xdr:rowOff>3175</xdr:rowOff>
    </xdr:from>
    <xdr:ext cx="1833900" cy="355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62E7FF2-7F98-3246-6B79-9258614742A8}"/>
                </a:ext>
              </a:extLst>
            </xdr:cNvPr>
            <xdr:cNvSpPr txBox="1"/>
          </xdr:nvSpPr>
          <xdr:spPr>
            <a:xfrm>
              <a:off x="1085066" y="2282825"/>
              <a:ext cx="1833900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/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1" baseline="0">
                  <a:latin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[−5,5]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62E7FF2-7F98-3246-6B79-9258614742A8}"/>
                </a:ext>
              </a:extLst>
            </xdr:cNvPr>
            <xdr:cNvSpPr txBox="1"/>
          </xdr:nvSpPr>
          <xdr:spPr>
            <a:xfrm>
              <a:off x="1085066" y="2282825"/>
              <a:ext cx="1833900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1+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𝑥^ +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𝑥^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𝑥^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+5𝑥^4,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1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508000</xdr:colOff>
      <xdr:row>6</xdr:row>
      <xdr:rowOff>184150</xdr:rowOff>
    </xdr:from>
    <xdr:ext cx="2143728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9DE37B3-85D9-4671-AB77-F30F24C73F7C}"/>
                </a:ext>
              </a:extLst>
            </xdr:cNvPr>
            <xdr:cNvSpPr txBox="1"/>
          </xdr:nvSpPr>
          <xdr:spPr>
            <a:xfrm>
              <a:off x="1117600" y="2813050"/>
              <a:ext cx="2143728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/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9DE37B3-85D9-4671-AB77-F30F24C73F7C}"/>
                </a:ext>
              </a:extLst>
            </xdr:cNvPr>
            <xdr:cNvSpPr txBox="1"/>
          </xdr:nvSpPr>
          <xdr:spPr>
            <a:xfrm>
              <a:off x="1117600" y="2813050"/>
              <a:ext cx="2143728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1+2𝑥^ +3𝑥^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+4𝑥^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+5𝑥^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6𝑥^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120650</xdr:colOff>
      <xdr:row>8</xdr:row>
      <xdr:rowOff>152400</xdr:rowOff>
    </xdr:from>
    <xdr:ext cx="2540760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A979449-61CD-4278-A2C4-854BBE692E16}"/>
                </a:ext>
              </a:extLst>
            </xdr:cNvPr>
            <xdr:cNvSpPr txBox="1"/>
          </xdr:nvSpPr>
          <xdr:spPr>
            <a:xfrm>
              <a:off x="730250" y="3390900"/>
              <a:ext cx="254076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/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+6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A979449-61CD-4278-A2C4-854BBE692E16}"/>
                </a:ext>
              </a:extLst>
            </xdr:cNvPr>
            <xdr:cNvSpPr txBox="1"/>
          </xdr:nvSpPr>
          <xdr:spPr>
            <a:xfrm>
              <a:off x="730250" y="3390900"/>
              <a:ext cx="254076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1+2𝑥^ +3𝑥^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+4𝑥^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+5𝑥^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+6𝑥^</a:t>
              </a:r>
              <a:r>
                <a:rPr lang="ru-RU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7𝑥^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101600</xdr:colOff>
      <xdr:row>10</xdr:row>
      <xdr:rowOff>279400</xdr:rowOff>
    </xdr:from>
    <xdr:ext cx="2970300" cy="362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672F451-E0DE-41F1-B953-04A539508BAE}"/>
                </a:ext>
              </a:extLst>
            </xdr:cNvPr>
            <xdr:cNvSpPr txBox="1"/>
          </xdr:nvSpPr>
          <xdr:spPr>
            <a:xfrm>
              <a:off x="711200" y="4152900"/>
              <a:ext cx="297030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/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+6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+7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+8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8672F451-E0DE-41F1-B953-04A539508BAE}"/>
                </a:ext>
              </a:extLst>
            </xdr:cNvPr>
            <xdr:cNvSpPr txBox="1"/>
          </xdr:nvSpPr>
          <xdr:spPr>
            <a:xfrm>
              <a:off x="711200" y="4152900"/>
              <a:ext cx="2970300" cy="362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1+2𝑥^ +3𝑥^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+4𝑥^</a:t>
              </a:r>
              <a:r>
                <a:rPr lang="ru-RU" sz="1100" b="0" i="0">
                  <a:latin typeface="Cambria Math" panose="02040503050406030204" pitchFamily="18" charset="0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+5𝑥^</a:t>
              </a:r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+6𝑥^</a:t>
              </a:r>
              <a:r>
                <a:rPr lang="ru-RU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+7𝑥^</a:t>
              </a:r>
              <a:r>
                <a:rPr lang="ru-RU" sz="1100" b="0" i="0">
                  <a:latin typeface="Cambria Math" panose="02040503050406030204" pitchFamily="18" charset="0"/>
                </a:rPr>
                <a:t>6</a:t>
              </a:r>
              <a:r>
                <a:rPr lang="en-US" sz="1100" b="0" i="0">
                  <a:latin typeface="Cambria Math" panose="02040503050406030204" pitchFamily="18" charset="0"/>
                </a:rPr>
                <a:t>+8𝑥^7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1307779</xdr:colOff>
      <xdr:row>22</xdr:row>
      <xdr:rowOff>275154</xdr:rowOff>
    </xdr:from>
    <xdr:ext cx="669925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DE05EE1-7099-43FC-A8C9-86F1930029BF}"/>
                </a:ext>
              </a:extLst>
            </xdr:cNvPr>
            <xdr:cNvSpPr txBox="1"/>
          </xdr:nvSpPr>
          <xdr:spPr>
            <a:xfrm>
              <a:off x="1914240" y="7895154"/>
              <a:ext cx="66992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DE05EE1-7099-43FC-A8C9-86F1930029BF}"/>
                </a:ext>
              </a:extLst>
            </xdr:cNvPr>
            <xdr:cNvSpPr txBox="1"/>
          </xdr:nvSpPr>
          <xdr:spPr>
            <a:xfrm>
              <a:off x="1914240" y="7895154"/>
              <a:ext cx="66992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𝑓(𝑥),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[𝑎,𝑏]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263525</xdr:colOff>
      <xdr:row>22</xdr:row>
      <xdr:rowOff>168275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BEAC28-E21C-45C2-8B7F-9B1F029DA7AD}"/>
                </a:ext>
              </a:extLst>
            </xdr:cNvPr>
            <xdr:cNvSpPr txBox="1"/>
          </xdr:nvSpPr>
          <xdr:spPr>
            <a:xfrm>
              <a:off x="3571875" y="699452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BEAC28-E21C-45C2-8B7F-9B1F029DA7AD}"/>
                </a:ext>
              </a:extLst>
            </xdr:cNvPr>
            <xdr:cNvSpPr txBox="1"/>
          </xdr:nvSpPr>
          <xdr:spPr>
            <a:xfrm>
              <a:off x="3571875" y="699452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𝐼^∗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22</xdr:row>
      <xdr:rowOff>155575</xdr:rowOff>
    </xdr:from>
    <xdr:ext cx="15523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67DA154-48BE-4DCF-B2A8-EED472F17FD9}"/>
                </a:ext>
              </a:extLst>
            </xdr:cNvPr>
            <xdr:cNvSpPr txBox="1"/>
          </xdr:nvSpPr>
          <xdr:spPr>
            <a:xfrm>
              <a:off x="4454525" y="6981825"/>
              <a:ext cx="15523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67DA154-48BE-4DCF-B2A8-EED472F17FD9}"/>
                </a:ext>
              </a:extLst>
            </xdr:cNvPr>
            <xdr:cNvSpPr txBox="1"/>
          </xdr:nvSpPr>
          <xdr:spPr>
            <a:xfrm>
              <a:off x="4454525" y="6981825"/>
              <a:ext cx="15523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250825</xdr:colOff>
      <xdr:row>22</xdr:row>
      <xdr:rowOff>149225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8020D3-AB8A-4AD8-B0B4-F5020AF27BB1}"/>
                </a:ext>
              </a:extLst>
            </xdr:cNvPr>
            <xdr:cNvSpPr txBox="1"/>
          </xdr:nvSpPr>
          <xdr:spPr>
            <a:xfrm>
              <a:off x="5076825" y="6975475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C58020D3-AB8A-4AD8-B0B4-F5020AF27BB1}"/>
                </a:ext>
              </a:extLst>
            </xdr:cNvPr>
            <xdr:cNvSpPr txBox="1"/>
          </xdr:nvSpPr>
          <xdr:spPr>
            <a:xfrm>
              <a:off x="5076825" y="6975475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85725</xdr:colOff>
      <xdr:row>22</xdr:row>
      <xdr:rowOff>53975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F32EBCC-56A8-49C0-969F-4384DAEC2114}"/>
                </a:ext>
              </a:extLst>
            </xdr:cNvPr>
            <xdr:cNvSpPr txBox="1"/>
          </xdr:nvSpPr>
          <xdr:spPr>
            <a:xfrm>
              <a:off x="5832475" y="6880225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F32EBCC-56A8-49C0-969F-4384DAEC2114}"/>
                </a:ext>
              </a:extLst>
            </xdr:cNvPr>
            <xdr:cNvSpPr txBox="1"/>
          </xdr:nvSpPr>
          <xdr:spPr>
            <a:xfrm>
              <a:off x="5832475" y="6880225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130175</xdr:colOff>
      <xdr:row>22</xdr:row>
      <xdr:rowOff>142875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21F5D68-3CAE-4A2F-BE7B-DAD57AB8A40F}"/>
                </a:ext>
              </a:extLst>
            </xdr:cNvPr>
            <xdr:cNvSpPr txBox="1"/>
          </xdr:nvSpPr>
          <xdr:spPr>
            <a:xfrm>
              <a:off x="6569075" y="6969125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21F5D68-3CAE-4A2F-BE7B-DAD57AB8A40F}"/>
                </a:ext>
              </a:extLst>
            </xdr:cNvPr>
            <xdr:cNvSpPr txBox="1"/>
          </xdr:nvSpPr>
          <xdr:spPr>
            <a:xfrm>
              <a:off x="6569075" y="6969125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57150</xdr:colOff>
      <xdr:row>22</xdr:row>
      <xdr:rowOff>57150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94DE959-B03A-4E62-82D4-66F389FBFC7A}"/>
                </a:ext>
              </a:extLst>
            </xdr:cNvPr>
            <xdr:cNvSpPr txBox="1"/>
          </xdr:nvSpPr>
          <xdr:spPr>
            <a:xfrm>
              <a:off x="7448550" y="68834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94DE959-B03A-4E62-82D4-66F389FBFC7A}"/>
                </a:ext>
              </a:extLst>
            </xdr:cNvPr>
            <xdr:cNvSpPr txBox="1"/>
          </xdr:nvSpPr>
          <xdr:spPr>
            <a:xfrm>
              <a:off x="7448550" y="68834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238125</xdr:colOff>
      <xdr:row>22</xdr:row>
      <xdr:rowOff>149225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1C9C9A4-A9AD-40CD-8B45-206E4879F91E}"/>
                </a:ext>
              </a:extLst>
            </xdr:cNvPr>
            <xdr:cNvSpPr txBox="1"/>
          </xdr:nvSpPr>
          <xdr:spPr>
            <a:xfrm>
              <a:off x="8575675" y="6975475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1C9C9A4-A9AD-40CD-8B45-206E4879F91E}"/>
                </a:ext>
              </a:extLst>
            </xdr:cNvPr>
            <xdr:cNvSpPr txBox="1"/>
          </xdr:nvSpPr>
          <xdr:spPr>
            <a:xfrm>
              <a:off x="8575675" y="6975475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22</xdr:row>
      <xdr:rowOff>142875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CF4566-B9CC-49AA-8715-70A097235459}"/>
                </a:ext>
              </a:extLst>
            </xdr:cNvPr>
            <xdr:cNvSpPr txBox="1"/>
          </xdr:nvSpPr>
          <xdr:spPr>
            <a:xfrm>
              <a:off x="9318625" y="6969125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DCF4566-B9CC-49AA-8715-70A097235459}"/>
                </a:ext>
              </a:extLst>
            </xdr:cNvPr>
            <xdr:cNvSpPr txBox="1"/>
          </xdr:nvSpPr>
          <xdr:spPr>
            <a:xfrm>
              <a:off x="9318625" y="6969125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720725</xdr:colOff>
      <xdr:row>23</xdr:row>
      <xdr:rowOff>3175</xdr:rowOff>
    </xdr:from>
    <xdr:ext cx="1522466" cy="341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891F15B-4232-4C69-AEB1-515DA159DBDF}"/>
                </a:ext>
              </a:extLst>
            </xdr:cNvPr>
            <xdr:cNvSpPr txBox="1"/>
          </xdr:nvSpPr>
          <xdr:spPr>
            <a:xfrm>
              <a:off x="1330325" y="7915275"/>
              <a:ext cx="1522466" cy="34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1" baseline="0">
                  <a:latin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[−5,5]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891F15B-4232-4C69-AEB1-515DA159DBDF}"/>
                </a:ext>
              </a:extLst>
            </xdr:cNvPr>
            <xdr:cNvSpPr txBox="1"/>
          </xdr:nvSpPr>
          <xdr:spPr>
            <a:xfrm>
              <a:off x="1330325" y="7915275"/>
              <a:ext cx="1522466" cy="34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1+𝑥+2𝑥^2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1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962921</xdr:colOff>
      <xdr:row>24</xdr:row>
      <xdr:rowOff>93789</xdr:rowOff>
    </xdr:from>
    <xdr:ext cx="1175322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BB9C9E2-2A04-4770-8806-59653505F338}"/>
                </a:ext>
              </a:extLst>
            </xdr:cNvPr>
            <xdr:cNvSpPr txBox="1"/>
          </xdr:nvSpPr>
          <xdr:spPr>
            <a:xfrm>
              <a:off x="1569382" y="9197834"/>
              <a:ext cx="117532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7BB9C9E2-2A04-4770-8806-59653505F338}"/>
                </a:ext>
              </a:extLst>
            </xdr:cNvPr>
            <xdr:cNvSpPr txBox="1"/>
          </xdr:nvSpPr>
          <xdr:spPr>
            <a:xfrm>
              <a:off x="1569382" y="9197834"/>
              <a:ext cx="117532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1+𝑥+2𝑥^2+3𝑥^3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737670</xdr:colOff>
      <xdr:row>26</xdr:row>
      <xdr:rowOff>105595</xdr:rowOff>
    </xdr:from>
    <xdr:ext cx="1569789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C5168E8-74C8-4F8C-B4E7-DCDAF8977DE2}"/>
                </a:ext>
              </a:extLst>
            </xdr:cNvPr>
            <xdr:cNvSpPr txBox="1"/>
          </xdr:nvSpPr>
          <xdr:spPr>
            <a:xfrm>
              <a:off x="1344131" y="9759022"/>
              <a:ext cx="156978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4C5168E8-74C8-4F8C-B4E7-DCDAF8977DE2}"/>
                </a:ext>
              </a:extLst>
            </xdr:cNvPr>
            <xdr:cNvSpPr txBox="1"/>
          </xdr:nvSpPr>
          <xdr:spPr>
            <a:xfrm>
              <a:off x="1344131" y="9759022"/>
              <a:ext cx="1569789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1+𝑥+2𝑥^2+3𝑥^3+4𝑥^4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486881</xdr:colOff>
      <xdr:row>29</xdr:row>
      <xdr:rowOff>542</xdr:rowOff>
    </xdr:from>
    <xdr:ext cx="1964256" cy="349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434456-7059-4343-9504-6E819E06F774}"/>
                </a:ext>
              </a:extLst>
            </xdr:cNvPr>
            <xdr:cNvSpPr txBox="1"/>
          </xdr:nvSpPr>
          <xdr:spPr>
            <a:xfrm>
              <a:off x="1093342" y="10360317"/>
              <a:ext cx="1964256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+5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C434456-7059-4343-9504-6E819E06F774}"/>
                </a:ext>
              </a:extLst>
            </xdr:cNvPr>
            <xdr:cNvSpPr txBox="1"/>
          </xdr:nvSpPr>
          <xdr:spPr>
            <a:xfrm>
              <a:off x="1093342" y="10360317"/>
              <a:ext cx="1964256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1+𝑥+2𝑥^2+3𝑥^3+4𝑥^4+5𝑥^5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1050925</xdr:colOff>
      <xdr:row>38</xdr:row>
      <xdr:rowOff>53975</xdr:rowOff>
    </xdr:from>
    <xdr:ext cx="669925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9355FFB-A2AB-45D3-9A2B-90EA9F68A396}"/>
                </a:ext>
              </a:extLst>
            </xdr:cNvPr>
            <xdr:cNvSpPr txBox="1"/>
          </xdr:nvSpPr>
          <xdr:spPr>
            <a:xfrm>
              <a:off x="1660525" y="12201525"/>
              <a:ext cx="66992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D9355FFB-A2AB-45D3-9A2B-90EA9F68A396}"/>
                </a:ext>
              </a:extLst>
            </xdr:cNvPr>
            <xdr:cNvSpPr txBox="1"/>
          </xdr:nvSpPr>
          <xdr:spPr>
            <a:xfrm>
              <a:off x="1660525" y="12201525"/>
              <a:ext cx="669925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𝑓(𝑥),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[𝑎,𝑏]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263525</xdr:colOff>
      <xdr:row>38</xdr:row>
      <xdr:rowOff>168275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C56AE7E-D5BF-48A8-B66D-A428DE747686}"/>
                </a:ext>
              </a:extLst>
            </xdr:cNvPr>
            <xdr:cNvSpPr txBox="1"/>
          </xdr:nvSpPr>
          <xdr:spPr>
            <a:xfrm>
              <a:off x="3571875" y="1231582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C56AE7E-D5BF-48A8-B66D-A428DE747686}"/>
                </a:ext>
              </a:extLst>
            </xdr:cNvPr>
            <xdr:cNvSpPr txBox="1"/>
          </xdr:nvSpPr>
          <xdr:spPr>
            <a:xfrm>
              <a:off x="3571875" y="1231582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𝐼^∗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38</xdr:row>
      <xdr:rowOff>155575</xdr:rowOff>
    </xdr:from>
    <xdr:ext cx="15523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7CA065C2-0550-417A-8462-77EE447F570C}"/>
                </a:ext>
              </a:extLst>
            </xdr:cNvPr>
            <xdr:cNvSpPr txBox="1"/>
          </xdr:nvSpPr>
          <xdr:spPr>
            <a:xfrm>
              <a:off x="4454525" y="12303125"/>
              <a:ext cx="15523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n-US" sz="1100" b="0"/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7CA065C2-0550-417A-8462-77EE447F570C}"/>
                </a:ext>
              </a:extLst>
            </xdr:cNvPr>
            <xdr:cNvSpPr txBox="1"/>
          </xdr:nvSpPr>
          <xdr:spPr>
            <a:xfrm>
              <a:off x="4454525" y="12303125"/>
              <a:ext cx="15523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</a:t>
              </a:r>
              <a:endParaRPr lang="en-US" sz="1100" b="0"/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250825</xdr:colOff>
      <xdr:row>38</xdr:row>
      <xdr:rowOff>149225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243C9C7-F2FD-4B8E-B52E-A6858A9371CC}"/>
                </a:ext>
              </a:extLst>
            </xdr:cNvPr>
            <xdr:cNvSpPr txBox="1"/>
          </xdr:nvSpPr>
          <xdr:spPr>
            <a:xfrm>
              <a:off x="5076825" y="12296775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243C9C7-F2FD-4B8E-B52E-A6858A9371CC}"/>
                </a:ext>
              </a:extLst>
            </xdr:cNvPr>
            <xdr:cNvSpPr txBox="1"/>
          </xdr:nvSpPr>
          <xdr:spPr>
            <a:xfrm>
              <a:off x="5076825" y="12296775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85725</xdr:colOff>
      <xdr:row>38</xdr:row>
      <xdr:rowOff>53975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7867AF7-72E7-43F2-B5A9-8FAFCEDAB8D4}"/>
                </a:ext>
              </a:extLst>
            </xdr:cNvPr>
            <xdr:cNvSpPr txBox="1"/>
          </xdr:nvSpPr>
          <xdr:spPr>
            <a:xfrm>
              <a:off x="5832475" y="12201525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7867AF7-72E7-43F2-B5A9-8FAFCEDAB8D4}"/>
                </a:ext>
              </a:extLst>
            </xdr:cNvPr>
            <xdr:cNvSpPr txBox="1"/>
          </xdr:nvSpPr>
          <xdr:spPr>
            <a:xfrm>
              <a:off x="5832475" y="12201525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130175</xdr:colOff>
      <xdr:row>38</xdr:row>
      <xdr:rowOff>142875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2D88EC8-906E-420A-8A59-EB9E29715E06}"/>
                </a:ext>
              </a:extLst>
            </xdr:cNvPr>
            <xdr:cNvSpPr txBox="1"/>
          </xdr:nvSpPr>
          <xdr:spPr>
            <a:xfrm>
              <a:off x="6569075" y="12290425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2D88EC8-906E-420A-8A59-EB9E29715E06}"/>
                </a:ext>
              </a:extLst>
            </xdr:cNvPr>
            <xdr:cNvSpPr txBox="1"/>
          </xdr:nvSpPr>
          <xdr:spPr>
            <a:xfrm>
              <a:off x="6569075" y="12290425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57150</xdr:colOff>
      <xdr:row>38</xdr:row>
      <xdr:rowOff>57150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9C383DCB-A59A-4F19-8F78-E7D25669A268}"/>
                </a:ext>
              </a:extLst>
            </xdr:cNvPr>
            <xdr:cNvSpPr txBox="1"/>
          </xdr:nvSpPr>
          <xdr:spPr>
            <a:xfrm>
              <a:off x="7448550" y="122047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9C383DCB-A59A-4F19-8F78-E7D25669A268}"/>
                </a:ext>
              </a:extLst>
            </xdr:cNvPr>
            <xdr:cNvSpPr txBox="1"/>
          </xdr:nvSpPr>
          <xdr:spPr>
            <a:xfrm>
              <a:off x="7448550" y="122047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238125</xdr:colOff>
      <xdr:row>38</xdr:row>
      <xdr:rowOff>149225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D03CF20-018B-4FFD-84AD-509C82D79F42}"/>
                </a:ext>
              </a:extLst>
            </xdr:cNvPr>
            <xdr:cNvSpPr txBox="1"/>
          </xdr:nvSpPr>
          <xdr:spPr>
            <a:xfrm>
              <a:off x="8575675" y="12296775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D03CF20-018B-4FFD-84AD-509C82D79F42}"/>
                </a:ext>
              </a:extLst>
            </xdr:cNvPr>
            <xdr:cNvSpPr txBox="1"/>
          </xdr:nvSpPr>
          <xdr:spPr>
            <a:xfrm>
              <a:off x="8575675" y="12296775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38</xdr:row>
      <xdr:rowOff>142875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9E968F3-A291-451B-9C72-4951D42AD4C1}"/>
                </a:ext>
              </a:extLst>
            </xdr:cNvPr>
            <xdr:cNvSpPr txBox="1"/>
          </xdr:nvSpPr>
          <xdr:spPr>
            <a:xfrm>
              <a:off x="9318625" y="12290425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9E968F3-A291-451B-9C72-4951D42AD4C1}"/>
                </a:ext>
              </a:extLst>
            </xdr:cNvPr>
            <xdr:cNvSpPr txBox="1"/>
          </xdr:nvSpPr>
          <xdr:spPr>
            <a:xfrm>
              <a:off x="9318625" y="12290425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334640</xdr:colOff>
      <xdr:row>38</xdr:row>
      <xdr:rowOff>1056276</xdr:rowOff>
    </xdr:from>
    <xdr:ext cx="1334910" cy="4249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B17DC19-5C7B-4E6B-B981-657E657306E4}"/>
                </a:ext>
              </a:extLst>
            </xdr:cNvPr>
            <xdr:cNvSpPr txBox="1"/>
          </xdr:nvSpPr>
          <xdr:spPr>
            <a:xfrm>
              <a:off x="944240" y="13203826"/>
              <a:ext cx="1334910" cy="424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1" baseline="0">
                  <a:latin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[−5,5]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9B17DC19-5C7B-4E6B-B981-657E657306E4}"/>
                </a:ext>
              </a:extLst>
            </xdr:cNvPr>
            <xdr:cNvSpPr txBox="1"/>
          </xdr:nvSpPr>
          <xdr:spPr>
            <a:xfrm>
              <a:off x="944240" y="13203826"/>
              <a:ext cx="1334910" cy="424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1" baseline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1077360</xdr:colOff>
      <xdr:row>39</xdr:row>
      <xdr:rowOff>332554</xdr:rowOff>
    </xdr:from>
    <xdr:ext cx="42114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4F5433AB-C821-491E-852C-CBC7B2DE0BE0}"/>
                </a:ext>
              </a:extLst>
            </xdr:cNvPr>
            <xdr:cNvSpPr txBox="1"/>
          </xdr:nvSpPr>
          <xdr:spPr>
            <a:xfrm>
              <a:off x="1683821" y="14723509"/>
              <a:ext cx="42114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4F5433AB-C821-491E-852C-CBC7B2DE0BE0}"/>
                </a:ext>
              </a:extLst>
            </xdr:cNvPr>
            <xdr:cNvSpPr txBox="1"/>
          </xdr:nvSpPr>
          <xdr:spPr>
            <a:xfrm>
              <a:off x="1683821" y="14723509"/>
              <a:ext cx="42114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924602</xdr:colOff>
      <xdr:row>42</xdr:row>
      <xdr:rowOff>5708</xdr:rowOff>
    </xdr:from>
    <xdr:ext cx="751936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FADBDE6-C4D8-4EBF-AFDA-6BAD9E8BD679}"/>
                </a:ext>
              </a:extLst>
            </xdr:cNvPr>
            <xdr:cNvSpPr txBox="1"/>
          </xdr:nvSpPr>
          <xdr:spPr>
            <a:xfrm>
              <a:off x="1531063" y="15110146"/>
              <a:ext cx="751936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8FADBDE6-C4D8-4EBF-AFDA-6BAD9E8BD679}"/>
                </a:ext>
              </a:extLst>
            </xdr:cNvPr>
            <xdr:cNvSpPr txBox="1"/>
          </xdr:nvSpPr>
          <xdr:spPr>
            <a:xfrm>
              <a:off x="1531063" y="15110146"/>
              <a:ext cx="751936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1+𝑥+2𝑥^2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718050</xdr:colOff>
      <xdr:row>44</xdr:row>
      <xdr:rowOff>17666</xdr:rowOff>
    </xdr:from>
    <xdr:ext cx="1175322" cy="3475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F21F420-66F4-4A75-83C8-F3F866FCEC5E}"/>
                </a:ext>
              </a:extLst>
            </xdr:cNvPr>
            <xdr:cNvSpPr txBox="1"/>
          </xdr:nvSpPr>
          <xdr:spPr>
            <a:xfrm>
              <a:off x="1324511" y="15493115"/>
              <a:ext cx="117532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[−5,5]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F21F420-66F4-4A75-83C8-F3F866FCEC5E}"/>
                </a:ext>
              </a:extLst>
            </xdr:cNvPr>
            <xdr:cNvSpPr txBox="1"/>
          </xdr:nvSpPr>
          <xdr:spPr>
            <a:xfrm>
              <a:off x="1324511" y="15493115"/>
              <a:ext cx="1175322" cy="347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1+𝑥+2𝑥^2+3𝑥^3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[−5,5]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1239221</xdr:colOff>
      <xdr:row>3</xdr:row>
      <xdr:rowOff>16510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C42928-8D6F-4FEF-A2CC-2BED4CC2F492}"/>
                </a:ext>
              </a:extLst>
            </xdr:cNvPr>
            <xdr:cNvSpPr txBox="1"/>
          </xdr:nvSpPr>
          <xdr:spPr>
            <a:xfrm>
              <a:off x="2471121" y="56896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C42928-8D6F-4FEF-A2CC-2BED4CC2F492}"/>
                </a:ext>
              </a:extLst>
            </xdr:cNvPr>
            <xdr:cNvSpPr txBox="1"/>
          </xdr:nvSpPr>
          <xdr:spPr>
            <a:xfrm>
              <a:off x="2471121" y="56896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1289050</xdr:colOff>
      <xdr:row>5</xdr:row>
      <xdr:rowOff>472440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21DEE6-8181-4146-82D2-1563618B54BB}"/>
                </a:ext>
              </a:extLst>
            </xdr:cNvPr>
            <xdr:cNvSpPr txBox="1"/>
          </xdr:nvSpPr>
          <xdr:spPr>
            <a:xfrm>
              <a:off x="2508250" y="22377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21DEE6-8181-4146-82D2-1563618B54BB}"/>
                </a:ext>
              </a:extLst>
            </xdr:cNvPr>
            <xdr:cNvSpPr txBox="1"/>
          </xdr:nvSpPr>
          <xdr:spPr>
            <a:xfrm>
              <a:off x="2508250" y="22377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90170</xdr:colOff>
      <xdr:row>5</xdr:row>
      <xdr:rowOff>353060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4D8E1E8-832F-4E76-86B5-33AA308B7A69}"/>
                </a:ext>
              </a:extLst>
            </xdr:cNvPr>
            <xdr:cNvSpPr txBox="1"/>
          </xdr:nvSpPr>
          <xdr:spPr>
            <a:xfrm>
              <a:off x="4052570" y="211836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4D8E1E8-832F-4E76-86B5-33AA308B7A69}"/>
                </a:ext>
              </a:extLst>
            </xdr:cNvPr>
            <xdr:cNvSpPr txBox="1"/>
          </xdr:nvSpPr>
          <xdr:spPr>
            <a:xfrm>
              <a:off x="4052570" y="211836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58420</xdr:colOff>
      <xdr:row>5</xdr:row>
      <xdr:rowOff>269241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B7EF77-0195-4211-9E42-A4732626D596}"/>
                </a:ext>
              </a:extLst>
            </xdr:cNvPr>
            <xdr:cNvSpPr txBox="1"/>
          </xdr:nvSpPr>
          <xdr:spPr>
            <a:xfrm>
              <a:off x="4630420" y="203454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6B7EF77-0195-4211-9E42-A4732626D596}"/>
                </a:ext>
              </a:extLst>
            </xdr:cNvPr>
            <xdr:cNvSpPr txBox="1"/>
          </xdr:nvSpPr>
          <xdr:spPr>
            <a:xfrm>
              <a:off x="4630420" y="203454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200660</xdr:colOff>
      <xdr:row>5</xdr:row>
      <xdr:rowOff>427990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B3D9F0E-42A5-4276-94BF-7B276C02965C}"/>
                </a:ext>
              </a:extLst>
            </xdr:cNvPr>
            <xdr:cNvSpPr txBox="1"/>
          </xdr:nvSpPr>
          <xdr:spPr>
            <a:xfrm>
              <a:off x="5382260" y="219329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B3D9F0E-42A5-4276-94BF-7B276C02965C}"/>
                </a:ext>
              </a:extLst>
            </xdr:cNvPr>
            <xdr:cNvSpPr txBox="1"/>
          </xdr:nvSpPr>
          <xdr:spPr>
            <a:xfrm>
              <a:off x="5382260" y="219329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140970</xdr:colOff>
      <xdr:row>5</xdr:row>
      <xdr:rowOff>332740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E6A37B-DF61-46FA-ADE5-107420E35C44}"/>
                </a:ext>
              </a:extLst>
            </xdr:cNvPr>
            <xdr:cNvSpPr txBox="1"/>
          </xdr:nvSpPr>
          <xdr:spPr>
            <a:xfrm>
              <a:off x="6084570" y="209804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E6A37B-DF61-46FA-ADE5-107420E35C44}"/>
                </a:ext>
              </a:extLst>
            </xdr:cNvPr>
            <xdr:cNvSpPr txBox="1"/>
          </xdr:nvSpPr>
          <xdr:spPr>
            <a:xfrm>
              <a:off x="6084570" y="209804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331470</xdr:colOff>
      <xdr:row>5</xdr:row>
      <xdr:rowOff>410210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FAB9199-1023-48AA-847F-5554CCBCE025}"/>
                </a:ext>
              </a:extLst>
            </xdr:cNvPr>
            <xdr:cNvSpPr txBox="1"/>
          </xdr:nvSpPr>
          <xdr:spPr>
            <a:xfrm>
              <a:off x="6967220" y="21755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FAB9199-1023-48AA-847F-5554CCBCE025}"/>
                </a:ext>
              </a:extLst>
            </xdr:cNvPr>
            <xdr:cNvSpPr txBox="1"/>
          </xdr:nvSpPr>
          <xdr:spPr>
            <a:xfrm>
              <a:off x="6967220" y="21755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86360</xdr:colOff>
      <xdr:row>5</xdr:row>
      <xdr:rowOff>397510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DEF603-D7F5-474D-AE81-2DA652240DAA}"/>
                </a:ext>
              </a:extLst>
            </xdr:cNvPr>
            <xdr:cNvSpPr txBox="1"/>
          </xdr:nvSpPr>
          <xdr:spPr>
            <a:xfrm>
              <a:off x="7509510" y="216281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DEF603-D7F5-474D-AE81-2DA652240DAA}"/>
                </a:ext>
              </a:extLst>
            </xdr:cNvPr>
            <xdr:cNvSpPr txBox="1"/>
          </xdr:nvSpPr>
          <xdr:spPr>
            <a:xfrm>
              <a:off x="7509510" y="216281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21889</xdr:colOff>
      <xdr:row>2</xdr:row>
      <xdr:rowOff>12700</xdr:rowOff>
    </xdr:from>
    <xdr:ext cx="98879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4D9B8F1-8C40-45E1-9F50-464DD23477F4}"/>
                </a:ext>
              </a:extLst>
            </xdr:cNvPr>
            <xdr:cNvSpPr txBox="1"/>
          </xdr:nvSpPr>
          <xdr:spPr>
            <a:xfrm>
              <a:off x="3361989" y="381000"/>
              <a:ext cx="98879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0,25∗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0;5]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4D9B8F1-8C40-45E1-9F50-464DD23477F4}"/>
                </a:ext>
              </a:extLst>
            </xdr:cNvPr>
            <xdr:cNvSpPr txBox="1"/>
          </xdr:nvSpPr>
          <xdr:spPr>
            <a:xfrm>
              <a:off x="3361989" y="381000"/>
              <a:ext cx="98879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0,25∗𝑥</a:t>
              </a:r>
              <a:r>
                <a:rPr lang="ru-RU" sz="1100" b="0" i="0">
                  <a:latin typeface="Cambria Math" panose="02040503050406030204" pitchFamily="18" charset="0"/>
                </a:rPr>
                <a:t>〗^9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16510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902B8A6-2623-4796-B994-E229D293526A}"/>
            </a:ext>
          </a:extLst>
        </xdr:cNvPr>
        <xdr:cNvSpPr txBox="1"/>
      </xdr:nvSpPr>
      <xdr:spPr>
        <a:xfrm>
          <a:off x="0" y="55960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22</xdr:row>
      <xdr:rowOff>182880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3C70675-8184-4AF8-91AC-2DFCABEEAB1C}"/>
            </a:ext>
          </a:extLst>
        </xdr:cNvPr>
        <xdr:cNvSpPr txBox="1"/>
      </xdr:nvSpPr>
      <xdr:spPr>
        <a:xfrm>
          <a:off x="0" y="61349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22</xdr:row>
      <xdr:rowOff>185420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2174DAF-E7A7-4E1A-86F5-1254F20A6BE7}"/>
            </a:ext>
          </a:extLst>
        </xdr:cNvPr>
        <xdr:cNvSpPr txBox="1"/>
      </xdr:nvSpPr>
      <xdr:spPr>
        <a:xfrm>
          <a:off x="0" y="6137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1811867</xdr:colOff>
      <xdr:row>28</xdr:row>
      <xdr:rowOff>33021</xdr:rowOff>
    </xdr:from>
    <xdr:ext cx="556260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5FBE2E5-EBF4-4C30-9E96-123D460DE91B}"/>
            </a:ext>
          </a:extLst>
        </xdr:cNvPr>
        <xdr:cNvSpPr txBox="1"/>
      </xdr:nvSpPr>
      <xdr:spPr>
        <a:xfrm>
          <a:off x="3234267" y="7102688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22</xdr:row>
      <xdr:rowOff>180340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8FB7035-09D0-4DB5-860B-274675D12E5E}"/>
            </a:ext>
          </a:extLst>
        </xdr:cNvPr>
        <xdr:cNvSpPr txBox="1"/>
      </xdr:nvSpPr>
      <xdr:spPr>
        <a:xfrm>
          <a:off x="0" y="61324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22</xdr:row>
      <xdr:rowOff>181610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DA1979D-10DC-4231-8892-D6ABD347131D}"/>
            </a:ext>
          </a:extLst>
        </xdr:cNvPr>
        <xdr:cNvSpPr txBox="1"/>
      </xdr:nvSpPr>
      <xdr:spPr>
        <a:xfrm>
          <a:off x="0" y="61336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22</xdr:row>
      <xdr:rowOff>184150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417F791-D9F2-4B8B-B313-FEE6E66C2CB6}"/>
            </a:ext>
          </a:extLst>
        </xdr:cNvPr>
        <xdr:cNvSpPr txBox="1"/>
      </xdr:nvSpPr>
      <xdr:spPr>
        <a:xfrm>
          <a:off x="0" y="61362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19</xdr:row>
      <xdr:rowOff>44450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D92F870-5EEA-42CF-9CE6-05C7DA18D8F2}"/>
            </a:ext>
          </a:extLst>
        </xdr:cNvPr>
        <xdr:cNvSpPr txBox="1"/>
      </xdr:nvSpPr>
      <xdr:spPr>
        <a:xfrm>
          <a:off x="0" y="52937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70</xdr:row>
      <xdr:rowOff>16510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140EB56-3D3F-4BBA-8BFD-DD3C5EE4E4FD}"/>
            </a:ext>
          </a:extLst>
        </xdr:cNvPr>
        <xdr:cNvSpPr txBox="1"/>
      </xdr:nvSpPr>
      <xdr:spPr>
        <a:xfrm>
          <a:off x="0" y="1575604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72</xdr:row>
      <xdr:rowOff>182880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F0D9297-C462-40D2-9F1A-82EA0D9A8F7B}"/>
            </a:ext>
          </a:extLst>
        </xdr:cNvPr>
        <xdr:cNvSpPr txBox="1"/>
      </xdr:nvSpPr>
      <xdr:spPr>
        <a:xfrm>
          <a:off x="0" y="162949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72</xdr:row>
      <xdr:rowOff>185420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F83E568-DEBB-4E99-AB4C-9536A8371085}"/>
            </a:ext>
          </a:extLst>
        </xdr:cNvPr>
        <xdr:cNvSpPr txBox="1"/>
      </xdr:nvSpPr>
      <xdr:spPr>
        <a:xfrm>
          <a:off x="0" y="16297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220133</xdr:colOff>
      <xdr:row>73</xdr:row>
      <xdr:rowOff>134621</xdr:rowOff>
    </xdr:from>
    <xdr:ext cx="556260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0C294E5-8338-4DCF-9D39-52CBA5212555}"/>
            </a:ext>
          </a:extLst>
        </xdr:cNvPr>
        <xdr:cNvSpPr txBox="1"/>
      </xdr:nvSpPr>
      <xdr:spPr>
        <a:xfrm>
          <a:off x="829733" y="16432954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72</xdr:row>
      <xdr:rowOff>184150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386FFF9-6FF5-448B-8DAF-150BE2765506}"/>
            </a:ext>
          </a:extLst>
        </xdr:cNvPr>
        <xdr:cNvSpPr txBox="1"/>
      </xdr:nvSpPr>
      <xdr:spPr>
        <a:xfrm>
          <a:off x="0" y="162962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72</xdr:row>
      <xdr:rowOff>180340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E7CA428-E12B-4A8E-835A-DAF64182A31E}"/>
            </a:ext>
          </a:extLst>
        </xdr:cNvPr>
        <xdr:cNvSpPr txBox="1"/>
      </xdr:nvSpPr>
      <xdr:spPr>
        <a:xfrm>
          <a:off x="0" y="162924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72</xdr:row>
      <xdr:rowOff>181610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726E1A5-206D-4766-BC17-174912E9D9BA}"/>
            </a:ext>
          </a:extLst>
        </xdr:cNvPr>
        <xdr:cNvSpPr txBox="1"/>
      </xdr:nvSpPr>
      <xdr:spPr>
        <a:xfrm>
          <a:off x="0" y="162936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72</xdr:row>
      <xdr:rowOff>184150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33AF55-D83E-4B5D-B455-ED7CD403FF0D}"/>
            </a:ext>
          </a:extLst>
        </xdr:cNvPr>
        <xdr:cNvSpPr txBox="1"/>
      </xdr:nvSpPr>
      <xdr:spPr>
        <a:xfrm>
          <a:off x="0" y="162962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1239221</xdr:colOff>
      <xdr:row>22</xdr:row>
      <xdr:rowOff>16510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76EF404-4678-4964-B7ED-26479D933094}"/>
                </a:ext>
              </a:extLst>
            </xdr:cNvPr>
            <xdr:cNvSpPr txBox="1"/>
          </xdr:nvSpPr>
          <xdr:spPr>
            <a:xfrm>
              <a:off x="2661621" y="5753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76EF404-4678-4964-B7ED-26479D933094}"/>
                </a:ext>
              </a:extLst>
            </xdr:cNvPr>
            <xdr:cNvSpPr txBox="1"/>
          </xdr:nvSpPr>
          <xdr:spPr>
            <a:xfrm>
              <a:off x="2661621" y="5753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1289050</xdr:colOff>
      <xdr:row>24</xdr:row>
      <xdr:rowOff>472440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F2011CF-6548-4CCD-A538-F60C445B68E3}"/>
                </a:ext>
              </a:extLst>
            </xdr:cNvPr>
            <xdr:cNvSpPr txBox="1"/>
          </xdr:nvSpPr>
          <xdr:spPr>
            <a:xfrm>
              <a:off x="2711450" y="2241973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F2011CF-6548-4CCD-A538-F60C445B68E3}"/>
                </a:ext>
              </a:extLst>
            </xdr:cNvPr>
            <xdr:cNvSpPr txBox="1"/>
          </xdr:nvSpPr>
          <xdr:spPr>
            <a:xfrm>
              <a:off x="2711450" y="2241973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90170</xdr:colOff>
      <xdr:row>24</xdr:row>
      <xdr:rowOff>353060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27E21F5-AA6F-47C1-9BF1-3352A8D7BC34}"/>
                </a:ext>
              </a:extLst>
            </xdr:cNvPr>
            <xdr:cNvSpPr txBox="1"/>
          </xdr:nvSpPr>
          <xdr:spPr>
            <a:xfrm>
              <a:off x="3586903" y="2122593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27E21F5-AA6F-47C1-9BF1-3352A8D7BC34}"/>
                </a:ext>
              </a:extLst>
            </xdr:cNvPr>
            <xdr:cNvSpPr txBox="1"/>
          </xdr:nvSpPr>
          <xdr:spPr>
            <a:xfrm>
              <a:off x="3586903" y="2122593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58420</xdr:colOff>
      <xdr:row>24</xdr:row>
      <xdr:rowOff>269241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72126E1-0C85-49D8-A018-6247CDAF8DBA}"/>
                </a:ext>
              </a:extLst>
            </xdr:cNvPr>
            <xdr:cNvSpPr txBox="1"/>
          </xdr:nvSpPr>
          <xdr:spPr>
            <a:xfrm>
              <a:off x="4765887" y="2038774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72126E1-0C85-49D8-A018-6247CDAF8DBA}"/>
                </a:ext>
              </a:extLst>
            </xdr:cNvPr>
            <xdr:cNvSpPr txBox="1"/>
          </xdr:nvSpPr>
          <xdr:spPr>
            <a:xfrm>
              <a:off x="4765887" y="2038774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200660</xdr:colOff>
      <xdr:row>24</xdr:row>
      <xdr:rowOff>427990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692B84-689B-48C6-807C-427D33B77778}"/>
                </a:ext>
              </a:extLst>
            </xdr:cNvPr>
            <xdr:cNvSpPr txBox="1"/>
          </xdr:nvSpPr>
          <xdr:spPr>
            <a:xfrm>
              <a:off x="6110393" y="2197523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3692B84-689B-48C6-807C-427D33B77778}"/>
                </a:ext>
              </a:extLst>
            </xdr:cNvPr>
            <xdr:cNvSpPr txBox="1"/>
          </xdr:nvSpPr>
          <xdr:spPr>
            <a:xfrm>
              <a:off x="6110393" y="2197523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140970</xdr:colOff>
      <xdr:row>24</xdr:row>
      <xdr:rowOff>332740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ABF14AD-7F67-485C-AACE-6EA06B0E6998}"/>
                </a:ext>
              </a:extLst>
            </xdr:cNvPr>
            <xdr:cNvSpPr txBox="1"/>
          </xdr:nvSpPr>
          <xdr:spPr>
            <a:xfrm>
              <a:off x="7159837" y="2102273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CABF14AD-7F67-485C-AACE-6EA06B0E6998}"/>
                </a:ext>
              </a:extLst>
            </xdr:cNvPr>
            <xdr:cNvSpPr txBox="1"/>
          </xdr:nvSpPr>
          <xdr:spPr>
            <a:xfrm>
              <a:off x="7159837" y="2102273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331470</xdr:colOff>
      <xdr:row>24</xdr:row>
      <xdr:rowOff>410210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587F492-99BC-48A9-9EB9-7101D01C265D}"/>
                </a:ext>
              </a:extLst>
            </xdr:cNvPr>
            <xdr:cNvSpPr txBox="1"/>
          </xdr:nvSpPr>
          <xdr:spPr>
            <a:xfrm>
              <a:off x="8417137" y="2179743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F587F492-99BC-48A9-9EB9-7101D01C265D}"/>
                </a:ext>
              </a:extLst>
            </xdr:cNvPr>
            <xdr:cNvSpPr txBox="1"/>
          </xdr:nvSpPr>
          <xdr:spPr>
            <a:xfrm>
              <a:off x="8417137" y="2179743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86360</xdr:colOff>
      <xdr:row>24</xdr:row>
      <xdr:rowOff>397510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3C76E743-EDEC-4104-8A05-87EE33248E3A}"/>
                </a:ext>
              </a:extLst>
            </xdr:cNvPr>
            <xdr:cNvSpPr txBox="1"/>
          </xdr:nvSpPr>
          <xdr:spPr>
            <a:xfrm>
              <a:off x="9721427" y="2167043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3C76E743-EDEC-4104-8A05-87EE33248E3A}"/>
                </a:ext>
              </a:extLst>
            </xdr:cNvPr>
            <xdr:cNvSpPr txBox="1"/>
          </xdr:nvSpPr>
          <xdr:spPr>
            <a:xfrm>
              <a:off x="9721427" y="2167043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21889</xdr:colOff>
      <xdr:row>21</xdr:row>
      <xdr:rowOff>12700</xdr:rowOff>
    </xdr:from>
    <xdr:ext cx="929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8840B1AC-E746-4C34-97FB-33F0368FBE84}"/>
                </a:ext>
              </a:extLst>
            </xdr:cNvPr>
            <xdr:cNvSpPr txBox="1"/>
          </xdr:nvSpPr>
          <xdr:spPr>
            <a:xfrm>
              <a:off x="3518622" y="5346700"/>
              <a:ext cx="9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5xsin(5x)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0;5]</m:t>
                      </m: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8840B1AC-E746-4C34-97FB-33F0368FBE84}"/>
                </a:ext>
              </a:extLst>
            </xdr:cNvPr>
            <xdr:cNvSpPr txBox="1"/>
          </xdr:nvSpPr>
          <xdr:spPr>
            <a:xfrm>
              <a:off x="3518622" y="5346700"/>
              <a:ext cx="9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/>
                <a:t>5xsin(5x)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1811867</xdr:colOff>
      <xdr:row>29</xdr:row>
      <xdr:rowOff>33021</xdr:rowOff>
    </xdr:from>
    <xdr:ext cx="556260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5AAEB87-A1A0-4132-9F0C-F0890707111D}"/>
            </a:ext>
          </a:extLst>
        </xdr:cNvPr>
        <xdr:cNvSpPr txBox="1"/>
      </xdr:nvSpPr>
      <xdr:spPr>
        <a:xfrm>
          <a:off x="3234267" y="8381154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1811867</xdr:colOff>
      <xdr:row>30</xdr:row>
      <xdr:rowOff>33021</xdr:rowOff>
    </xdr:from>
    <xdr:ext cx="556260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0888561-9B43-401C-B68A-796C9D551B4F}"/>
            </a:ext>
          </a:extLst>
        </xdr:cNvPr>
        <xdr:cNvSpPr txBox="1"/>
      </xdr:nvSpPr>
      <xdr:spPr>
        <a:xfrm>
          <a:off x="3234267" y="8381154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1811867</xdr:colOff>
      <xdr:row>31</xdr:row>
      <xdr:rowOff>33021</xdr:rowOff>
    </xdr:from>
    <xdr:ext cx="556260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712FB77-2C6A-4D56-8583-D8721F256F1C}"/>
            </a:ext>
          </a:extLst>
        </xdr:cNvPr>
        <xdr:cNvSpPr txBox="1"/>
      </xdr:nvSpPr>
      <xdr:spPr>
        <a:xfrm>
          <a:off x="3234267" y="8381154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1811867</xdr:colOff>
      <xdr:row>32</xdr:row>
      <xdr:rowOff>33021</xdr:rowOff>
    </xdr:from>
    <xdr:ext cx="556260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E9844A0-411E-4B06-8FE3-025603806B49}"/>
            </a:ext>
          </a:extLst>
        </xdr:cNvPr>
        <xdr:cNvSpPr txBox="1"/>
      </xdr:nvSpPr>
      <xdr:spPr>
        <a:xfrm>
          <a:off x="3234267" y="8381154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1811867</xdr:colOff>
      <xdr:row>33</xdr:row>
      <xdr:rowOff>33021</xdr:rowOff>
    </xdr:from>
    <xdr:ext cx="556260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EB548FE-0E72-4BF4-B458-1736DB0C8A7C}"/>
            </a:ext>
          </a:extLst>
        </xdr:cNvPr>
        <xdr:cNvSpPr txBox="1"/>
      </xdr:nvSpPr>
      <xdr:spPr>
        <a:xfrm>
          <a:off x="3234267" y="8381154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1811867</xdr:colOff>
      <xdr:row>34</xdr:row>
      <xdr:rowOff>33021</xdr:rowOff>
    </xdr:from>
    <xdr:ext cx="556260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F8E0C54-D3CB-481A-B595-F649060331AB}"/>
            </a:ext>
          </a:extLst>
        </xdr:cNvPr>
        <xdr:cNvSpPr txBox="1"/>
      </xdr:nvSpPr>
      <xdr:spPr>
        <a:xfrm>
          <a:off x="3234267" y="8381154"/>
          <a:ext cx="5562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985221</xdr:colOff>
      <xdr:row>3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426E099-C971-4983-961E-9A28388E2F20}"/>
                </a:ext>
              </a:extLst>
            </xdr:cNvPr>
            <xdr:cNvSpPr txBox="1"/>
          </xdr:nvSpPr>
          <xdr:spPr>
            <a:xfrm>
              <a:off x="2204421" y="594360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426E099-C971-4983-961E-9A28388E2F20}"/>
                </a:ext>
              </a:extLst>
            </xdr:cNvPr>
            <xdr:cNvSpPr txBox="1"/>
          </xdr:nvSpPr>
          <xdr:spPr>
            <a:xfrm>
              <a:off x="2204421" y="594360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5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26D653-1D8D-4F5E-AB3F-04623F751679}"/>
                </a:ext>
              </a:extLst>
            </xdr:cNvPr>
            <xdr:cNvSpPr txBox="1"/>
          </xdr:nvSpPr>
          <xdr:spPr>
            <a:xfrm>
              <a:off x="1714500" y="693420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26D653-1D8D-4F5E-AB3F-04623F751679}"/>
                </a:ext>
              </a:extLst>
            </xdr:cNvPr>
            <xdr:cNvSpPr txBox="1"/>
          </xdr:nvSpPr>
          <xdr:spPr>
            <a:xfrm>
              <a:off x="1714500" y="693420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5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977642-9346-4E3C-82AA-B2F515E3406C}"/>
                </a:ext>
              </a:extLst>
            </xdr:cNvPr>
            <xdr:cNvSpPr txBox="1"/>
          </xdr:nvSpPr>
          <xdr:spPr>
            <a:xfrm>
              <a:off x="2606040" y="686562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4977642-9346-4E3C-82AA-B2F515E3406C}"/>
                </a:ext>
              </a:extLst>
            </xdr:cNvPr>
            <xdr:cNvSpPr txBox="1"/>
          </xdr:nvSpPr>
          <xdr:spPr>
            <a:xfrm>
              <a:off x="2606040" y="686562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5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D5A880-2524-4740-BE3B-FC9B598F3A6B}"/>
                </a:ext>
              </a:extLst>
            </xdr:cNvPr>
            <xdr:cNvSpPr txBox="1"/>
          </xdr:nvSpPr>
          <xdr:spPr>
            <a:xfrm>
              <a:off x="3726180" y="678180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D5A880-2524-4740-BE3B-FC9B598F3A6B}"/>
                </a:ext>
              </a:extLst>
            </xdr:cNvPr>
            <xdr:cNvSpPr txBox="1"/>
          </xdr:nvSpPr>
          <xdr:spPr>
            <a:xfrm>
              <a:off x="3726180" y="678180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5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8C34F6-949B-409A-9B21-BE346256E03E}"/>
                </a:ext>
              </a:extLst>
            </xdr:cNvPr>
            <xdr:cNvSpPr txBox="1"/>
          </xdr:nvSpPr>
          <xdr:spPr>
            <a:xfrm>
              <a:off x="4754880" y="693420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68C34F6-949B-409A-9B21-BE346256E03E}"/>
                </a:ext>
              </a:extLst>
            </xdr:cNvPr>
            <xdr:cNvSpPr txBox="1"/>
          </xdr:nvSpPr>
          <xdr:spPr>
            <a:xfrm>
              <a:off x="4754880" y="693420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5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EA76593-CACE-4EE4-A811-50201FEE7E1B}"/>
                </a:ext>
              </a:extLst>
            </xdr:cNvPr>
            <xdr:cNvSpPr txBox="1"/>
          </xdr:nvSpPr>
          <xdr:spPr>
            <a:xfrm>
              <a:off x="6042660" y="68580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EA76593-CACE-4EE4-A811-50201FEE7E1B}"/>
                </a:ext>
              </a:extLst>
            </xdr:cNvPr>
            <xdr:cNvSpPr txBox="1"/>
          </xdr:nvSpPr>
          <xdr:spPr>
            <a:xfrm>
              <a:off x="6042660" y="68580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5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B383BAB-CE89-478B-A121-9F1BFC80518F}"/>
                </a:ext>
              </a:extLst>
            </xdr:cNvPr>
            <xdr:cNvSpPr txBox="1"/>
          </xdr:nvSpPr>
          <xdr:spPr>
            <a:xfrm>
              <a:off x="7376160" y="690372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B383BAB-CE89-478B-A121-9F1BFC80518F}"/>
                </a:ext>
              </a:extLst>
            </xdr:cNvPr>
            <xdr:cNvSpPr txBox="1"/>
          </xdr:nvSpPr>
          <xdr:spPr>
            <a:xfrm>
              <a:off x="7376160" y="690372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5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062638-9DE5-46BB-A77E-6F7D013DF496}"/>
                </a:ext>
              </a:extLst>
            </xdr:cNvPr>
            <xdr:cNvSpPr txBox="1"/>
          </xdr:nvSpPr>
          <xdr:spPr>
            <a:xfrm>
              <a:off x="8290560" y="690372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F062638-9DE5-46BB-A77E-6F7D013DF496}"/>
                </a:ext>
              </a:extLst>
            </xdr:cNvPr>
            <xdr:cNvSpPr txBox="1"/>
          </xdr:nvSpPr>
          <xdr:spPr>
            <a:xfrm>
              <a:off x="8290560" y="690372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371139</xdr:colOff>
      <xdr:row>2</xdr:row>
      <xdr:rowOff>0</xdr:rowOff>
    </xdr:from>
    <xdr:ext cx="991618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8A4E38B-D1EC-49A0-BF2A-7E81DABB4B34}"/>
                </a:ext>
              </a:extLst>
            </xdr:cNvPr>
            <xdr:cNvSpPr txBox="1"/>
          </xdr:nvSpPr>
          <xdr:spPr>
            <a:xfrm>
              <a:off x="4798359" y="5737860"/>
              <a:ext cx="991618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0,25∗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0;5]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8A4E38B-D1EC-49A0-BF2A-7E81DABB4B34}"/>
                </a:ext>
              </a:extLst>
            </xdr:cNvPr>
            <xdr:cNvSpPr txBox="1"/>
          </xdr:nvSpPr>
          <xdr:spPr>
            <a:xfrm>
              <a:off x="4798359" y="5737860"/>
              <a:ext cx="991618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0,25∗𝑥</a:t>
              </a:r>
              <a:r>
                <a:rPr lang="ru-RU" sz="1100" b="0" i="0">
                  <a:latin typeface="Cambria Math" panose="02040503050406030204" pitchFamily="18" charset="0"/>
                </a:rPr>
                <a:t>〗^5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985221</xdr:colOff>
      <xdr:row>26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4719528-F58F-46A8-BF89-0BD68B0E6D33}"/>
                </a:ext>
              </a:extLst>
            </xdr:cNvPr>
            <xdr:cNvSpPr txBox="1"/>
          </xdr:nvSpPr>
          <xdr:spPr>
            <a:xfrm>
              <a:off x="2067261" y="57150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4719528-F58F-46A8-BF89-0BD68B0E6D33}"/>
                </a:ext>
              </a:extLst>
            </xdr:cNvPr>
            <xdr:cNvSpPr txBox="1"/>
          </xdr:nvSpPr>
          <xdr:spPr>
            <a:xfrm>
              <a:off x="2067261" y="57150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28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FD01CFC-53E5-49DE-B9CF-345A4E176838}"/>
                </a:ext>
              </a:extLst>
            </xdr:cNvPr>
            <xdr:cNvSpPr txBox="1"/>
          </xdr:nvSpPr>
          <xdr:spPr>
            <a:xfrm>
              <a:off x="1714500" y="19583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FD01CFC-53E5-49DE-B9CF-345A4E176838}"/>
                </a:ext>
              </a:extLst>
            </xdr:cNvPr>
            <xdr:cNvSpPr txBox="1"/>
          </xdr:nvSpPr>
          <xdr:spPr>
            <a:xfrm>
              <a:off x="1714500" y="19583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28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65B703C-7D3D-4275-860F-6A3500FA5D93}"/>
                </a:ext>
              </a:extLst>
            </xdr:cNvPr>
            <xdr:cNvSpPr txBox="1"/>
          </xdr:nvSpPr>
          <xdr:spPr>
            <a:xfrm>
              <a:off x="2377440" y="188976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B65B703C-7D3D-4275-860F-6A3500FA5D93}"/>
                </a:ext>
              </a:extLst>
            </xdr:cNvPr>
            <xdr:cNvSpPr txBox="1"/>
          </xdr:nvSpPr>
          <xdr:spPr>
            <a:xfrm>
              <a:off x="2377440" y="188976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28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8F635DE-58C1-44DD-B44C-7E7EC809916F}"/>
                </a:ext>
              </a:extLst>
            </xdr:cNvPr>
            <xdr:cNvSpPr txBox="1"/>
          </xdr:nvSpPr>
          <xdr:spPr>
            <a:xfrm>
              <a:off x="3558540" y="180594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8F635DE-58C1-44DD-B44C-7E7EC809916F}"/>
                </a:ext>
              </a:extLst>
            </xdr:cNvPr>
            <xdr:cNvSpPr txBox="1"/>
          </xdr:nvSpPr>
          <xdr:spPr>
            <a:xfrm>
              <a:off x="3558540" y="180594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28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1A3D85-1208-44FA-8346-9401C96680EF}"/>
                </a:ext>
              </a:extLst>
            </xdr:cNvPr>
            <xdr:cNvSpPr txBox="1"/>
          </xdr:nvSpPr>
          <xdr:spPr>
            <a:xfrm>
              <a:off x="4221480" y="195834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1A3D85-1208-44FA-8346-9401C96680EF}"/>
                </a:ext>
              </a:extLst>
            </xdr:cNvPr>
            <xdr:cNvSpPr txBox="1"/>
          </xdr:nvSpPr>
          <xdr:spPr>
            <a:xfrm>
              <a:off x="4221480" y="195834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28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2DC744B-2056-44CF-8F57-D3E2630A66D1}"/>
                </a:ext>
              </a:extLst>
            </xdr:cNvPr>
            <xdr:cNvSpPr txBox="1"/>
          </xdr:nvSpPr>
          <xdr:spPr>
            <a:xfrm>
              <a:off x="5425440" y="188214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2DC744B-2056-44CF-8F57-D3E2630A66D1}"/>
                </a:ext>
              </a:extLst>
            </xdr:cNvPr>
            <xdr:cNvSpPr txBox="1"/>
          </xdr:nvSpPr>
          <xdr:spPr>
            <a:xfrm>
              <a:off x="5425440" y="188214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28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0601B4E-5A72-47D2-97A4-8772798A5C74}"/>
                </a:ext>
              </a:extLst>
            </xdr:cNvPr>
            <xdr:cNvSpPr txBox="1"/>
          </xdr:nvSpPr>
          <xdr:spPr>
            <a:xfrm>
              <a:off x="6225540" y="192786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0601B4E-5A72-47D2-97A4-8772798A5C74}"/>
                </a:ext>
              </a:extLst>
            </xdr:cNvPr>
            <xdr:cNvSpPr txBox="1"/>
          </xdr:nvSpPr>
          <xdr:spPr>
            <a:xfrm>
              <a:off x="6225540" y="192786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28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7613674-C771-495D-B5DB-C1C4C26E0A3D}"/>
                </a:ext>
              </a:extLst>
            </xdr:cNvPr>
            <xdr:cNvSpPr txBox="1"/>
          </xdr:nvSpPr>
          <xdr:spPr>
            <a:xfrm>
              <a:off x="7178040" y="192786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7613674-C771-495D-B5DB-C1C4C26E0A3D}"/>
                </a:ext>
              </a:extLst>
            </xdr:cNvPr>
            <xdr:cNvSpPr txBox="1"/>
          </xdr:nvSpPr>
          <xdr:spPr>
            <a:xfrm>
              <a:off x="7178040" y="192786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371139</xdr:colOff>
      <xdr:row>25</xdr:row>
      <xdr:rowOff>0</xdr:rowOff>
    </xdr:from>
    <xdr:ext cx="10001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2E5459A-2BCD-475F-8284-EB744DE2EB92}"/>
                </a:ext>
              </a:extLst>
            </xdr:cNvPr>
            <xdr:cNvSpPr txBox="1"/>
          </xdr:nvSpPr>
          <xdr:spPr>
            <a:xfrm>
              <a:off x="4524039" y="6286500"/>
              <a:ext cx="1000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/>
                <a:t>5</a:t>
              </a:r>
              <a:r>
                <a:rPr lang="en-US" sz="1100" b="0"/>
                <a:t>x*sin(5x)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0;5]</m:t>
                      </m: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12E5459A-2BCD-475F-8284-EB744DE2EB92}"/>
                </a:ext>
              </a:extLst>
            </xdr:cNvPr>
            <xdr:cNvSpPr txBox="1"/>
          </xdr:nvSpPr>
          <xdr:spPr>
            <a:xfrm>
              <a:off x="4524039" y="6286500"/>
              <a:ext cx="1000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/>
                <a:t>5</a:t>
              </a:r>
              <a:r>
                <a:rPr lang="en-US" sz="1100" b="0"/>
                <a:t>x*sin(5x)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985221</xdr:colOff>
      <xdr:row>3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5B7B50-FEA2-45D1-A64E-97090DFC2944}"/>
                </a:ext>
              </a:extLst>
            </xdr:cNvPr>
            <xdr:cNvSpPr txBox="1"/>
          </xdr:nvSpPr>
          <xdr:spPr>
            <a:xfrm>
              <a:off x="2318721" y="57150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5B7B50-FEA2-45D1-A64E-97090DFC2944}"/>
                </a:ext>
              </a:extLst>
            </xdr:cNvPr>
            <xdr:cNvSpPr txBox="1"/>
          </xdr:nvSpPr>
          <xdr:spPr>
            <a:xfrm>
              <a:off x="2318721" y="57150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5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3F71CD-21BA-4A26-AF16-D1ECD092AACD}"/>
                </a:ext>
              </a:extLst>
            </xdr:cNvPr>
            <xdr:cNvSpPr txBox="1"/>
          </xdr:nvSpPr>
          <xdr:spPr>
            <a:xfrm>
              <a:off x="1828800" y="19583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3F71CD-21BA-4A26-AF16-D1ECD092AACD}"/>
                </a:ext>
              </a:extLst>
            </xdr:cNvPr>
            <xdr:cNvSpPr txBox="1"/>
          </xdr:nvSpPr>
          <xdr:spPr>
            <a:xfrm>
              <a:off x="1828800" y="19583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5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75C453-BAF3-4CEA-877C-57CB49B2C233}"/>
                </a:ext>
              </a:extLst>
            </xdr:cNvPr>
            <xdr:cNvSpPr txBox="1"/>
          </xdr:nvSpPr>
          <xdr:spPr>
            <a:xfrm>
              <a:off x="2788920" y="188976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75C453-BAF3-4CEA-877C-57CB49B2C233}"/>
                </a:ext>
              </a:extLst>
            </xdr:cNvPr>
            <xdr:cNvSpPr txBox="1"/>
          </xdr:nvSpPr>
          <xdr:spPr>
            <a:xfrm>
              <a:off x="2788920" y="188976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5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E87E52-5C64-4558-ADEE-5D6DDDB77079}"/>
                </a:ext>
              </a:extLst>
            </xdr:cNvPr>
            <xdr:cNvSpPr txBox="1"/>
          </xdr:nvSpPr>
          <xdr:spPr>
            <a:xfrm>
              <a:off x="3970020" y="180594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E87E52-5C64-4558-ADEE-5D6DDDB77079}"/>
                </a:ext>
              </a:extLst>
            </xdr:cNvPr>
            <xdr:cNvSpPr txBox="1"/>
          </xdr:nvSpPr>
          <xdr:spPr>
            <a:xfrm>
              <a:off x="3970020" y="180594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5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741DE87-168C-4816-ABA7-10A8B66BE859}"/>
                </a:ext>
              </a:extLst>
            </xdr:cNvPr>
            <xdr:cNvSpPr txBox="1"/>
          </xdr:nvSpPr>
          <xdr:spPr>
            <a:xfrm>
              <a:off x="4853940" y="195834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741DE87-168C-4816-ABA7-10A8B66BE859}"/>
                </a:ext>
              </a:extLst>
            </xdr:cNvPr>
            <xdr:cNvSpPr txBox="1"/>
          </xdr:nvSpPr>
          <xdr:spPr>
            <a:xfrm>
              <a:off x="4853940" y="195834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5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54283BB-1634-4F58-AD33-11C476C9B552}"/>
                </a:ext>
              </a:extLst>
            </xdr:cNvPr>
            <xdr:cNvSpPr txBox="1"/>
          </xdr:nvSpPr>
          <xdr:spPr>
            <a:xfrm>
              <a:off x="6057900" y="188214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54283BB-1634-4F58-AD33-11C476C9B552}"/>
                </a:ext>
              </a:extLst>
            </xdr:cNvPr>
            <xdr:cNvSpPr txBox="1"/>
          </xdr:nvSpPr>
          <xdr:spPr>
            <a:xfrm>
              <a:off x="6057900" y="188214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5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501ECC-1A46-41FC-B7C9-8F88FC750A14}"/>
                </a:ext>
              </a:extLst>
            </xdr:cNvPr>
            <xdr:cNvSpPr txBox="1"/>
          </xdr:nvSpPr>
          <xdr:spPr>
            <a:xfrm>
              <a:off x="7307580" y="192786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501ECC-1A46-41FC-B7C9-8F88FC750A14}"/>
                </a:ext>
              </a:extLst>
            </xdr:cNvPr>
            <xdr:cNvSpPr txBox="1"/>
          </xdr:nvSpPr>
          <xdr:spPr>
            <a:xfrm>
              <a:off x="7307580" y="192786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5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218E741-A140-4125-8797-659C04FECC6E}"/>
                </a:ext>
              </a:extLst>
            </xdr:cNvPr>
            <xdr:cNvSpPr txBox="1"/>
          </xdr:nvSpPr>
          <xdr:spPr>
            <a:xfrm>
              <a:off x="8260080" y="192786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218E741-A140-4125-8797-659C04FECC6E}"/>
                </a:ext>
              </a:extLst>
            </xdr:cNvPr>
            <xdr:cNvSpPr txBox="1"/>
          </xdr:nvSpPr>
          <xdr:spPr>
            <a:xfrm>
              <a:off x="8260080" y="192786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371139</xdr:colOff>
      <xdr:row>2</xdr:row>
      <xdr:rowOff>0</xdr:rowOff>
    </xdr:from>
    <xdr:ext cx="991618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699449E-7AB6-4378-8AA0-DB60550DBEE7}"/>
                </a:ext>
              </a:extLst>
            </xdr:cNvPr>
            <xdr:cNvSpPr txBox="1"/>
          </xdr:nvSpPr>
          <xdr:spPr>
            <a:xfrm>
              <a:off x="4897419" y="365760"/>
              <a:ext cx="991618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0,25∗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0;5]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699449E-7AB6-4378-8AA0-DB60550DBEE7}"/>
                </a:ext>
              </a:extLst>
            </xdr:cNvPr>
            <xdr:cNvSpPr txBox="1"/>
          </xdr:nvSpPr>
          <xdr:spPr>
            <a:xfrm>
              <a:off x="4897419" y="365760"/>
              <a:ext cx="991618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0,25∗𝑥</a:t>
              </a:r>
              <a:r>
                <a:rPr lang="ru-RU" sz="1100" b="0" i="0">
                  <a:latin typeface="Cambria Math" panose="02040503050406030204" pitchFamily="18" charset="0"/>
                </a:rPr>
                <a:t>〗^5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1071581</xdr:colOff>
      <xdr:row>3</xdr:row>
      <xdr:rowOff>16510</xdr:rowOff>
    </xdr:from>
    <xdr:ext cx="1908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62CBC0-14DE-461B-99AF-682D197700A8}"/>
                </a:ext>
              </a:extLst>
            </xdr:cNvPr>
            <xdr:cNvSpPr txBox="1"/>
          </xdr:nvSpPr>
          <xdr:spPr>
            <a:xfrm>
              <a:off x="12844481" y="565150"/>
              <a:ext cx="1908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  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62CBC0-14DE-461B-99AF-682D197700A8}"/>
                </a:ext>
              </a:extLst>
            </xdr:cNvPr>
            <xdr:cNvSpPr txBox="1"/>
          </xdr:nvSpPr>
          <xdr:spPr>
            <a:xfrm>
              <a:off x="12844481" y="565150"/>
              <a:ext cx="1908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^(</a:t>
              </a:r>
              <a:r>
                <a:rPr lang="en-US" sz="1100" b="0" i="0">
                  <a:latin typeface="Cambria Math" panose="02040503050406030204" pitchFamily="18" charset="0"/>
                </a:rPr>
                <a:t>∗ 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486872</xdr:colOff>
      <xdr:row>5</xdr:row>
      <xdr:rowOff>423949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2743F3-7863-499F-8914-1FDA53FB818C}"/>
                </a:ext>
              </a:extLst>
            </xdr:cNvPr>
            <xdr:cNvSpPr txBox="1"/>
          </xdr:nvSpPr>
          <xdr:spPr>
            <a:xfrm>
              <a:off x="12374072" y="2162694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2743F3-7863-499F-8914-1FDA53FB818C}"/>
                </a:ext>
              </a:extLst>
            </xdr:cNvPr>
            <xdr:cNvSpPr txBox="1"/>
          </xdr:nvSpPr>
          <xdr:spPr>
            <a:xfrm>
              <a:off x="12374072" y="2162694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90170</xdr:colOff>
      <xdr:row>5</xdr:row>
      <xdr:rowOff>353060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FCC2A18-B72D-4D69-821C-9F7AD5A437CD}"/>
                </a:ext>
              </a:extLst>
            </xdr:cNvPr>
            <xdr:cNvSpPr txBox="1"/>
          </xdr:nvSpPr>
          <xdr:spPr>
            <a:xfrm>
              <a:off x="3587750" y="167894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FCC2A18-B72D-4D69-821C-9F7AD5A437CD}"/>
                </a:ext>
              </a:extLst>
            </xdr:cNvPr>
            <xdr:cNvSpPr txBox="1"/>
          </xdr:nvSpPr>
          <xdr:spPr>
            <a:xfrm>
              <a:off x="3587750" y="167894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58420</xdr:colOff>
      <xdr:row>5</xdr:row>
      <xdr:rowOff>269241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D4E047A-323A-4DEF-87C4-E11E7534C7C2}"/>
                </a:ext>
              </a:extLst>
            </xdr:cNvPr>
            <xdr:cNvSpPr txBox="1"/>
          </xdr:nvSpPr>
          <xdr:spPr>
            <a:xfrm>
              <a:off x="4767580" y="159512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D4E047A-323A-4DEF-87C4-E11E7534C7C2}"/>
                </a:ext>
              </a:extLst>
            </xdr:cNvPr>
            <xdr:cNvSpPr txBox="1"/>
          </xdr:nvSpPr>
          <xdr:spPr>
            <a:xfrm>
              <a:off x="4767580" y="159512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200660</xdr:colOff>
      <xdr:row>5</xdr:row>
      <xdr:rowOff>427990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C71EE7D-E8C7-4BCE-96FC-9AF45F2FBEBD}"/>
                </a:ext>
              </a:extLst>
            </xdr:cNvPr>
            <xdr:cNvSpPr txBox="1"/>
          </xdr:nvSpPr>
          <xdr:spPr>
            <a:xfrm>
              <a:off x="6113780" y="17538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AC71EE7D-E8C7-4BCE-96FC-9AF45F2FBEBD}"/>
                </a:ext>
              </a:extLst>
            </xdr:cNvPr>
            <xdr:cNvSpPr txBox="1"/>
          </xdr:nvSpPr>
          <xdr:spPr>
            <a:xfrm>
              <a:off x="6113780" y="17538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140970</xdr:colOff>
      <xdr:row>5</xdr:row>
      <xdr:rowOff>332740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95063D0-2555-404B-BB88-5AAD47F0C849}"/>
                </a:ext>
              </a:extLst>
            </xdr:cNvPr>
            <xdr:cNvSpPr txBox="1"/>
          </xdr:nvSpPr>
          <xdr:spPr>
            <a:xfrm>
              <a:off x="7166610" y="165862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D95063D0-2555-404B-BB88-5AAD47F0C849}"/>
                </a:ext>
              </a:extLst>
            </xdr:cNvPr>
            <xdr:cNvSpPr txBox="1"/>
          </xdr:nvSpPr>
          <xdr:spPr>
            <a:xfrm>
              <a:off x="7166610" y="165862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331470</xdr:colOff>
      <xdr:row>5</xdr:row>
      <xdr:rowOff>410210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1091F6E-209F-4C57-A359-859386A92310}"/>
                </a:ext>
              </a:extLst>
            </xdr:cNvPr>
            <xdr:cNvSpPr txBox="1"/>
          </xdr:nvSpPr>
          <xdr:spPr>
            <a:xfrm>
              <a:off x="8423910" y="173609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1091F6E-209F-4C57-A359-859386A92310}"/>
                </a:ext>
              </a:extLst>
            </xdr:cNvPr>
            <xdr:cNvSpPr txBox="1"/>
          </xdr:nvSpPr>
          <xdr:spPr>
            <a:xfrm>
              <a:off x="8423910" y="173609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21</xdr:col>
      <xdr:colOff>86360</xdr:colOff>
      <xdr:row>5</xdr:row>
      <xdr:rowOff>397510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9B71D2F-D83D-4D73-BB49-BEC4572248C9}"/>
                </a:ext>
              </a:extLst>
            </xdr:cNvPr>
            <xdr:cNvSpPr txBox="1"/>
          </xdr:nvSpPr>
          <xdr:spPr>
            <a:xfrm>
              <a:off x="9725660" y="172339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9B71D2F-D83D-4D73-BB49-BEC4572248C9}"/>
                </a:ext>
              </a:extLst>
            </xdr:cNvPr>
            <xdr:cNvSpPr txBox="1"/>
          </xdr:nvSpPr>
          <xdr:spPr>
            <a:xfrm>
              <a:off x="9725660" y="172339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677209</xdr:colOff>
      <xdr:row>2</xdr:row>
      <xdr:rowOff>5080</xdr:rowOff>
    </xdr:from>
    <xdr:ext cx="98879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D9FF1B2-AA30-487B-9BE2-D73D1A5F1E1E}"/>
                </a:ext>
              </a:extLst>
            </xdr:cNvPr>
            <xdr:cNvSpPr txBox="1"/>
          </xdr:nvSpPr>
          <xdr:spPr>
            <a:xfrm>
              <a:off x="13524529" y="370840"/>
              <a:ext cx="98879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0,25∗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0;5]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D9FF1B2-AA30-487B-9BE2-D73D1A5F1E1E}"/>
                </a:ext>
              </a:extLst>
            </xdr:cNvPr>
            <xdr:cNvSpPr txBox="1"/>
          </xdr:nvSpPr>
          <xdr:spPr>
            <a:xfrm>
              <a:off x="13524529" y="370840"/>
              <a:ext cx="98879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0,25∗𝑥</a:t>
              </a:r>
              <a:r>
                <a:rPr lang="ru-RU" sz="1100" b="0" i="0">
                  <a:latin typeface="Cambria Math" panose="02040503050406030204" pitchFamily="18" charset="0"/>
                </a:rPr>
                <a:t>〗^9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985221</xdr:colOff>
      <xdr:row>28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A6C9AED-8661-4228-BAEE-CBDDCCEC52EC}"/>
                </a:ext>
              </a:extLst>
            </xdr:cNvPr>
            <xdr:cNvSpPr txBox="1"/>
          </xdr:nvSpPr>
          <xdr:spPr>
            <a:xfrm>
              <a:off x="2318721" y="649224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A6C9AED-8661-4228-BAEE-CBDDCCEC52EC}"/>
                </a:ext>
              </a:extLst>
            </xdr:cNvPr>
            <xdr:cNvSpPr txBox="1"/>
          </xdr:nvSpPr>
          <xdr:spPr>
            <a:xfrm>
              <a:off x="2318721" y="649224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30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7BA04B7-2D64-44F5-A07D-0329C6302678}"/>
                </a:ext>
              </a:extLst>
            </xdr:cNvPr>
            <xdr:cNvSpPr txBox="1"/>
          </xdr:nvSpPr>
          <xdr:spPr>
            <a:xfrm>
              <a:off x="1828800" y="787908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7BA04B7-2D64-44F5-A07D-0329C6302678}"/>
                </a:ext>
              </a:extLst>
            </xdr:cNvPr>
            <xdr:cNvSpPr txBox="1"/>
          </xdr:nvSpPr>
          <xdr:spPr>
            <a:xfrm>
              <a:off x="1828800" y="787908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30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1696718-435E-4D05-8688-36CC16D084B1}"/>
                </a:ext>
              </a:extLst>
            </xdr:cNvPr>
            <xdr:cNvSpPr txBox="1"/>
          </xdr:nvSpPr>
          <xdr:spPr>
            <a:xfrm>
              <a:off x="2788920" y="781050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1696718-435E-4D05-8688-36CC16D084B1}"/>
                </a:ext>
              </a:extLst>
            </xdr:cNvPr>
            <xdr:cNvSpPr txBox="1"/>
          </xdr:nvSpPr>
          <xdr:spPr>
            <a:xfrm>
              <a:off x="2788920" y="781050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30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A79CE22-C575-41EC-9389-5DA9CA97600A}"/>
                </a:ext>
              </a:extLst>
            </xdr:cNvPr>
            <xdr:cNvSpPr txBox="1"/>
          </xdr:nvSpPr>
          <xdr:spPr>
            <a:xfrm>
              <a:off x="3970020" y="772668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9A79CE22-C575-41EC-9389-5DA9CA97600A}"/>
                </a:ext>
              </a:extLst>
            </xdr:cNvPr>
            <xdr:cNvSpPr txBox="1"/>
          </xdr:nvSpPr>
          <xdr:spPr>
            <a:xfrm>
              <a:off x="3970020" y="772668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30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2FFE2C5-0E51-4059-8AF5-AB228CB87EB1}"/>
                </a:ext>
              </a:extLst>
            </xdr:cNvPr>
            <xdr:cNvSpPr txBox="1"/>
          </xdr:nvSpPr>
          <xdr:spPr>
            <a:xfrm>
              <a:off x="4853940" y="787908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2FFE2C5-0E51-4059-8AF5-AB228CB87EB1}"/>
                </a:ext>
              </a:extLst>
            </xdr:cNvPr>
            <xdr:cNvSpPr txBox="1"/>
          </xdr:nvSpPr>
          <xdr:spPr>
            <a:xfrm>
              <a:off x="4853940" y="787908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30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BEEE9AA-DE55-4374-B8A8-761DEB20CA85}"/>
                </a:ext>
              </a:extLst>
            </xdr:cNvPr>
            <xdr:cNvSpPr txBox="1"/>
          </xdr:nvSpPr>
          <xdr:spPr>
            <a:xfrm>
              <a:off x="6057900" y="780288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BEEE9AA-DE55-4374-B8A8-761DEB20CA85}"/>
                </a:ext>
              </a:extLst>
            </xdr:cNvPr>
            <xdr:cNvSpPr txBox="1"/>
          </xdr:nvSpPr>
          <xdr:spPr>
            <a:xfrm>
              <a:off x="6057900" y="780288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30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37BE9C9-89A0-4D92-9128-E097360F059B}"/>
                </a:ext>
              </a:extLst>
            </xdr:cNvPr>
            <xdr:cNvSpPr txBox="1"/>
          </xdr:nvSpPr>
          <xdr:spPr>
            <a:xfrm>
              <a:off x="7307580" y="784860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37BE9C9-89A0-4D92-9128-E097360F059B}"/>
                </a:ext>
              </a:extLst>
            </xdr:cNvPr>
            <xdr:cNvSpPr txBox="1"/>
          </xdr:nvSpPr>
          <xdr:spPr>
            <a:xfrm>
              <a:off x="7307580" y="784860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30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34A52E4-448C-456C-93C6-540DB5DE7AE7}"/>
                </a:ext>
              </a:extLst>
            </xdr:cNvPr>
            <xdr:cNvSpPr txBox="1"/>
          </xdr:nvSpPr>
          <xdr:spPr>
            <a:xfrm>
              <a:off x="8260080" y="784860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34A52E4-448C-456C-93C6-540DB5DE7AE7}"/>
                </a:ext>
              </a:extLst>
            </xdr:cNvPr>
            <xdr:cNvSpPr txBox="1"/>
          </xdr:nvSpPr>
          <xdr:spPr>
            <a:xfrm>
              <a:off x="8260080" y="784860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350357</xdr:colOff>
      <xdr:row>27</xdr:row>
      <xdr:rowOff>0</xdr:rowOff>
    </xdr:from>
    <xdr:ext cx="10001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4195F97-542F-4F24-8DA8-A168CE87C2D5}"/>
                </a:ext>
              </a:extLst>
            </xdr:cNvPr>
            <xdr:cNvSpPr txBox="1"/>
          </xdr:nvSpPr>
          <xdr:spPr>
            <a:xfrm>
              <a:off x="5130175" y="6580909"/>
              <a:ext cx="1000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/>
                <a:t>5</a:t>
              </a:r>
              <a:r>
                <a:rPr lang="en-US" sz="1100" b="0"/>
                <a:t>x*sin(5x)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0;5]</m:t>
                      </m: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4195F97-542F-4F24-8DA8-A168CE87C2D5}"/>
                </a:ext>
              </a:extLst>
            </xdr:cNvPr>
            <xdr:cNvSpPr txBox="1"/>
          </xdr:nvSpPr>
          <xdr:spPr>
            <a:xfrm>
              <a:off x="5130175" y="6580909"/>
              <a:ext cx="1000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/>
                <a:t>5</a:t>
              </a:r>
              <a:r>
                <a:rPr lang="en-US" sz="1100" b="0"/>
                <a:t>x*sin(5x)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26</xdr:row>
      <xdr:rowOff>16510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20913FA-0163-4BB6-A886-12A73D2882A5}"/>
            </a:ext>
          </a:extLst>
        </xdr:cNvPr>
        <xdr:cNvSpPr txBox="1"/>
      </xdr:nvSpPr>
      <xdr:spPr>
        <a:xfrm>
          <a:off x="0" y="51066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13</xdr:col>
      <xdr:colOff>0</xdr:colOff>
      <xdr:row>28</xdr:row>
      <xdr:rowOff>182880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FBEB3A-97C6-45DE-AD54-B56351520825}"/>
            </a:ext>
          </a:extLst>
        </xdr:cNvPr>
        <xdr:cNvSpPr txBox="1"/>
      </xdr:nvSpPr>
      <xdr:spPr>
        <a:xfrm>
          <a:off x="0" y="563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13</xdr:col>
      <xdr:colOff>0</xdr:colOff>
      <xdr:row>28</xdr:row>
      <xdr:rowOff>185420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3CEED05-0F02-46CA-8C9B-A15F57C7B4F7}"/>
            </a:ext>
          </a:extLst>
        </xdr:cNvPr>
        <xdr:cNvSpPr txBox="1"/>
      </xdr:nvSpPr>
      <xdr:spPr>
        <a:xfrm>
          <a:off x="0" y="56413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13</xdr:col>
      <xdr:colOff>0</xdr:colOff>
      <xdr:row>28</xdr:row>
      <xdr:rowOff>180340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CBDE44B-F8D4-4FA3-A1C0-C8884D06E483}"/>
            </a:ext>
          </a:extLst>
        </xdr:cNvPr>
        <xdr:cNvSpPr txBox="1"/>
      </xdr:nvSpPr>
      <xdr:spPr>
        <a:xfrm>
          <a:off x="0" y="56362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13</xdr:col>
      <xdr:colOff>0</xdr:colOff>
      <xdr:row>28</xdr:row>
      <xdr:rowOff>181610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F6E2633-F514-490E-B907-EFDDF89D9C28}"/>
            </a:ext>
          </a:extLst>
        </xdr:cNvPr>
        <xdr:cNvSpPr txBox="1"/>
      </xdr:nvSpPr>
      <xdr:spPr>
        <a:xfrm>
          <a:off x="0" y="5637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13</xdr:col>
      <xdr:colOff>0</xdr:colOff>
      <xdr:row>28</xdr:row>
      <xdr:rowOff>184150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7E3D774-E99B-4A98-A060-2A3E335EE066}"/>
            </a:ext>
          </a:extLst>
        </xdr:cNvPr>
        <xdr:cNvSpPr txBox="1"/>
      </xdr:nvSpPr>
      <xdr:spPr>
        <a:xfrm>
          <a:off x="0" y="5640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13</xdr:col>
      <xdr:colOff>0</xdr:colOff>
      <xdr:row>25</xdr:row>
      <xdr:rowOff>44450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DDBE466-CAEB-4088-9052-C1B9565418C1}"/>
            </a:ext>
          </a:extLst>
        </xdr:cNvPr>
        <xdr:cNvSpPr txBox="1"/>
      </xdr:nvSpPr>
      <xdr:spPr>
        <a:xfrm>
          <a:off x="0" y="4806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136399</xdr:colOff>
      <xdr:row>28</xdr:row>
      <xdr:rowOff>2655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E8A58C89-0521-465A-94B9-A9040D257961}"/>
                </a:ext>
              </a:extLst>
            </xdr:cNvPr>
            <xdr:cNvSpPr txBox="1"/>
          </xdr:nvSpPr>
          <xdr:spPr>
            <a:xfrm>
              <a:off x="13097326" y="6763673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E8A58C89-0521-465A-94B9-A9040D257961}"/>
                </a:ext>
              </a:extLst>
            </xdr:cNvPr>
            <xdr:cNvSpPr txBox="1"/>
          </xdr:nvSpPr>
          <xdr:spPr>
            <a:xfrm>
              <a:off x="13097326" y="6763673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493799</xdr:colOff>
      <xdr:row>30</xdr:row>
      <xdr:rowOff>417022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A08C80BB-8785-4920-A782-11FD7731173D}"/>
                </a:ext>
              </a:extLst>
            </xdr:cNvPr>
            <xdr:cNvSpPr txBox="1"/>
          </xdr:nvSpPr>
          <xdr:spPr>
            <a:xfrm>
              <a:off x="12380999" y="8376458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A08C80BB-8785-4920-A782-11FD7731173D}"/>
                </a:ext>
              </a:extLst>
            </xdr:cNvPr>
            <xdr:cNvSpPr txBox="1"/>
          </xdr:nvSpPr>
          <xdr:spPr>
            <a:xfrm>
              <a:off x="12380999" y="8376458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90170</xdr:colOff>
      <xdr:row>30</xdr:row>
      <xdr:rowOff>353060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7967365B-9ED0-4259-8466-DCB80026ABCB}"/>
                </a:ext>
              </a:extLst>
            </xdr:cNvPr>
            <xdr:cNvSpPr txBox="1"/>
          </xdr:nvSpPr>
          <xdr:spPr>
            <a:xfrm>
              <a:off x="3587750" y="658622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7967365B-9ED0-4259-8466-DCB80026ABCB}"/>
                </a:ext>
              </a:extLst>
            </xdr:cNvPr>
            <xdr:cNvSpPr txBox="1"/>
          </xdr:nvSpPr>
          <xdr:spPr>
            <a:xfrm>
              <a:off x="3587750" y="658622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58420</xdr:colOff>
      <xdr:row>30</xdr:row>
      <xdr:rowOff>269241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F0F7B868-C899-4E66-A955-EAFEA96C8B27}"/>
                </a:ext>
              </a:extLst>
            </xdr:cNvPr>
            <xdr:cNvSpPr txBox="1"/>
          </xdr:nvSpPr>
          <xdr:spPr>
            <a:xfrm>
              <a:off x="4767580" y="650240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F0F7B868-C899-4E66-A955-EAFEA96C8B27}"/>
                </a:ext>
              </a:extLst>
            </xdr:cNvPr>
            <xdr:cNvSpPr txBox="1"/>
          </xdr:nvSpPr>
          <xdr:spPr>
            <a:xfrm>
              <a:off x="4767580" y="650240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200660</xdr:colOff>
      <xdr:row>30</xdr:row>
      <xdr:rowOff>427990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259560EB-5CE7-4C42-B628-536052FCC604}"/>
                </a:ext>
              </a:extLst>
            </xdr:cNvPr>
            <xdr:cNvSpPr txBox="1"/>
          </xdr:nvSpPr>
          <xdr:spPr>
            <a:xfrm>
              <a:off x="6113780" y="666115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259560EB-5CE7-4C42-B628-536052FCC604}"/>
                </a:ext>
              </a:extLst>
            </xdr:cNvPr>
            <xdr:cNvSpPr txBox="1"/>
          </xdr:nvSpPr>
          <xdr:spPr>
            <a:xfrm>
              <a:off x="6113780" y="666115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140970</xdr:colOff>
      <xdr:row>30</xdr:row>
      <xdr:rowOff>332740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7E3618D-2AC1-41ED-85BA-545496ED9CA3}"/>
                </a:ext>
              </a:extLst>
            </xdr:cNvPr>
            <xdr:cNvSpPr txBox="1"/>
          </xdr:nvSpPr>
          <xdr:spPr>
            <a:xfrm>
              <a:off x="7166610" y="65659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7E3618D-2AC1-41ED-85BA-545496ED9CA3}"/>
                </a:ext>
              </a:extLst>
            </xdr:cNvPr>
            <xdr:cNvSpPr txBox="1"/>
          </xdr:nvSpPr>
          <xdr:spPr>
            <a:xfrm>
              <a:off x="7166610" y="65659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331470</xdr:colOff>
      <xdr:row>30</xdr:row>
      <xdr:rowOff>410210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2DF1EE4B-F53E-4F72-B917-C488595E07C9}"/>
                </a:ext>
              </a:extLst>
            </xdr:cNvPr>
            <xdr:cNvSpPr txBox="1"/>
          </xdr:nvSpPr>
          <xdr:spPr>
            <a:xfrm>
              <a:off x="8423910" y="664337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2DF1EE4B-F53E-4F72-B917-C488595E07C9}"/>
                </a:ext>
              </a:extLst>
            </xdr:cNvPr>
            <xdr:cNvSpPr txBox="1"/>
          </xdr:nvSpPr>
          <xdr:spPr>
            <a:xfrm>
              <a:off x="8423910" y="664337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21</xdr:col>
      <xdr:colOff>86360</xdr:colOff>
      <xdr:row>30</xdr:row>
      <xdr:rowOff>397510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BD9C24B8-8B5B-4DB1-82DC-530B0531D7F6}"/>
                </a:ext>
              </a:extLst>
            </xdr:cNvPr>
            <xdr:cNvSpPr txBox="1"/>
          </xdr:nvSpPr>
          <xdr:spPr>
            <a:xfrm>
              <a:off x="9725660" y="663067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BD9C24B8-8B5B-4DB1-82DC-530B0531D7F6}"/>
                </a:ext>
              </a:extLst>
            </xdr:cNvPr>
            <xdr:cNvSpPr txBox="1"/>
          </xdr:nvSpPr>
          <xdr:spPr>
            <a:xfrm>
              <a:off x="9725660" y="663067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1428125</xdr:colOff>
      <xdr:row>26</xdr:row>
      <xdr:rowOff>178955</xdr:rowOff>
    </xdr:from>
    <xdr:ext cx="929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9EA07394-4B07-41AD-88F9-D1BD91C8E321}"/>
                </a:ext>
              </a:extLst>
            </xdr:cNvPr>
            <xdr:cNvSpPr txBox="1"/>
          </xdr:nvSpPr>
          <xdr:spPr>
            <a:xfrm>
              <a:off x="14389052" y="6579755"/>
              <a:ext cx="9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5xsin(5x)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0;5]</m:t>
                      </m: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9EA07394-4B07-41AD-88F9-D1BD91C8E321}"/>
                </a:ext>
              </a:extLst>
            </xdr:cNvPr>
            <xdr:cNvSpPr txBox="1"/>
          </xdr:nvSpPr>
          <xdr:spPr>
            <a:xfrm>
              <a:off x="14389052" y="6579755"/>
              <a:ext cx="9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5xsin(5x)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985221</xdr:colOff>
      <xdr:row>3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86063C-1B7B-4927-8295-279DC7DE6973}"/>
                </a:ext>
              </a:extLst>
            </xdr:cNvPr>
            <xdr:cNvSpPr txBox="1"/>
          </xdr:nvSpPr>
          <xdr:spPr>
            <a:xfrm>
              <a:off x="2105361" y="649224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86063C-1B7B-4927-8295-279DC7DE6973}"/>
                </a:ext>
              </a:extLst>
            </xdr:cNvPr>
            <xdr:cNvSpPr txBox="1"/>
          </xdr:nvSpPr>
          <xdr:spPr>
            <a:xfrm>
              <a:off x="2105361" y="649224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5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4CA68C-D272-4335-AF68-E85F7E674D10}"/>
                </a:ext>
              </a:extLst>
            </xdr:cNvPr>
            <xdr:cNvSpPr txBox="1"/>
          </xdr:nvSpPr>
          <xdr:spPr>
            <a:xfrm>
              <a:off x="1752600" y="787908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4CA68C-D272-4335-AF68-E85F7E674D10}"/>
                </a:ext>
              </a:extLst>
            </xdr:cNvPr>
            <xdr:cNvSpPr txBox="1"/>
          </xdr:nvSpPr>
          <xdr:spPr>
            <a:xfrm>
              <a:off x="1752600" y="787908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5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3D7B521-5BCE-41AD-9703-EE50C4B7D17A}"/>
                </a:ext>
              </a:extLst>
            </xdr:cNvPr>
            <xdr:cNvSpPr txBox="1"/>
          </xdr:nvSpPr>
          <xdr:spPr>
            <a:xfrm>
              <a:off x="2415540" y="781050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3D7B521-5BCE-41AD-9703-EE50C4B7D17A}"/>
                </a:ext>
              </a:extLst>
            </xdr:cNvPr>
            <xdr:cNvSpPr txBox="1"/>
          </xdr:nvSpPr>
          <xdr:spPr>
            <a:xfrm>
              <a:off x="2415540" y="781050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5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2F8F29E-43C1-498E-827E-74BDF6FA06A6}"/>
                </a:ext>
              </a:extLst>
            </xdr:cNvPr>
            <xdr:cNvSpPr txBox="1"/>
          </xdr:nvSpPr>
          <xdr:spPr>
            <a:xfrm>
              <a:off x="3596640" y="772668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2F8F29E-43C1-498E-827E-74BDF6FA06A6}"/>
                </a:ext>
              </a:extLst>
            </xdr:cNvPr>
            <xdr:cNvSpPr txBox="1"/>
          </xdr:nvSpPr>
          <xdr:spPr>
            <a:xfrm>
              <a:off x="3596640" y="772668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5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347EED0-6B9E-41F9-B81E-A8D1600F4FD6}"/>
                </a:ext>
              </a:extLst>
            </xdr:cNvPr>
            <xdr:cNvSpPr txBox="1"/>
          </xdr:nvSpPr>
          <xdr:spPr>
            <a:xfrm>
              <a:off x="4480560" y="787908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347EED0-6B9E-41F9-B81E-A8D1600F4FD6}"/>
                </a:ext>
              </a:extLst>
            </xdr:cNvPr>
            <xdr:cNvSpPr txBox="1"/>
          </xdr:nvSpPr>
          <xdr:spPr>
            <a:xfrm>
              <a:off x="4480560" y="787908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5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4FC753-E770-45E6-9239-4BDA77F46434}"/>
                </a:ext>
              </a:extLst>
            </xdr:cNvPr>
            <xdr:cNvSpPr txBox="1"/>
          </xdr:nvSpPr>
          <xdr:spPr>
            <a:xfrm>
              <a:off x="5684520" y="780288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4FC753-E770-45E6-9239-4BDA77F46434}"/>
                </a:ext>
              </a:extLst>
            </xdr:cNvPr>
            <xdr:cNvSpPr txBox="1"/>
          </xdr:nvSpPr>
          <xdr:spPr>
            <a:xfrm>
              <a:off x="5684520" y="780288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5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645233D-79CD-42DC-89FE-28B8758B0AE5}"/>
                </a:ext>
              </a:extLst>
            </xdr:cNvPr>
            <xdr:cNvSpPr txBox="1"/>
          </xdr:nvSpPr>
          <xdr:spPr>
            <a:xfrm>
              <a:off x="6934200" y="784860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645233D-79CD-42DC-89FE-28B8758B0AE5}"/>
                </a:ext>
              </a:extLst>
            </xdr:cNvPr>
            <xdr:cNvSpPr txBox="1"/>
          </xdr:nvSpPr>
          <xdr:spPr>
            <a:xfrm>
              <a:off x="6934200" y="784860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5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6352E6-F67E-4567-BEAE-0FC774EF19F1}"/>
                </a:ext>
              </a:extLst>
            </xdr:cNvPr>
            <xdr:cNvSpPr txBox="1"/>
          </xdr:nvSpPr>
          <xdr:spPr>
            <a:xfrm>
              <a:off x="7886700" y="784860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76352E6-F67E-4567-BEAE-0FC774EF19F1}"/>
                </a:ext>
              </a:extLst>
            </xdr:cNvPr>
            <xdr:cNvSpPr txBox="1"/>
          </xdr:nvSpPr>
          <xdr:spPr>
            <a:xfrm>
              <a:off x="7886700" y="784860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371139</xdr:colOff>
      <xdr:row>2</xdr:row>
      <xdr:rowOff>0</xdr:rowOff>
    </xdr:from>
    <xdr:ext cx="10001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CCB736-79E8-44B7-8468-7855E592CAE4}"/>
                </a:ext>
              </a:extLst>
            </xdr:cNvPr>
            <xdr:cNvSpPr txBox="1"/>
          </xdr:nvSpPr>
          <xdr:spPr>
            <a:xfrm>
              <a:off x="4524039" y="6286500"/>
              <a:ext cx="1000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/>
                <a:t>5</a:t>
              </a:r>
              <a:r>
                <a:rPr lang="en-US" sz="1100" b="0"/>
                <a:t>x*sin(5x)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0;5]</m:t>
                      </m: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CCB736-79E8-44B7-8468-7855E592CAE4}"/>
                </a:ext>
              </a:extLst>
            </xdr:cNvPr>
            <xdr:cNvSpPr txBox="1"/>
          </xdr:nvSpPr>
          <xdr:spPr>
            <a:xfrm>
              <a:off x="4524039" y="6286500"/>
              <a:ext cx="10001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/>
                <a:t>5</a:t>
              </a:r>
              <a:r>
                <a:rPr lang="en-US" sz="1100" b="0"/>
                <a:t>x*sin(5x)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16510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48AE25-5229-4E88-B488-24191A26F37D}"/>
            </a:ext>
          </a:extLst>
        </xdr:cNvPr>
        <xdr:cNvSpPr txBox="1"/>
      </xdr:nvSpPr>
      <xdr:spPr>
        <a:xfrm>
          <a:off x="0" y="51066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32</xdr:row>
      <xdr:rowOff>182880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BDBC63B-4DDE-48F0-91E3-903B03987923}"/>
            </a:ext>
          </a:extLst>
        </xdr:cNvPr>
        <xdr:cNvSpPr txBox="1"/>
      </xdr:nvSpPr>
      <xdr:spPr>
        <a:xfrm>
          <a:off x="0" y="5638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32</xdr:row>
      <xdr:rowOff>185420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B5C5E7C-B35E-414B-83DB-7C45449B1003}"/>
            </a:ext>
          </a:extLst>
        </xdr:cNvPr>
        <xdr:cNvSpPr txBox="1"/>
      </xdr:nvSpPr>
      <xdr:spPr>
        <a:xfrm>
          <a:off x="0" y="56413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32</xdr:row>
      <xdr:rowOff>180340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25A0042-7A79-4D36-82EB-16B977F5A599}"/>
            </a:ext>
          </a:extLst>
        </xdr:cNvPr>
        <xdr:cNvSpPr txBox="1"/>
      </xdr:nvSpPr>
      <xdr:spPr>
        <a:xfrm>
          <a:off x="0" y="56362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32</xdr:row>
      <xdr:rowOff>181610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79556C6-DCAB-4814-B685-547A3C3FC151}"/>
            </a:ext>
          </a:extLst>
        </xdr:cNvPr>
        <xdr:cNvSpPr txBox="1"/>
      </xdr:nvSpPr>
      <xdr:spPr>
        <a:xfrm>
          <a:off x="0" y="5637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32</xdr:row>
      <xdr:rowOff>184150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2D47FC0-CDA7-43F0-846B-2ED197539125}"/>
            </a:ext>
          </a:extLst>
        </xdr:cNvPr>
        <xdr:cNvSpPr txBox="1"/>
      </xdr:nvSpPr>
      <xdr:spPr>
        <a:xfrm>
          <a:off x="0" y="5640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0</xdr:colOff>
      <xdr:row>29</xdr:row>
      <xdr:rowOff>44450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9E318D3-59B8-4ED7-845A-D20F6C06CD00}"/>
            </a:ext>
          </a:extLst>
        </xdr:cNvPr>
        <xdr:cNvSpPr txBox="1"/>
      </xdr:nvSpPr>
      <xdr:spPr>
        <a:xfrm>
          <a:off x="0" y="4806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1239221</xdr:colOff>
      <xdr:row>32</xdr:row>
      <xdr:rowOff>16510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06A807D-A673-4C9B-BB7F-8218C50FCD71}"/>
                </a:ext>
              </a:extLst>
            </xdr:cNvPr>
            <xdr:cNvSpPr txBox="1"/>
          </xdr:nvSpPr>
          <xdr:spPr>
            <a:xfrm>
              <a:off x="2664161" y="547243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A06A807D-A673-4C9B-BB7F-8218C50FCD71}"/>
                </a:ext>
              </a:extLst>
            </xdr:cNvPr>
            <xdr:cNvSpPr txBox="1"/>
          </xdr:nvSpPr>
          <xdr:spPr>
            <a:xfrm>
              <a:off x="2664161" y="547243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1289050</xdr:colOff>
      <xdr:row>34</xdr:row>
      <xdr:rowOff>472440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F4F8593-B3B4-4A13-871F-B22DC2A4EE1A}"/>
                </a:ext>
              </a:extLst>
            </xdr:cNvPr>
            <xdr:cNvSpPr txBox="1"/>
          </xdr:nvSpPr>
          <xdr:spPr>
            <a:xfrm>
              <a:off x="2713990" y="670560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F4F8593-B3B4-4A13-871F-B22DC2A4EE1A}"/>
                </a:ext>
              </a:extLst>
            </xdr:cNvPr>
            <xdr:cNvSpPr txBox="1"/>
          </xdr:nvSpPr>
          <xdr:spPr>
            <a:xfrm>
              <a:off x="2713990" y="670560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90170</xdr:colOff>
      <xdr:row>34</xdr:row>
      <xdr:rowOff>353060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0683370-AD5B-4896-8506-03528515A123}"/>
                </a:ext>
              </a:extLst>
            </xdr:cNvPr>
            <xdr:cNvSpPr txBox="1"/>
          </xdr:nvSpPr>
          <xdr:spPr>
            <a:xfrm>
              <a:off x="3587750" y="658622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50683370-AD5B-4896-8506-03528515A123}"/>
                </a:ext>
              </a:extLst>
            </xdr:cNvPr>
            <xdr:cNvSpPr txBox="1"/>
          </xdr:nvSpPr>
          <xdr:spPr>
            <a:xfrm>
              <a:off x="3587750" y="658622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58420</xdr:colOff>
      <xdr:row>34</xdr:row>
      <xdr:rowOff>269241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D4DF3B9-7B1F-4A8F-B86F-EB5CBFC8EEC3}"/>
                </a:ext>
              </a:extLst>
            </xdr:cNvPr>
            <xdr:cNvSpPr txBox="1"/>
          </xdr:nvSpPr>
          <xdr:spPr>
            <a:xfrm>
              <a:off x="4767580" y="650240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CD4DF3B9-7B1F-4A8F-B86F-EB5CBFC8EEC3}"/>
                </a:ext>
              </a:extLst>
            </xdr:cNvPr>
            <xdr:cNvSpPr txBox="1"/>
          </xdr:nvSpPr>
          <xdr:spPr>
            <a:xfrm>
              <a:off x="4767580" y="650240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200660</xdr:colOff>
      <xdr:row>34</xdr:row>
      <xdr:rowOff>427990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7E0B4CB-E6CD-4814-B2A5-304053C7C6E5}"/>
                </a:ext>
              </a:extLst>
            </xdr:cNvPr>
            <xdr:cNvSpPr txBox="1"/>
          </xdr:nvSpPr>
          <xdr:spPr>
            <a:xfrm>
              <a:off x="6113780" y="666115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7E0B4CB-E6CD-4814-B2A5-304053C7C6E5}"/>
                </a:ext>
              </a:extLst>
            </xdr:cNvPr>
            <xdr:cNvSpPr txBox="1"/>
          </xdr:nvSpPr>
          <xdr:spPr>
            <a:xfrm>
              <a:off x="6113780" y="666115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140970</xdr:colOff>
      <xdr:row>34</xdr:row>
      <xdr:rowOff>332740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E9D8D5A-7A9D-4750-AB10-F1CB2A77281A}"/>
                </a:ext>
              </a:extLst>
            </xdr:cNvPr>
            <xdr:cNvSpPr txBox="1"/>
          </xdr:nvSpPr>
          <xdr:spPr>
            <a:xfrm>
              <a:off x="7166610" y="65659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6E9D8D5A-7A9D-4750-AB10-F1CB2A77281A}"/>
                </a:ext>
              </a:extLst>
            </xdr:cNvPr>
            <xdr:cNvSpPr txBox="1"/>
          </xdr:nvSpPr>
          <xdr:spPr>
            <a:xfrm>
              <a:off x="7166610" y="656590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331470</xdr:colOff>
      <xdr:row>34</xdr:row>
      <xdr:rowOff>410210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45BD432-186A-42F0-9DDB-4F05DD212DCA}"/>
                </a:ext>
              </a:extLst>
            </xdr:cNvPr>
            <xdr:cNvSpPr txBox="1"/>
          </xdr:nvSpPr>
          <xdr:spPr>
            <a:xfrm>
              <a:off x="8423910" y="664337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145BD432-186A-42F0-9DDB-4F05DD212DCA}"/>
                </a:ext>
              </a:extLst>
            </xdr:cNvPr>
            <xdr:cNvSpPr txBox="1"/>
          </xdr:nvSpPr>
          <xdr:spPr>
            <a:xfrm>
              <a:off x="8423910" y="664337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86360</xdr:colOff>
      <xdr:row>34</xdr:row>
      <xdr:rowOff>397510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8844782-8F7C-405C-A986-99780A6DF9FD}"/>
                </a:ext>
              </a:extLst>
            </xdr:cNvPr>
            <xdr:cNvSpPr txBox="1"/>
          </xdr:nvSpPr>
          <xdr:spPr>
            <a:xfrm>
              <a:off x="9725660" y="663067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8844782-8F7C-405C-A986-99780A6DF9FD}"/>
                </a:ext>
              </a:extLst>
            </xdr:cNvPr>
            <xdr:cNvSpPr txBox="1"/>
          </xdr:nvSpPr>
          <xdr:spPr>
            <a:xfrm>
              <a:off x="9725660" y="663067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936289</xdr:colOff>
      <xdr:row>31</xdr:row>
      <xdr:rowOff>20320</xdr:rowOff>
    </xdr:from>
    <xdr:ext cx="9298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E906C78-7496-4918-BF46-A9FB2E73CE03}"/>
                </a:ext>
              </a:extLst>
            </xdr:cNvPr>
            <xdr:cNvSpPr txBox="1"/>
          </xdr:nvSpPr>
          <xdr:spPr>
            <a:xfrm>
              <a:off x="3748069" y="7404100"/>
              <a:ext cx="9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5xsin(5x)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, </m:t>
                  </m:r>
                  <m:d>
                    <m:dPr>
                      <m:begChr m:val="["/>
                      <m:endChr m:val="]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0;5]</m:t>
                      </m:r>
                    </m:e>
                  </m:d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E906C78-7496-4918-BF46-A9FB2E73CE03}"/>
                </a:ext>
              </a:extLst>
            </xdr:cNvPr>
            <xdr:cNvSpPr txBox="1"/>
          </xdr:nvSpPr>
          <xdr:spPr>
            <a:xfrm>
              <a:off x="3748069" y="7404100"/>
              <a:ext cx="9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/>
                <a:t>5xsin(5x)</a:t>
              </a:r>
              <a:r>
                <a:rPr lang="en-US" sz="1100" b="0" i="0">
                  <a:latin typeface="Cambria Math" panose="02040503050406030204" pitchFamily="18" charset="0"/>
                </a:rPr>
                <a:t>, [0;5]]</a:t>
              </a:r>
              <a:endParaRPr lang="ru-RU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opLeftCell="A34" zoomScale="78" zoomScaleNormal="78" workbookViewId="0">
      <selection activeCell="N44" sqref="N44"/>
    </sheetView>
  </sheetViews>
  <sheetFormatPr defaultRowHeight="14.4" x14ac:dyDescent="0.3"/>
  <cols>
    <col min="2" max="2" width="46.44140625" customWidth="1"/>
    <col min="3" max="3" width="19.33203125" customWidth="1"/>
    <col min="4" max="4" width="9.21875" bestFit="1" customWidth="1"/>
    <col min="5" max="5" width="18.33203125" customWidth="1"/>
    <col min="6" max="6" width="13.88671875" customWidth="1"/>
    <col min="7" max="7" width="13" customWidth="1"/>
    <col min="8" max="8" width="12.21875" customWidth="1"/>
    <col min="9" max="9" width="15.21875" customWidth="1"/>
    <col min="10" max="10" width="17.44140625" customWidth="1"/>
    <col min="13" max="13" width="17.21875" customWidth="1"/>
    <col min="14" max="14" width="29.33203125" bestFit="1" customWidth="1"/>
    <col min="15" max="15" width="19.5546875" customWidth="1"/>
  </cols>
  <sheetData>
    <row r="1" spans="1:14" x14ac:dyDescent="0.3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3"/>
    </row>
    <row r="2" spans="1:14" x14ac:dyDescent="0.3">
      <c r="A2" s="154" t="s">
        <v>2</v>
      </c>
      <c r="B2" s="155"/>
      <c r="C2" s="155"/>
      <c r="D2" s="155"/>
      <c r="E2" s="155"/>
      <c r="F2" s="155"/>
      <c r="G2" s="155"/>
      <c r="H2" s="155"/>
      <c r="I2" s="155"/>
      <c r="J2" s="155"/>
      <c r="K2" s="156"/>
    </row>
    <row r="3" spans="1:14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6"/>
    </row>
    <row r="4" spans="1:14" ht="99.6" x14ac:dyDescent="0.3">
      <c r="A4" s="28" t="s">
        <v>3</v>
      </c>
      <c r="B4" s="29" t="s">
        <v>4</v>
      </c>
      <c r="C4" s="29" t="s">
        <v>5</v>
      </c>
      <c r="D4" s="29" t="s">
        <v>6</v>
      </c>
      <c r="E4" s="29" t="s">
        <v>7</v>
      </c>
      <c r="F4" s="29" t="s">
        <v>8</v>
      </c>
      <c r="G4" s="29" t="s">
        <v>9</v>
      </c>
      <c r="H4" s="29" t="s">
        <v>10</v>
      </c>
      <c r="I4" s="29" t="s">
        <v>11</v>
      </c>
      <c r="J4" s="30" t="s">
        <v>12</v>
      </c>
      <c r="K4" s="16"/>
    </row>
    <row r="5" spans="1:14" ht="36" customHeight="1" x14ac:dyDescent="4.1500000000000004">
      <c r="A5" s="31"/>
      <c r="B5" s="32"/>
      <c r="C5" s="27"/>
      <c r="D5" s="27"/>
      <c r="E5" s="33"/>
      <c r="F5" s="27"/>
      <c r="G5" s="27"/>
      <c r="H5" s="27"/>
      <c r="I5" s="27"/>
      <c r="J5" s="22"/>
      <c r="K5" s="16"/>
    </row>
    <row r="6" spans="1:14" ht="27.45" customHeight="1" x14ac:dyDescent="0.3">
      <c r="A6" s="20">
        <v>4</v>
      </c>
      <c r="B6" s="21"/>
      <c r="C6" s="71">
        <v>6510</v>
      </c>
      <c r="D6" s="11">
        <v>1</v>
      </c>
      <c r="E6" s="71">
        <v>6510</v>
      </c>
      <c r="F6" s="72"/>
      <c r="G6" s="71">
        <f>C6-E6</f>
        <v>0</v>
      </c>
      <c r="H6" s="72"/>
      <c r="I6" s="72"/>
      <c r="J6" s="72"/>
      <c r="K6" s="16"/>
    </row>
    <row r="7" spans="1:14" ht="27.45" customHeight="1" x14ac:dyDescent="0.3">
      <c r="A7" s="157">
        <v>5</v>
      </c>
      <c r="B7" s="159"/>
      <c r="C7" s="162">
        <v>6510</v>
      </c>
      <c r="D7" s="11">
        <v>1</v>
      </c>
      <c r="E7" s="71">
        <v>6510</v>
      </c>
      <c r="F7" s="72"/>
      <c r="G7" s="71">
        <f>C7-E7</f>
        <v>0</v>
      </c>
      <c r="H7" s="72"/>
      <c r="I7" s="73"/>
      <c r="J7" s="72"/>
      <c r="K7" s="16"/>
    </row>
    <row r="8" spans="1:14" ht="20.55" customHeight="1" x14ac:dyDescent="0.3">
      <c r="A8" s="158"/>
      <c r="B8" s="160"/>
      <c r="C8" s="162"/>
      <c r="D8" s="11">
        <v>2</v>
      </c>
      <c r="E8" s="71">
        <v>6510</v>
      </c>
      <c r="F8" s="12" t="e">
        <f>(C7-E7)/(C7-E8)</f>
        <v>#DIV/0!</v>
      </c>
      <c r="G8" s="71">
        <f>C7-E8</f>
        <v>0</v>
      </c>
      <c r="H8" s="71">
        <f>(E8-E7)/(2^6-1)</f>
        <v>0</v>
      </c>
      <c r="I8" s="54">
        <f>E8+H8</f>
        <v>6510</v>
      </c>
      <c r="J8" s="54">
        <f>C7-I8</f>
        <v>0</v>
      </c>
      <c r="K8" s="16"/>
    </row>
    <row r="9" spans="1:14" ht="18" customHeight="1" x14ac:dyDescent="0.3">
      <c r="A9" s="157">
        <v>6</v>
      </c>
      <c r="B9" s="159"/>
      <c r="C9" s="161">
        <v>162760</v>
      </c>
      <c r="D9" s="11">
        <v>1</v>
      </c>
      <c r="E9" s="62">
        <v>177426.671875</v>
      </c>
      <c r="F9" s="72"/>
      <c r="G9" s="62">
        <f>C9-E9</f>
        <v>-14666.671875</v>
      </c>
      <c r="H9" s="72"/>
      <c r="I9" s="72"/>
      <c r="J9" s="72"/>
      <c r="K9" s="16"/>
    </row>
    <row r="10" spans="1:14" ht="31.95" customHeight="1" x14ac:dyDescent="0.3">
      <c r="A10" s="158"/>
      <c r="B10" s="160"/>
      <c r="C10" s="161"/>
      <c r="D10" s="11">
        <v>2</v>
      </c>
      <c r="E10" s="62">
        <v>162989.171875</v>
      </c>
      <c r="F10" s="62">
        <f>(C9-E9)/(C9-E10)</f>
        <v>63.998568214358762</v>
      </c>
      <c r="G10" s="62">
        <f>C9-E10</f>
        <v>-229.171875</v>
      </c>
      <c r="H10" s="62">
        <f>(E10-E9)/(2^6-1)</f>
        <v>-229.16666666666666</v>
      </c>
      <c r="I10" s="62">
        <f>E10+H10</f>
        <v>162760.00520833334</v>
      </c>
      <c r="J10" s="62">
        <f>C9-I10</f>
        <v>-5.2083333430346102E-3</v>
      </c>
      <c r="K10" s="16"/>
      <c r="M10" s="26"/>
    </row>
    <row r="11" spans="1:14" ht="34.5" customHeight="1" x14ac:dyDescent="0.3">
      <c r="A11" s="157">
        <v>7</v>
      </c>
      <c r="B11" s="159"/>
      <c r="C11" s="161">
        <v>162760</v>
      </c>
      <c r="D11" s="11">
        <v>1</v>
      </c>
      <c r="E11" s="62">
        <v>177426.671875</v>
      </c>
      <c r="F11" s="72"/>
      <c r="G11" s="62">
        <f>C11-E11</f>
        <v>-14666.671875</v>
      </c>
      <c r="H11" s="72"/>
      <c r="I11" s="72"/>
      <c r="J11" s="72"/>
      <c r="K11" s="16"/>
      <c r="N11" s="26">
        <f>177426.67-162989.17</f>
        <v>14437.5</v>
      </c>
    </row>
    <row r="12" spans="1:14" ht="32.549999999999997" customHeight="1" x14ac:dyDescent="0.3">
      <c r="A12" s="158"/>
      <c r="B12" s="160"/>
      <c r="C12" s="161"/>
      <c r="D12" s="11">
        <v>2</v>
      </c>
      <c r="E12" s="62">
        <v>162989.171875</v>
      </c>
      <c r="F12" s="62">
        <f>(C11-E11)/(C11-E12)</f>
        <v>63.998568214358762</v>
      </c>
      <c r="G12" s="62">
        <f>C11-E12</f>
        <v>-229.171875</v>
      </c>
      <c r="H12" s="62">
        <f>(E12-E11)/(2^6-1)</f>
        <v>-229.16666666666666</v>
      </c>
      <c r="I12" s="62">
        <f>E12+H12</f>
        <v>162760.00520833334</v>
      </c>
      <c r="J12" s="62">
        <f>C11-I12</f>
        <v>-5.2083333430346102E-3</v>
      </c>
      <c r="K12" s="22"/>
      <c r="L12" s="53"/>
    </row>
    <row r="15" spans="1:14" x14ac:dyDescent="0.3">
      <c r="F15" s="26"/>
      <c r="G15" s="25"/>
      <c r="N15" s="25">
        <f>N11/63</f>
        <v>229.16666666666666</v>
      </c>
    </row>
    <row r="17" spans="1:15" x14ac:dyDescent="0.3">
      <c r="E17" s="26"/>
      <c r="F17" s="25"/>
    </row>
    <row r="19" spans="1:15" x14ac:dyDescent="0.3">
      <c r="A19" s="151" t="s">
        <v>28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3"/>
    </row>
    <row r="20" spans="1:15" x14ac:dyDescent="0.3">
      <c r="A20" s="154" t="s">
        <v>29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6"/>
    </row>
    <row r="21" spans="1:15" x14ac:dyDescent="0.3">
      <c r="A21" s="154" t="s">
        <v>30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6"/>
    </row>
    <row r="22" spans="1:15" ht="96" x14ac:dyDescent="0.3">
      <c r="A22" s="17" t="s">
        <v>3</v>
      </c>
      <c r="B22" s="1" t="s">
        <v>4</v>
      </c>
      <c r="C22" s="1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H22" s="1" t="s">
        <v>10</v>
      </c>
      <c r="I22" s="1" t="s">
        <v>11</v>
      </c>
      <c r="J22" s="1" t="s">
        <v>12</v>
      </c>
      <c r="K22" s="16"/>
    </row>
    <row r="23" spans="1:15" ht="83.4" x14ac:dyDescent="4.1500000000000004">
      <c r="A23" s="18"/>
      <c r="B23" s="19"/>
      <c r="E23" s="2"/>
      <c r="K23" s="16"/>
    </row>
    <row r="24" spans="1:15" ht="31.5" customHeight="1" x14ac:dyDescent="0.3">
      <c r="A24" s="20">
        <v>2</v>
      </c>
      <c r="B24" s="21"/>
      <c r="C24" s="74">
        <v>176.66667000000001</v>
      </c>
      <c r="D24" s="75">
        <v>1</v>
      </c>
      <c r="E24" s="74">
        <v>176.66665649999999</v>
      </c>
      <c r="F24" s="73"/>
      <c r="G24" s="74">
        <f>C24-E24</f>
        <v>1.3500000022759195E-5</v>
      </c>
      <c r="H24" s="73"/>
      <c r="I24" s="73"/>
      <c r="J24" s="73"/>
      <c r="K24" s="16"/>
    </row>
    <row r="25" spans="1:15" x14ac:dyDescent="0.3">
      <c r="A25" s="157">
        <v>3</v>
      </c>
      <c r="B25" s="159"/>
      <c r="C25" s="163">
        <v>176.66667000000001</v>
      </c>
      <c r="D25" s="75">
        <v>1</v>
      </c>
      <c r="E25" s="74">
        <v>176.66664119999999</v>
      </c>
      <c r="F25" s="73" t="s">
        <v>34</v>
      </c>
      <c r="G25" s="74">
        <f>C25-E25</f>
        <v>2.8800000023920802E-5</v>
      </c>
      <c r="H25" s="73"/>
      <c r="I25" s="73"/>
      <c r="J25" s="73"/>
      <c r="K25" s="16"/>
    </row>
    <row r="26" spans="1:15" ht="28.5" customHeight="1" x14ac:dyDescent="0.3">
      <c r="A26" s="158"/>
      <c r="B26" s="160"/>
      <c r="C26" s="163"/>
      <c r="D26" s="75">
        <v>2</v>
      </c>
      <c r="E26" s="74">
        <v>176.66664119999999</v>
      </c>
      <c r="F26" s="74">
        <f>(C26-E26)/(C26-E25)</f>
        <v>1</v>
      </c>
      <c r="G26" s="74">
        <f>C25-E26</f>
        <v>2.8800000023920802E-5</v>
      </c>
      <c r="H26" s="74">
        <f>(E26-E25)/(2^4-1)</f>
        <v>0</v>
      </c>
      <c r="I26" s="74">
        <f>E26+H26</f>
        <v>176.66664119999999</v>
      </c>
      <c r="J26" s="74">
        <f>C25-I26</f>
        <v>2.8800000023920802E-5</v>
      </c>
      <c r="K26" s="16"/>
      <c r="M26" s="25"/>
    </row>
    <row r="27" spans="1:15" x14ac:dyDescent="0.3">
      <c r="A27" s="157">
        <v>4</v>
      </c>
      <c r="B27" s="159"/>
      <c r="C27" s="162">
        <v>5176.6666999999998</v>
      </c>
      <c r="D27" s="75">
        <v>1</v>
      </c>
      <c r="E27" s="71">
        <v>6658.1479491999999</v>
      </c>
      <c r="F27" s="73"/>
      <c r="G27" s="71">
        <f>C27-E27</f>
        <v>-1481.4812492000001</v>
      </c>
      <c r="H27" s="73"/>
      <c r="I27" s="73"/>
      <c r="J27" s="73"/>
      <c r="K27" s="16"/>
    </row>
    <row r="28" spans="1:15" ht="26.55" customHeight="1" x14ac:dyDescent="0.3">
      <c r="A28" s="158"/>
      <c r="B28" s="160"/>
      <c r="C28" s="162"/>
      <c r="D28" s="75">
        <v>2</v>
      </c>
      <c r="E28" s="71">
        <v>5269.2587891000003</v>
      </c>
      <c r="F28" s="71">
        <f>(C28-E28)/(C28-E27)</f>
        <v>0.79140007541182988</v>
      </c>
      <c r="G28" s="71">
        <f>C27-E28</f>
        <v>-92.592089100000521</v>
      </c>
      <c r="H28" s="71">
        <f>(E28-E27)/(2^4-1)</f>
        <v>-92.592610673333311</v>
      </c>
      <c r="I28" s="71">
        <f>E28+H28</f>
        <v>5176.6661784266671</v>
      </c>
      <c r="J28" s="76">
        <f>C27-I28</f>
        <v>5.2157333266222849E-4</v>
      </c>
      <c r="K28" s="16"/>
      <c r="M28" s="23"/>
      <c r="N28" s="23">
        <f>(6658.1479-5269.2588)/15</f>
        <v>92.592606666666683</v>
      </c>
      <c r="O28" s="23"/>
    </row>
    <row r="29" spans="1:15" x14ac:dyDescent="0.3">
      <c r="A29" s="157">
        <v>5</v>
      </c>
      <c r="B29" s="159"/>
      <c r="C29" s="162">
        <v>5176.6666999999998</v>
      </c>
      <c r="D29" s="75">
        <v>1</v>
      </c>
      <c r="E29" s="71">
        <v>6658.1479491999999</v>
      </c>
      <c r="F29" s="73"/>
      <c r="G29" s="71">
        <f>C29-E29</f>
        <v>-1481.4812492000001</v>
      </c>
      <c r="H29" s="73"/>
      <c r="I29" s="73"/>
      <c r="J29" s="77"/>
      <c r="K29" s="16"/>
    </row>
    <row r="30" spans="1:15" ht="33" customHeight="1" x14ac:dyDescent="0.3">
      <c r="A30" s="158"/>
      <c r="B30" s="160"/>
      <c r="C30" s="162"/>
      <c r="D30" s="75">
        <v>2</v>
      </c>
      <c r="E30" s="71">
        <v>5269.2587891000003</v>
      </c>
      <c r="F30" s="71">
        <f>(C30-E30)/(C30-E29)</f>
        <v>0.79140007541182988</v>
      </c>
      <c r="G30" s="71">
        <f>C29-E30</f>
        <v>-92.592089100000521</v>
      </c>
      <c r="H30" s="71">
        <f>(E30-E29)/(2^4-1)</f>
        <v>-92.592610673333311</v>
      </c>
      <c r="I30" s="71">
        <f>E30+H30</f>
        <v>5176.6661784266671</v>
      </c>
      <c r="J30" s="76">
        <f>C29-I30</f>
        <v>5.2157333266222849E-4</v>
      </c>
      <c r="K30" s="22"/>
      <c r="L30" s="53"/>
      <c r="M30" s="23"/>
      <c r="N30" s="24"/>
      <c r="O30" s="24"/>
    </row>
    <row r="33" spans="1:14" x14ac:dyDescent="0.3">
      <c r="N33" s="24"/>
    </row>
    <row r="35" spans="1:14" x14ac:dyDescent="0.3">
      <c r="A35" s="151" t="s">
        <v>31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3"/>
      <c r="M35" s="25"/>
    </row>
    <row r="36" spans="1:14" x14ac:dyDescent="0.3">
      <c r="A36" s="154" t="s">
        <v>32</v>
      </c>
      <c r="B36" s="155"/>
      <c r="C36" s="155"/>
      <c r="D36" s="155"/>
      <c r="E36" s="155"/>
      <c r="F36" s="155"/>
      <c r="G36" s="155"/>
      <c r="H36" s="155"/>
      <c r="I36" s="155"/>
      <c r="J36" s="155"/>
      <c r="K36" s="156"/>
    </row>
    <row r="37" spans="1:14" x14ac:dyDescent="0.3">
      <c r="A37" s="154" t="s">
        <v>33</v>
      </c>
      <c r="B37" s="155"/>
      <c r="C37" s="155"/>
      <c r="D37" s="155"/>
      <c r="E37" s="155"/>
      <c r="F37" s="155"/>
      <c r="G37" s="155"/>
      <c r="H37" s="155"/>
      <c r="I37" s="155"/>
      <c r="J37" s="155"/>
      <c r="K37" s="156"/>
    </row>
    <row r="38" spans="1:14" ht="96" x14ac:dyDescent="0.3">
      <c r="A38" s="17" t="s">
        <v>3</v>
      </c>
      <c r="B38" s="1" t="s">
        <v>4</v>
      </c>
      <c r="C38" s="1" t="s">
        <v>5</v>
      </c>
      <c r="D38" s="1" t="s">
        <v>6</v>
      </c>
      <c r="E38" s="1" t="s">
        <v>7</v>
      </c>
      <c r="F38" s="1" t="s">
        <v>8</v>
      </c>
      <c r="G38" s="1" t="s">
        <v>9</v>
      </c>
      <c r="H38" s="1" t="s">
        <v>10</v>
      </c>
      <c r="I38" s="1" t="s">
        <v>11</v>
      </c>
      <c r="J38" s="1" t="s">
        <v>12</v>
      </c>
      <c r="K38" s="16"/>
    </row>
    <row r="39" spans="1:14" ht="83.4" x14ac:dyDescent="4.1500000000000004">
      <c r="A39" s="18"/>
      <c r="B39" s="19"/>
      <c r="E39" s="2"/>
      <c r="K39" s="16"/>
    </row>
    <row r="40" spans="1:14" ht="27" customHeight="1" x14ac:dyDescent="0.3">
      <c r="A40" s="20">
        <v>0</v>
      </c>
      <c r="B40" s="21"/>
      <c r="C40" s="78">
        <v>10</v>
      </c>
      <c r="D40" s="75">
        <v>1</v>
      </c>
      <c r="E40" s="78">
        <v>10</v>
      </c>
      <c r="F40" s="73"/>
      <c r="G40" s="78">
        <f>C40-E40</f>
        <v>0</v>
      </c>
      <c r="H40" s="73"/>
      <c r="I40" s="73"/>
      <c r="J40" s="73"/>
      <c r="K40" s="16"/>
    </row>
    <row r="41" spans="1:14" x14ac:dyDescent="0.3">
      <c r="A41" s="157">
        <v>1</v>
      </c>
      <c r="B41" s="159"/>
      <c r="C41" s="164">
        <v>10</v>
      </c>
      <c r="D41" s="75">
        <v>1</v>
      </c>
      <c r="E41" s="78">
        <v>10</v>
      </c>
      <c r="F41" s="73"/>
      <c r="G41" s="78">
        <f>C41-E41</f>
        <v>0</v>
      </c>
      <c r="H41" s="73"/>
      <c r="I41" s="73"/>
      <c r="J41" s="73"/>
      <c r="K41" s="16"/>
    </row>
    <row r="42" spans="1:14" x14ac:dyDescent="0.3">
      <c r="A42" s="158"/>
      <c r="B42" s="160"/>
      <c r="C42" s="164"/>
      <c r="D42" s="75">
        <v>2</v>
      </c>
      <c r="E42" s="78">
        <v>10</v>
      </c>
      <c r="F42" s="75" t="e">
        <f>(C41-E42)/(C41-E41)</f>
        <v>#DIV/0!</v>
      </c>
      <c r="G42" s="78">
        <f>C41-E42</f>
        <v>0</v>
      </c>
      <c r="H42" s="78">
        <f>(E42-E41)/(2^2-1)</f>
        <v>0</v>
      </c>
      <c r="I42" s="78">
        <f>E42+H42</f>
        <v>10</v>
      </c>
      <c r="J42" s="78">
        <f>C41-I42</f>
        <v>0</v>
      </c>
      <c r="K42" s="16"/>
      <c r="M42" s="23"/>
    </row>
    <row r="43" spans="1:14" x14ac:dyDescent="0.3">
      <c r="A43" s="157">
        <v>2</v>
      </c>
      <c r="B43" s="159"/>
      <c r="C43" s="163">
        <v>176.66667000000001</v>
      </c>
      <c r="D43" s="75">
        <v>1</v>
      </c>
      <c r="E43" s="74">
        <v>510</v>
      </c>
      <c r="F43" s="73"/>
      <c r="G43" s="74">
        <f>C43-E43</f>
        <v>-333.33332999999999</v>
      </c>
      <c r="H43" s="79"/>
      <c r="I43" s="73"/>
      <c r="J43" s="73"/>
      <c r="K43" s="16"/>
    </row>
    <row r="44" spans="1:14" x14ac:dyDescent="0.3">
      <c r="A44" s="158"/>
      <c r="B44" s="160"/>
      <c r="C44" s="163"/>
      <c r="D44" s="75">
        <v>2</v>
      </c>
      <c r="E44" s="74">
        <v>260</v>
      </c>
      <c r="F44" s="62">
        <f>(C43-E44)/(C43-E43)</f>
        <v>0.24999999249999991</v>
      </c>
      <c r="G44" s="74">
        <f>C43-E44</f>
        <v>-83.333329999999989</v>
      </c>
      <c r="H44" s="74">
        <f>(E44-E43)/(2^2-1)</f>
        <v>-83.333333333333329</v>
      </c>
      <c r="I44" s="74">
        <f>E44+H44</f>
        <v>176.66666666666669</v>
      </c>
      <c r="J44" s="74">
        <f>C43-I44</f>
        <v>3.3333333249174757E-6</v>
      </c>
      <c r="K44" s="16"/>
    </row>
    <row r="45" spans="1:14" x14ac:dyDescent="0.3">
      <c r="A45" s="157">
        <v>3</v>
      </c>
      <c r="B45" s="159"/>
      <c r="C45" s="163">
        <v>176.66667000000001</v>
      </c>
      <c r="D45" s="75">
        <v>1</v>
      </c>
      <c r="E45" s="74">
        <v>510</v>
      </c>
      <c r="F45" s="73"/>
      <c r="G45" s="74">
        <f>C45-E45</f>
        <v>-333.33332999999999</v>
      </c>
      <c r="H45" s="79"/>
      <c r="I45" s="73"/>
      <c r="J45" s="79"/>
      <c r="K45" s="16"/>
    </row>
    <row r="46" spans="1:14" x14ac:dyDescent="0.3">
      <c r="A46" s="158"/>
      <c r="B46" s="160"/>
      <c r="C46" s="163"/>
      <c r="D46" s="75">
        <v>2</v>
      </c>
      <c r="E46" s="74">
        <v>260</v>
      </c>
      <c r="F46" s="62">
        <f>(C45-E46)/(C45-E45)</f>
        <v>0.24999999249999991</v>
      </c>
      <c r="G46" s="74">
        <f>C45-E46</f>
        <v>-83.333329999999989</v>
      </c>
      <c r="H46" s="74">
        <f>(E46-E45)/(2^2-1)</f>
        <v>-83.333333333333329</v>
      </c>
      <c r="I46" s="74">
        <f>E46+H46</f>
        <v>176.66666666666669</v>
      </c>
      <c r="J46" s="74">
        <f>C45-I46</f>
        <v>3.3333333249174757E-6</v>
      </c>
      <c r="K46" s="22"/>
      <c r="L46" s="53"/>
    </row>
    <row r="49" spans="5:6" x14ac:dyDescent="0.3">
      <c r="E49" s="24"/>
      <c r="F49" s="24"/>
    </row>
  </sheetData>
  <mergeCells count="36">
    <mergeCell ref="A43:A44"/>
    <mergeCell ref="B43:B44"/>
    <mergeCell ref="C43:C44"/>
    <mergeCell ref="A45:A46"/>
    <mergeCell ref="B45:B46"/>
    <mergeCell ref="C45:C46"/>
    <mergeCell ref="A35:K35"/>
    <mergeCell ref="A36:K36"/>
    <mergeCell ref="A37:K37"/>
    <mergeCell ref="A41:A42"/>
    <mergeCell ref="B41:B42"/>
    <mergeCell ref="C41:C42"/>
    <mergeCell ref="A27:A28"/>
    <mergeCell ref="B27:B28"/>
    <mergeCell ref="C27:C28"/>
    <mergeCell ref="A29:A30"/>
    <mergeCell ref="B29:B30"/>
    <mergeCell ref="C29:C30"/>
    <mergeCell ref="A19:K19"/>
    <mergeCell ref="A20:K20"/>
    <mergeCell ref="A21:K21"/>
    <mergeCell ref="A25:A26"/>
    <mergeCell ref="B25:B26"/>
    <mergeCell ref="C25:C26"/>
    <mergeCell ref="A1:K1"/>
    <mergeCell ref="A2:K2"/>
    <mergeCell ref="A3:K3"/>
    <mergeCell ref="A11:A12"/>
    <mergeCell ref="B11:B12"/>
    <mergeCell ref="C11:C12"/>
    <mergeCell ref="B7:B8"/>
    <mergeCell ref="A7:A8"/>
    <mergeCell ref="C7:C8"/>
    <mergeCell ref="B9:B10"/>
    <mergeCell ref="A9:A10"/>
    <mergeCell ref="C9:C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64BF-5864-4B67-BE5F-67E646288D64}">
  <dimension ref="A1:O35"/>
  <sheetViews>
    <sheetView topLeftCell="A23" zoomScale="90" zoomScaleNormal="90" workbookViewId="0">
      <selection activeCell="G32" sqref="G32"/>
    </sheetView>
  </sheetViews>
  <sheetFormatPr defaultRowHeight="14.4" x14ac:dyDescent="0.3"/>
  <cols>
    <col min="1" max="1" width="8.88671875" bestFit="1" customWidth="1"/>
    <col min="2" max="2" width="11.88671875" customWidth="1"/>
    <col min="3" max="3" width="30.21875" customWidth="1"/>
    <col min="4" max="4" width="17.6640625" customWidth="1"/>
    <col min="5" max="5" width="17.5546875" bestFit="1" customWidth="1"/>
    <col min="6" max="6" width="16.21875" customWidth="1"/>
    <col min="7" max="7" width="15.5546875" customWidth="1"/>
    <col min="8" max="8" width="22.5546875" customWidth="1"/>
    <col min="9" max="9" width="14.44140625" bestFit="1" customWidth="1"/>
    <col min="12" max="12" width="11.109375" bestFit="1" customWidth="1"/>
    <col min="13" max="13" width="11.5546875" bestFit="1" customWidth="1"/>
  </cols>
  <sheetData>
    <row r="1" spans="1:14" x14ac:dyDescent="0.3">
      <c r="A1" s="167" t="s">
        <v>26</v>
      </c>
      <c r="B1" s="168"/>
      <c r="C1" s="168"/>
      <c r="D1" s="168"/>
      <c r="E1" s="168"/>
      <c r="F1" s="168"/>
      <c r="G1" s="168"/>
      <c r="H1" s="168"/>
      <c r="I1" s="169"/>
    </row>
    <row r="2" spans="1:14" x14ac:dyDescent="0.3">
      <c r="A2" s="170" t="s">
        <v>25</v>
      </c>
      <c r="B2" s="171"/>
      <c r="C2" s="171"/>
      <c r="D2" s="171"/>
      <c r="E2" s="171"/>
      <c r="F2" s="171"/>
      <c r="G2" s="171"/>
      <c r="H2" s="171"/>
      <c r="I2" s="172"/>
    </row>
    <row r="3" spans="1:14" x14ac:dyDescent="0.3">
      <c r="A3" s="170" t="s">
        <v>24</v>
      </c>
      <c r="B3" s="171"/>
      <c r="C3" s="171"/>
      <c r="D3" s="171"/>
      <c r="E3" s="171"/>
      <c r="F3" s="171"/>
      <c r="G3" s="171"/>
      <c r="H3" s="171"/>
      <c r="I3" s="172"/>
    </row>
    <row r="4" spans="1:14" x14ac:dyDescent="0.3">
      <c r="A4" s="170" t="s">
        <v>27</v>
      </c>
      <c r="B4" s="171"/>
      <c r="C4" s="171"/>
      <c r="D4" s="103">
        <v>244140.625</v>
      </c>
      <c r="E4" s="171"/>
      <c r="F4" s="171"/>
      <c r="G4" s="171"/>
      <c r="H4" s="171"/>
      <c r="I4" s="172"/>
    </row>
    <row r="5" spans="1:14" ht="46.8" x14ac:dyDescent="0.3">
      <c r="A5" s="5" t="s">
        <v>13</v>
      </c>
      <c r="B5" s="6" t="s">
        <v>14</v>
      </c>
      <c r="C5" s="5" t="s">
        <v>15</v>
      </c>
      <c r="D5" s="7" t="s">
        <v>16</v>
      </c>
      <c r="E5" s="5" t="s">
        <v>17</v>
      </c>
      <c r="F5" s="7" t="s">
        <v>18</v>
      </c>
      <c r="G5" s="5" t="s">
        <v>10</v>
      </c>
      <c r="H5" s="5" t="s">
        <v>19</v>
      </c>
      <c r="I5" s="7" t="s">
        <v>20</v>
      </c>
    </row>
    <row r="6" spans="1:14" ht="83.4" x14ac:dyDescent="0.3">
      <c r="A6" s="8" t="s">
        <v>21</v>
      </c>
      <c r="B6" s="8" t="s">
        <v>22</v>
      </c>
      <c r="C6" s="8"/>
      <c r="D6" s="9"/>
      <c r="E6" s="8"/>
      <c r="F6" s="10"/>
      <c r="G6" s="8"/>
      <c r="H6" s="8"/>
      <c r="I6" s="9"/>
    </row>
    <row r="7" spans="1:14" x14ac:dyDescent="0.3">
      <c r="A7" s="11">
        <v>1</v>
      </c>
      <c r="B7" s="12">
        <v>1</v>
      </c>
      <c r="C7" s="62">
        <v>250781.25</v>
      </c>
      <c r="D7" s="13" t="s">
        <v>23</v>
      </c>
      <c r="E7" s="14" t="s">
        <v>23</v>
      </c>
      <c r="F7" s="59">
        <f>$D$4-C7</f>
        <v>-6640.625</v>
      </c>
      <c r="G7" s="14" t="s">
        <v>23</v>
      </c>
      <c r="H7" s="14" t="s">
        <v>23</v>
      </c>
      <c r="I7" s="13" t="s">
        <v>23</v>
      </c>
      <c r="L7" s="53"/>
    </row>
    <row r="8" spans="1:14" x14ac:dyDescent="0.3">
      <c r="A8" s="11">
        <v>2</v>
      </c>
      <c r="B8" s="12">
        <v>0.5</v>
      </c>
      <c r="C8" s="62">
        <v>244292.453125</v>
      </c>
      <c r="D8" s="58">
        <f>($D$4-C7)/($D$4-C8)</f>
        <v>43.7377791499434</v>
      </c>
      <c r="E8" s="54">
        <f t="shared" ref="E8:E14" si="0">(C9-C7)/(C9-C8)</f>
        <v>44.471474929341568</v>
      </c>
      <c r="F8" s="59">
        <f t="shared" ref="F8:F15" si="1">$D$4-C8</f>
        <v>-151.828125</v>
      </c>
      <c r="G8" s="62">
        <f>(C8-C7)/63</f>
        <v>-102.9967757936508</v>
      </c>
      <c r="H8" s="80">
        <f>C8+G8</f>
        <v>244189.45634920636</v>
      </c>
      <c r="I8" s="60">
        <f>$D$4-H8</f>
        <v>-48.831349206360755</v>
      </c>
      <c r="K8">
        <f>E8/65</f>
        <v>0.68417653737448569</v>
      </c>
    </row>
    <row r="9" spans="1:14" x14ac:dyDescent="0.3">
      <c r="A9" s="11">
        <v>4</v>
      </c>
      <c r="B9" s="12">
        <v>0.25</v>
      </c>
      <c r="C9" s="62">
        <v>244143.1875</v>
      </c>
      <c r="D9" s="60">
        <f>($D$4-C8)/($D$4-C9)</f>
        <v>59.25</v>
      </c>
      <c r="E9" s="80">
        <f t="shared" si="0"/>
        <v>59.969135802469133</v>
      </c>
      <c r="F9" s="59">
        <f t="shared" si="1"/>
        <v>-2.5625</v>
      </c>
      <c r="G9" s="62">
        <f>(C9-C8)/63</f>
        <v>-2.3692956349206349</v>
      </c>
      <c r="H9" s="80">
        <f t="shared" ref="H9:H15" si="2">C9+G9</f>
        <v>244140.81820436509</v>
      </c>
      <c r="I9" s="60">
        <f>$D$4-H9</f>
        <v>-0.19320436508860439</v>
      </c>
      <c r="K9">
        <f t="shared" ref="K9:K15" si="3">E9/65</f>
        <v>0.92260208926875586</v>
      </c>
    </row>
    <row r="10" spans="1:14" x14ac:dyDescent="0.3">
      <c r="A10" s="11">
        <v>8</v>
      </c>
      <c r="B10" s="12">
        <v>0.125</v>
      </c>
      <c r="C10" s="62">
        <v>244140.65625</v>
      </c>
      <c r="D10" s="61">
        <f>($D$4-C9)/($D$4-C10)</f>
        <v>82</v>
      </c>
      <c r="E10" s="11">
        <f t="shared" si="0"/>
        <v>82</v>
      </c>
      <c r="F10" s="59">
        <f t="shared" si="1"/>
        <v>-3.125E-2</v>
      </c>
      <c r="G10" s="62">
        <f>(C10-C9)/63</f>
        <v>-4.0178571428571432E-2</v>
      </c>
      <c r="H10" s="80">
        <f>C10+G10</f>
        <v>244140.61607142858</v>
      </c>
      <c r="I10" s="60">
        <f t="shared" ref="I10:I15" si="4">$D$4-H10</f>
        <v>8.9285714202560484E-3</v>
      </c>
      <c r="K10">
        <f t="shared" si="3"/>
        <v>1.2615384615384615</v>
      </c>
    </row>
    <row r="11" spans="1:14" x14ac:dyDescent="0.3">
      <c r="A11" s="11">
        <v>16</v>
      </c>
      <c r="B11" s="12">
        <v>6.25E-2</v>
      </c>
      <c r="C11" s="62">
        <v>244140.625</v>
      </c>
      <c r="D11" s="15" t="e">
        <f>($D$4-C10)/($D$4-C11)</f>
        <v>#DIV/0!</v>
      </c>
      <c r="E11" s="12" t="e">
        <f t="shared" si="0"/>
        <v>#DIV/0!</v>
      </c>
      <c r="F11" s="59">
        <f t="shared" si="1"/>
        <v>0</v>
      </c>
      <c r="G11" s="62">
        <f t="shared" ref="G11:G15" si="5">(C11-C10)/63</f>
        <v>-4.96031746031746E-4</v>
      </c>
      <c r="H11" s="80">
        <f t="shared" si="2"/>
        <v>244140.62450396825</v>
      </c>
      <c r="I11" s="60">
        <f t="shared" si="4"/>
        <v>4.9603174556978047E-4</v>
      </c>
      <c r="K11" t="e">
        <f t="shared" si="3"/>
        <v>#DIV/0!</v>
      </c>
      <c r="N11" s="25">
        <f>C13-C12</f>
        <v>-1.5625E-2</v>
      </c>
    </row>
    <row r="12" spans="1:14" x14ac:dyDescent="0.3">
      <c r="A12" s="11">
        <v>32</v>
      </c>
      <c r="B12" s="12">
        <v>3.125E-2</v>
      </c>
      <c r="C12" s="62">
        <v>244140.625</v>
      </c>
      <c r="D12" s="15" t="e">
        <f t="shared" ref="D12" si="6">($D$4-C11)/($D$4-C12)</f>
        <v>#DIV/0!</v>
      </c>
      <c r="E12" s="11">
        <f t="shared" si="0"/>
        <v>1</v>
      </c>
      <c r="F12" s="63">
        <f t="shared" si="1"/>
        <v>0</v>
      </c>
      <c r="G12" s="62">
        <f t="shared" si="5"/>
        <v>0</v>
      </c>
      <c r="H12" s="80">
        <f t="shared" si="2"/>
        <v>244140.625</v>
      </c>
      <c r="I12" s="60">
        <f t="shared" si="4"/>
        <v>0</v>
      </c>
      <c r="K12">
        <f t="shared" si="3"/>
        <v>1.5384615384615385E-2</v>
      </c>
      <c r="L12" s="25">
        <f>D4-C13</f>
        <v>1.5625E-2</v>
      </c>
    </row>
    <row r="13" spans="1:14" x14ac:dyDescent="0.3">
      <c r="A13" s="11">
        <v>64</v>
      </c>
      <c r="B13" s="12">
        <v>1.5625E-2</v>
      </c>
      <c r="C13" s="62">
        <v>244140.609375</v>
      </c>
      <c r="D13" s="61">
        <f>($D$4-C12)/($D$4-C13)</f>
        <v>0</v>
      </c>
      <c r="E13" s="11">
        <f t="shared" si="0"/>
        <v>0.66666666666666663</v>
      </c>
      <c r="F13" s="59">
        <f t="shared" si="1"/>
        <v>1.5625E-2</v>
      </c>
      <c r="G13" s="62">
        <f t="shared" si="5"/>
        <v>-2.48015873015873E-4</v>
      </c>
      <c r="H13" s="80">
        <f t="shared" si="2"/>
        <v>244140.60912698411</v>
      </c>
      <c r="I13" s="60">
        <f t="shared" si="4"/>
        <v>1.5873015887336805E-2</v>
      </c>
      <c r="K13">
        <f t="shared" si="3"/>
        <v>1.0256410256410256E-2</v>
      </c>
    </row>
    <row r="14" spans="1:14" x14ac:dyDescent="0.3">
      <c r="A14" s="11">
        <v>128</v>
      </c>
      <c r="B14" s="12">
        <v>7.8125E-3</v>
      </c>
      <c r="C14" s="62">
        <v>244140.65625</v>
      </c>
      <c r="D14" s="60">
        <f>($D$4-C13)/($D$4-C14)</f>
        <v>-0.5</v>
      </c>
      <c r="E14" s="11">
        <f t="shared" si="0"/>
        <v>0</v>
      </c>
      <c r="F14" s="59">
        <f t="shared" si="1"/>
        <v>-3.125E-2</v>
      </c>
      <c r="G14" s="62">
        <f t="shared" si="5"/>
        <v>7.4404761904761901E-4</v>
      </c>
      <c r="H14" s="80">
        <f t="shared" si="2"/>
        <v>244140.65699404763</v>
      </c>
      <c r="I14" s="60">
        <f t="shared" si="4"/>
        <v>-3.1994047632906586E-2</v>
      </c>
      <c r="K14">
        <f t="shared" si="3"/>
        <v>0</v>
      </c>
    </row>
    <row r="15" spans="1:14" x14ac:dyDescent="0.3">
      <c r="A15" s="11">
        <v>256</v>
      </c>
      <c r="B15" s="12">
        <v>3.9062999999999997E-3</v>
      </c>
      <c r="C15" s="62">
        <v>244140.609375</v>
      </c>
      <c r="D15" s="61">
        <f>($D$4-C14)/($D$4-C15)</f>
        <v>-2</v>
      </c>
      <c r="E15" s="14" t="s">
        <v>23</v>
      </c>
      <c r="F15" s="59">
        <f t="shared" si="1"/>
        <v>1.5625E-2</v>
      </c>
      <c r="G15" s="62">
        <f t="shared" si="5"/>
        <v>-7.4404761904761901E-4</v>
      </c>
      <c r="H15" s="80">
        <f t="shared" si="2"/>
        <v>244140.60863095237</v>
      </c>
      <c r="I15" s="60">
        <f t="shared" si="4"/>
        <v>1.6369047632906586E-2</v>
      </c>
      <c r="K15" t="e">
        <f t="shared" si="3"/>
        <v>#VALUE!</v>
      </c>
    </row>
    <row r="16" spans="1:14" x14ac:dyDescent="0.3">
      <c r="A16" s="4"/>
      <c r="B16" s="3"/>
      <c r="C16" s="3"/>
      <c r="D16" s="44"/>
      <c r="E16" s="45"/>
      <c r="F16" s="44"/>
      <c r="G16" s="3"/>
      <c r="H16" s="3"/>
      <c r="I16" s="44"/>
    </row>
    <row r="17" spans="1:15" ht="14.55" customHeight="1" x14ac:dyDescent="0.3">
      <c r="A17" s="4"/>
    </row>
    <row r="18" spans="1:15" x14ac:dyDescent="0.3">
      <c r="A18" s="4"/>
    </row>
    <row r="19" spans="1:15" x14ac:dyDescent="0.3">
      <c r="A19" s="4"/>
    </row>
    <row r="20" spans="1:15" ht="25.95" customHeight="1" x14ac:dyDescent="0.3">
      <c r="A20" s="166" t="s">
        <v>26</v>
      </c>
      <c r="B20" s="166"/>
      <c r="C20" s="166"/>
      <c r="D20" s="166"/>
      <c r="E20" s="166"/>
      <c r="F20" s="166"/>
      <c r="G20" s="166"/>
      <c r="H20" s="166"/>
      <c r="I20" s="166"/>
    </row>
    <row r="21" spans="1:15" x14ac:dyDescent="0.3">
      <c r="A21" s="165" t="s">
        <v>25</v>
      </c>
      <c r="B21" s="165"/>
      <c r="C21" s="165"/>
      <c r="D21" s="165"/>
      <c r="E21" s="165"/>
      <c r="F21" s="165"/>
      <c r="G21" s="165"/>
      <c r="H21" s="165"/>
      <c r="I21" s="165"/>
    </row>
    <row r="22" spans="1:15" x14ac:dyDescent="0.3">
      <c r="A22" s="165" t="s">
        <v>40</v>
      </c>
      <c r="B22" s="165"/>
      <c r="C22" s="165"/>
      <c r="D22" s="165"/>
      <c r="E22" s="165"/>
      <c r="F22" s="165"/>
      <c r="G22" s="165"/>
      <c r="H22" s="165"/>
      <c r="I22" s="165"/>
    </row>
    <row r="23" spans="1:15" x14ac:dyDescent="0.3">
      <c r="A23" s="165" t="s">
        <v>27</v>
      </c>
      <c r="B23" s="165"/>
      <c r="C23" s="165"/>
      <c r="D23" s="46">
        <v>-4.9824840000000004</v>
      </c>
      <c r="E23" s="165"/>
      <c r="F23" s="165"/>
      <c r="G23" s="165"/>
      <c r="H23" s="165"/>
      <c r="I23" s="165"/>
    </row>
    <row r="24" spans="1:15" ht="46.8" x14ac:dyDescent="0.3">
      <c r="A24" s="5" t="s">
        <v>13</v>
      </c>
      <c r="B24" s="6" t="s">
        <v>14</v>
      </c>
      <c r="C24" s="5" t="s">
        <v>15</v>
      </c>
      <c r="D24" s="7" t="s">
        <v>16</v>
      </c>
      <c r="E24" s="5" t="s">
        <v>17</v>
      </c>
      <c r="F24" s="7" t="s">
        <v>18</v>
      </c>
      <c r="G24" s="5" t="s">
        <v>10</v>
      </c>
      <c r="H24" s="5" t="s">
        <v>19</v>
      </c>
      <c r="I24" s="7" t="s">
        <v>20</v>
      </c>
    </row>
    <row r="25" spans="1:15" ht="83.4" x14ac:dyDescent="0.3">
      <c r="A25" s="8" t="s">
        <v>21</v>
      </c>
      <c r="B25" s="8" t="s">
        <v>22</v>
      </c>
      <c r="C25" s="8"/>
      <c r="D25" s="9"/>
      <c r="E25" s="8"/>
      <c r="F25" s="10"/>
      <c r="G25" s="8"/>
      <c r="H25" s="8"/>
      <c r="I25" s="9"/>
    </row>
    <row r="26" spans="1:15" x14ac:dyDescent="0.3">
      <c r="A26" s="38">
        <v>1</v>
      </c>
      <c r="B26" s="12">
        <v>1</v>
      </c>
      <c r="C26" s="64">
        <v>20.1850624</v>
      </c>
      <c r="D26" s="13" t="s">
        <v>23</v>
      </c>
      <c r="E26" s="14" t="s">
        <v>23</v>
      </c>
      <c r="F26" s="66">
        <f>$D$23-C26</f>
        <v>-25.167546399999999</v>
      </c>
      <c r="G26" s="14" t="s">
        <v>23</v>
      </c>
      <c r="H26" s="14" t="s">
        <v>23</v>
      </c>
      <c r="I26" s="13" t="s">
        <v>23</v>
      </c>
      <c r="K26" s="53"/>
      <c r="O26">
        <v>32</v>
      </c>
    </row>
    <row r="27" spans="1:15" x14ac:dyDescent="0.3">
      <c r="A27" s="38">
        <v>2</v>
      </c>
      <c r="B27" s="12">
        <v>0.5</v>
      </c>
      <c r="C27" s="41">
        <v>-2.6858868999999999</v>
      </c>
      <c r="D27" s="66">
        <f t="shared" ref="D27:D35" si="7">($D$23-C26)/($D$23-C27)</f>
        <v>10.958625002182574</v>
      </c>
      <c r="E27" s="41">
        <f t="shared" ref="E27:E34" si="8">(C28-C26)/(C28-C27)</f>
        <v>9.5950881129077867</v>
      </c>
      <c r="F27" s="42">
        <f>$D$23-C27</f>
        <v>-2.2965971000000005</v>
      </c>
      <c r="G27" s="41">
        <f>(C27-C26)/63</f>
        <v>-0.36303094126984126</v>
      </c>
      <c r="H27" s="64">
        <f>G27+C27</f>
        <v>-3.0489178412698412</v>
      </c>
      <c r="I27" s="66">
        <f>$D$23-H27</f>
        <v>-1.9335661587301591</v>
      </c>
      <c r="N27">
        <f>E27/65</f>
        <v>0.14761674019858134</v>
      </c>
      <c r="O27">
        <v>16</v>
      </c>
    </row>
    <row r="28" spans="1:15" x14ac:dyDescent="0.3">
      <c r="A28" s="38">
        <v>4</v>
      </c>
      <c r="B28" s="12">
        <v>0.25</v>
      </c>
      <c r="C28" s="41">
        <v>-5.3468194000000002</v>
      </c>
      <c r="D28" s="66">
        <f t="shared" si="7"/>
        <v>-6.3035244447835739</v>
      </c>
      <c r="E28" s="64">
        <f t="shared" si="8"/>
        <v>-6.2667256357795198</v>
      </c>
      <c r="F28" s="42">
        <f t="shared" ref="F28:F35" si="9">$D$23-C28</f>
        <v>0.36433539999999986</v>
      </c>
      <c r="G28" s="41">
        <f t="shared" ref="G28:G35" si="10">(C28-C27)/63</f>
        <v>-4.2237023809523815E-2</v>
      </c>
      <c r="H28" s="64">
        <f t="shared" ref="H28:H35" si="11">G28+C28</f>
        <v>-5.3890564238095244</v>
      </c>
      <c r="I28" s="66">
        <f t="shared" ref="I28:I35" si="12">$D$23-H28</f>
        <v>0.40657242380952408</v>
      </c>
      <c r="L28" s="40">
        <f>(D23-C29)</f>
        <v>-1.8450000000003186E-3</v>
      </c>
      <c r="M28" s="40">
        <f>-D23-C28</f>
        <v>10.329303400000001</v>
      </c>
      <c r="N28">
        <f t="shared" ref="N28:N35" si="13">E28/65</f>
        <v>-9.6411163627377228E-2</v>
      </c>
      <c r="O28">
        <v>8</v>
      </c>
    </row>
    <row r="29" spans="1:15" x14ac:dyDescent="0.3">
      <c r="A29" s="108">
        <v>8</v>
      </c>
      <c r="B29" s="109">
        <v>0.125</v>
      </c>
      <c r="C29" s="110">
        <v>-4.980639</v>
      </c>
      <c r="D29" s="111">
        <f t="shared" si="7"/>
        <v>-197.471761517581</v>
      </c>
      <c r="E29" s="114">
        <f t="shared" si="8"/>
        <v>-199.82285839638683</v>
      </c>
      <c r="F29" s="110">
        <f t="shared" si="9"/>
        <v>-1.8450000000003186E-3</v>
      </c>
      <c r="G29" s="110">
        <f t="shared" si="10"/>
        <v>5.8123873015873042E-3</v>
      </c>
      <c r="H29" s="112">
        <f t="shared" si="11"/>
        <v>-4.9748266126984131</v>
      </c>
      <c r="I29" s="112">
        <f t="shared" si="12"/>
        <v>-7.6573873015872707E-3</v>
      </c>
      <c r="N29">
        <f t="shared" si="13"/>
        <v>-3.0741978214828745</v>
      </c>
    </row>
    <row r="30" spans="1:15" x14ac:dyDescent="0.3">
      <c r="A30" s="108">
        <v>16</v>
      </c>
      <c r="B30" s="109">
        <v>6.25E-2</v>
      </c>
      <c r="C30" s="110">
        <v>-4.9824624000000002</v>
      </c>
      <c r="D30" s="113">
        <f t="shared" si="7"/>
        <v>85.416666665981339</v>
      </c>
      <c r="E30" s="115">
        <f t="shared" si="8"/>
        <v>84.260273972114405</v>
      </c>
      <c r="F30" s="110">
        <f t="shared" si="9"/>
        <v>-2.1600000000177033E-5</v>
      </c>
      <c r="G30" s="110">
        <f t="shared" si="10"/>
        <v>-2.894285714285939E-5</v>
      </c>
      <c r="H30" s="112">
        <f t="shared" si="11"/>
        <v>-4.9824913428571431</v>
      </c>
      <c r="I30" s="112">
        <f t="shared" si="12"/>
        <v>7.3428571427669453E-6</v>
      </c>
      <c r="N30">
        <f t="shared" si="13"/>
        <v>1.2963119072632985</v>
      </c>
    </row>
    <row r="31" spans="1:15" x14ac:dyDescent="0.3">
      <c r="A31" s="108">
        <v>32</v>
      </c>
      <c r="B31" s="109">
        <v>3.125E-2</v>
      </c>
      <c r="C31" s="110">
        <v>-4.9824843000000003</v>
      </c>
      <c r="D31" s="113">
        <f t="shared" si="7"/>
        <v>-72.000000011842374</v>
      </c>
      <c r="E31" s="115">
        <f t="shared" si="8"/>
        <v>-14.642857138778773</v>
      </c>
      <c r="F31" s="110">
        <f t="shared" si="9"/>
        <v>2.9999999995311555E-7</v>
      </c>
      <c r="G31" s="110">
        <f t="shared" si="10"/>
        <v>-3.4761904762111345E-7</v>
      </c>
      <c r="H31" s="112">
        <f t="shared" si="11"/>
        <v>-4.9824846476190476</v>
      </c>
      <c r="I31" s="112">
        <f t="shared" si="12"/>
        <v>6.4761904727816955E-7</v>
      </c>
      <c r="N31">
        <f t="shared" si="13"/>
        <v>-0.22527472521198111</v>
      </c>
    </row>
    <row r="32" spans="1:15" x14ac:dyDescent="0.3">
      <c r="A32" s="38">
        <v>64</v>
      </c>
      <c r="B32" s="12">
        <v>1.5625E-2</v>
      </c>
      <c r="C32" s="41">
        <v>-4.9824828999999999</v>
      </c>
      <c r="D32" s="70">
        <f t="shared" si="7"/>
        <v>-0.27272727258046636</v>
      </c>
      <c r="E32" s="84">
        <f t="shared" si="8"/>
        <v>0.26315789454001587</v>
      </c>
      <c r="F32" s="43">
        <f t="shared" si="9"/>
        <v>-1.1000000004202093E-6</v>
      </c>
      <c r="G32" s="102">
        <f t="shared" si="10"/>
        <v>2.2222222228148013E-8</v>
      </c>
      <c r="H32" s="64">
        <f t="shared" si="11"/>
        <v>-4.9824828777777777</v>
      </c>
      <c r="I32" s="66">
        <f t="shared" si="12"/>
        <v>-1.1222222227047496E-6</v>
      </c>
      <c r="N32">
        <f t="shared" si="13"/>
        <v>4.048582992923321E-3</v>
      </c>
    </row>
    <row r="33" spans="1:14" x14ac:dyDescent="0.3">
      <c r="A33" s="38">
        <v>128</v>
      </c>
      <c r="B33" s="12">
        <v>7.8125E-3</v>
      </c>
      <c r="C33" s="41">
        <v>-4.9824847999999999</v>
      </c>
      <c r="D33" s="69">
        <f t="shared" si="7"/>
        <v>-1.3750000012490009</v>
      </c>
      <c r="E33" s="84">
        <f t="shared" si="8"/>
        <v>2.8999999997335464</v>
      </c>
      <c r="F33" s="42">
        <f t="shared" si="9"/>
        <v>7.9999999957891532E-7</v>
      </c>
      <c r="G33" s="41">
        <f t="shared" si="10"/>
        <v>-3.0158730158716265E-8</v>
      </c>
      <c r="H33" s="64">
        <f t="shared" si="11"/>
        <v>-4.9824848301587297</v>
      </c>
      <c r="I33" s="66">
        <f t="shared" si="12"/>
        <v>8.3015872931468948E-7</v>
      </c>
      <c r="N33">
        <f t="shared" si="13"/>
        <v>4.4615384611285329E-2</v>
      </c>
    </row>
    <row r="34" spans="1:14" x14ac:dyDescent="0.3">
      <c r="A34" s="38">
        <v>256</v>
      </c>
      <c r="B34" s="12">
        <v>3.9062999999999997E-3</v>
      </c>
      <c r="C34" s="41">
        <v>-4.9824858000000001</v>
      </c>
      <c r="D34" s="87">
        <f t="shared" si="7"/>
        <v>0.44444444427996693</v>
      </c>
      <c r="E34" s="88">
        <f t="shared" si="8"/>
        <v>0.47368421045250597</v>
      </c>
      <c r="F34" s="42">
        <f t="shared" si="9"/>
        <v>1.7999999997186933E-6</v>
      </c>
      <c r="G34" s="41">
        <f t="shared" si="10"/>
        <v>-1.5873015875234572E-8</v>
      </c>
      <c r="H34" s="64">
        <f t="shared" si="11"/>
        <v>-4.9824858158730159</v>
      </c>
      <c r="I34" s="66">
        <f t="shared" si="12"/>
        <v>1.8158730155093394E-6</v>
      </c>
      <c r="N34">
        <f t="shared" si="13"/>
        <v>7.2874493915770153E-3</v>
      </c>
    </row>
    <row r="35" spans="1:14" x14ac:dyDescent="0.3">
      <c r="A35" s="38">
        <v>512</v>
      </c>
      <c r="B35" s="12">
        <v>1.9530999999999999E-3</v>
      </c>
      <c r="C35" s="41">
        <v>-4.9824839000000001</v>
      </c>
      <c r="D35" s="87">
        <f>($D$23-C34)/($D$23-C35)</f>
        <v>-17.999999946709295</v>
      </c>
      <c r="E35" s="14" t="s">
        <v>23</v>
      </c>
      <c r="F35" s="42">
        <f t="shared" si="9"/>
        <v>-1.0000000028043132E-7</v>
      </c>
      <c r="G35" s="41">
        <f t="shared" si="10"/>
        <v>3.0158730158716265E-8</v>
      </c>
      <c r="H35" s="64">
        <f t="shared" si="11"/>
        <v>-4.9824838698412703</v>
      </c>
      <c r="I35" s="66">
        <f t="shared" si="12"/>
        <v>-1.3015873001620548E-7</v>
      </c>
      <c r="N35" t="e">
        <f t="shared" si="13"/>
        <v>#VALUE!</v>
      </c>
    </row>
  </sheetData>
  <mergeCells count="10">
    <mergeCell ref="A1:I1"/>
    <mergeCell ref="A2:I2"/>
    <mergeCell ref="A3:I3"/>
    <mergeCell ref="E4:I4"/>
    <mergeCell ref="A4:C4"/>
    <mergeCell ref="A22:I22"/>
    <mergeCell ref="A23:C23"/>
    <mergeCell ref="E23:I23"/>
    <mergeCell ref="A20:I20"/>
    <mergeCell ref="A21:I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CD30-091B-486B-B8FE-EBC435AAB0E1}">
  <dimension ref="A1:L50"/>
  <sheetViews>
    <sheetView topLeftCell="A30" zoomScale="85" zoomScaleNormal="60" workbookViewId="0">
      <selection activeCell="C43" sqref="C43"/>
    </sheetView>
  </sheetViews>
  <sheetFormatPr defaultRowHeight="14.4" x14ac:dyDescent="0.3"/>
  <cols>
    <col min="2" max="2" width="10.5546875" customWidth="1"/>
    <col min="3" max="3" width="16.6640625" customWidth="1"/>
    <col min="4" max="4" width="17.77734375" customWidth="1"/>
    <col min="5" max="5" width="12.109375" customWidth="1"/>
    <col min="6" max="6" width="18.33203125" customWidth="1"/>
    <col min="7" max="7" width="15.44140625" customWidth="1"/>
    <col min="8" max="8" width="15.88671875" customWidth="1"/>
    <col min="9" max="9" width="17.21875" customWidth="1"/>
  </cols>
  <sheetData>
    <row r="1" spans="1:11" x14ac:dyDescent="0.3">
      <c r="A1" s="170" t="s">
        <v>35</v>
      </c>
      <c r="B1" s="171"/>
      <c r="C1" s="171"/>
      <c r="D1" s="171"/>
      <c r="E1" s="171"/>
      <c r="F1" s="171"/>
      <c r="G1" s="171"/>
      <c r="H1" s="171"/>
      <c r="I1" s="172"/>
    </row>
    <row r="2" spans="1:11" x14ac:dyDescent="0.3">
      <c r="A2" s="170" t="s">
        <v>36</v>
      </c>
      <c r="B2" s="171"/>
      <c r="C2" s="171"/>
      <c r="D2" s="171"/>
      <c r="E2" s="171"/>
      <c r="F2" s="171"/>
      <c r="G2" s="171"/>
      <c r="H2" s="171"/>
      <c r="I2" s="172"/>
    </row>
    <row r="3" spans="1:11" x14ac:dyDescent="0.3">
      <c r="A3" s="170" t="s">
        <v>37</v>
      </c>
      <c r="B3" s="171"/>
      <c r="C3" s="171"/>
      <c r="D3" s="171"/>
      <c r="E3" s="171"/>
      <c r="F3" s="171"/>
      <c r="G3" s="171"/>
      <c r="H3" s="171"/>
      <c r="I3" s="172"/>
    </row>
    <row r="4" spans="1:11" x14ac:dyDescent="0.3">
      <c r="A4" s="34"/>
      <c r="B4" s="21"/>
      <c r="C4" s="35" t="s">
        <v>38</v>
      </c>
      <c r="D4" s="104">
        <v>651.04100000000005</v>
      </c>
      <c r="E4" s="173"/>
      <c r="F4" s="173"/>
      <c r="G4" s="173"/>
      <c r="H4" s="173"/>
      <c r="I4" s="174"/>
    </row>
    <row r="5" spans="1:11" ht="80.400000000000006" x14ac:dyDescent="0.3">
      <c r="A5" s="5" t="s">
        <v>13</v>
      </c>
      <c r="B5" s="6" t="s">
        <v>14</v>
      </c>
      <c r="C5" s="5" t="s">
        <v>15</v>
      </c>
      <c r="D5" s="7" t="s">
        <v>16</v>
      </c>
      <c r="E5" s="5" t="s">
        <v>17</v>
      </c>
      <c r="F5" s="7" t="s">
        <v>18</v>
      </c>
      <c r="G5" s="5" t="s">
        <v>10</v>
      </c>
      <c r="H5" s="5" t="s">
        <v>19</v>
      </c>
      <c r="I5" s="7" t="s">
        <v>20</v>
      </c>
    </row>
    <row r="6" spans="1:11" ht="83.4" x14ac:dyDescent="0.3">
      <c r="A6" s="8" t="s">
        <v>21</v>
      </c>
      <c r="B6" s="8" t="s">
        <v>22</v>
      </c>
      <c r="C6" s="8"/>
      <c r="D6" s="9"/>
      <c r="E6" s="8"/>
      <c r="F6" s="10"/>
      <c r="G6" s="8"/>
      <c r="H6" s="8"/>
      <c r="I6" s="9"/>
    </row>
    <row r="7" spans="1:11" x14ac:dyDescent="0.3">
      <c r="A7" s="11">
        <v>1</v>
      </c>
      <c r="B7" s="12">
        <f>5</f>
        <v>5</v>
      </c>
      <c r="C7" s="106">
        <v>1953.125</v>
      </c>
      <c r="D7" s="36" t="s">
        <v>23</v>
      </c>
      <c r="E7" s="37" t="s">
        <v>23</v>
      </c>
      <c r="F7" s="57">
        <f>$D$4-C7</f>
        <v>-1302.0839999999998</v>
      </c>
      <c r="G7" s="37" t="s">
        <v>23</v>
      </c>
      <c r="H7" s="37" t="s">
        <v>23</v>
      </c>
      <c r="I7" s="36" t="s">
        <v>23</v>
      </c>
      <c r="K7" s="53"/>
    </row>
    <row r="8" spans="1:11" x14ac:dyDescent="0.3">
      <c r="A8" s="11">
        <v>2</v>
      </c>
      <c r="B8" s="12">
        <f>2.5</f>
        <v>2.5</v>
      </c>
      <c r="C8" s="106">
        <v>1037.5976562999999</v>
      </c>
      <c r="D8" s="65">
        <f t="shared" ref="D8:D22" si="0">($D$4-C7)/($D$4-C8)</f>
        <v>3.3684169675491895</v>
      </c>
      <c r="E8" s="12">
        <f>(C9-C7)/(C9-C8)</f>
        <v>4.1999999989514256</v>
      </c>
      <c r="F8" s="57">
        <f t="shared" ref="F8:F22" si="1">$D$4-C8</f>
        <v>-386.55665629999987</v>
      </c>
      <c r="G8" s="71">
        <f>(C8-C7)/3</f>
        <v>-305.17578123333334</v>
      </c>
      <c r="H8" s="54">
        <f>C8+G8</f>
        <v>732.42187506666664</v>
      </c>
      <c r="I8" s="58">
        <f>$D$4-H8</f>
        <v>-81.38087506666659</v>
      </c>
    </row>
    <row r="9" spans="1:11" x14ac:dyDescent="0.3">
      <c r="A9" s="11">
        <v>4</v>
      </c>
      <c r="B9" s="12">
        <v>1.25</v>
      </c>
      <c r="C9" s="105">
        <v>751.49536130000001</v>
      </c>
      <c r="D9" s="65">
        <f t="shared" si="0"/>
        <v>3.8480823659370578</v>
      </c>
      <c r="E9" s="78">
        <f t="shared" ref="E9:E21" si="2">(C10-C8)/(C10-C9)</f>
        <v>4.8095261346216374</v>
      </c>
      <c r="F9" s="56">
        <f t="shared" si="1"/>
        <v>-100.45436129999996</v>
      </c>
      <c r="G9" s="74">
        <f t="shared" ref="G9:G22" si="3">(C9-C8)/3</f>
        <v>-95.367431666666633</v>
      </c>
      <c r="H9" s="71">
        <f>C9+G9</f>
        <v>656.12792963333334</v>
      </c>
      <c r="I9" s="57">
        <f t="shared" ref="I9:I19" si="4">$D$4-H9</f>
        <v>-5.0869296333332841</v>
      </c>
    </row>
    <row r="10" spans="1:11" x14ac:dyDescent="0.3">
      <c r="A10" s="11">
        <v>8</v>
      </c>
      <c r="B10" s="12">
        <v>0.625</v>
      </c>
      <c r="C10" s="105">
        <v>676.39355469999998</v>
      </c>
      <c r="D10" s="65">
        <f t="shared" si="0"/>
        <v>3.9622973893041338</v>
      </c>
      <c r="E10" s="78">
        <f t="shared" si="2"/>
        <v>4.9529298437518774</v>
      </c>
      <c r="F10" s="56">
        <f t="shared" si="1"/>
        <v>-25.352554699999928</v>
      </c>
      <c r="G10" s="74">
        <f t="shared" si="3"/>
        <v>-25.033935533333345</v>
      </c>
      <c r="H10" s="71">
        <f t="shared" ref="H10:H22" si="5">C10+G10</f>
        <v>651.35961916666668</v>
      </c>
      <c r="I10" s="57">
        <f t="shared" si="4"/>
        <v>-0.31861916666662182</v>
      </c>
    </row>
    <row r="11" spans="1:11" x14ac:dyDescent="0.3">
      <c r="A11" s="127">
        <v>16</v>
      </c>
      <c r="B11" s="128">
        <v>0.3125</v>
      </c>
      <c r="C11" s="129">
        <v>657.39453130000004</v>
      </c>
      <c r="D11" s="130">
        <f t="shared" si="0"/>
        <v>3.9903092473944346</v>
      </c>
      <c r="E11" s="130">
        <f t="shared" si="2"/>
        <v>4.9882636999176766</v>
      </c>
      <c r="F11" s="130">
        <f t="shared" si="1"/>
        <v>-6.353531299999986</v>
      </c>
      <c r="G11" s="130">
        <f t="shared" si="3"/>
        <v>-6.3330077999999803</v>
      </c>
      <c r="H11" s="76">
        <f t="shared" si="5"/>
        <v>651.06152350000002</v>
      </c>
      <c r="I11" s="76">
        <f t="shared" si="4"/>
        <v>-2.0523499999967498E-2</v>
      </c>
    </row>
    <row r="12" spans="1:11" x14ac:dyDescent="0.3">
      <c r="A12" s="127">
        <v>32</v>
      </c>
      <c r="B12" s="128">
        <v>0.15625</v>
      </c>
      <c r="C12" s="129">
        <v>652.63079830000004</v>
      </c>
      <c r="D12" s="76">
        <f t="shared" si="0"/>
        <v>3.9964386048217877</v>
      </c>
      <c r="E12" s="130">
        <f t="shared" si="2"/>
        <v>4.9971835226256616</v>
      </c>
      <c r="F12" s="130">
        <f t="shared" si="1"/>
        <v>-1.589798299999984</v>
      </c>
      <c r="G12" s="130">
        <f t="shared" si="3"/>
        <v>-1.5879110000000007</v>
      </c>
      <c r="H12" s="76">
        <f t="shared" si="5"/>
        <v>651.04288730000007</v>
      </c>
      <c r="I12" s="76">
        <f t="shared" si="4"/>
        <v>-1.8873000000212414E-3</v>
      </c>
    </row>
    <row r="13" spans="1:11" x14ac:dyDescent="0.3">
      <c r="A13" s="116">
        <v>64</v>
      </c>
      <c r="B13" s="117">
        <f>0.078125</f>
        <v>7.8125E-2</v>
      </c>
      <c r="C13" s="118">
        <v>651.43902590000005</v>
      </c>
      <c r="D13" s="120">
        <f t="shared" si="0"/>
        <v>3.9942081658505413</v>
      </c>
      <c r="E13" s="121">
        <f t="shared" si="2"/>
        <v>4.998770612951863</v>
      </c>
      <c r="F13" s="119">
        <f t="shared" si="1"/>
        <v>-0.39802589999999327</v>
      </c>
      <c r="G13" s="119">
        <f t="shared" si="3"/>
        <v>-0.39725746666666356</v>
      </c>
      <c r="H13" s="120">
        <f t="shared" si="5"/>
        <v>651.04176843333335</v>
      </c>
      <c r="I13" s="120">
        <f t="shared" si="4"/>
        <v>-7.6843333329179586E-4</v>
      </c>
      <c r="K13" s="122">
        <v>651</v>
      </c>
    </row>
    <row r="14" spans="1:11" x14ac:dyDescent="0.3">
      <c r="A14" s="116">
        <v>128</v>
      </c>
      <c r="B14" s="117">
        <v>3.90625E-2</v>
      </c>
      <c r="C14" s="118">
        <v>651.14099120000003</v>
      </c>
      <c r="D14" s="120">
        <f t="shared" si="0"/>
        <v>3.9806092936186968</v>
      </c>
      <c r="E14" s="119">
        <f t="shared" si="2"/>
        <v>5.0024589426376194</v>
      </c>
      <c r="F14" s="119">
        <f>$D$4-C14</f>
        <v>-9.9991199999976743E-2</v>
      </c>
      <c r="G14" s="119">
        <f t="shared" si="3"/>
        <v>-9.9344900000005509E-2</v>
      </c>
      <c r="H14" s="120">
        <f t="shared" si="5"/>
        <v>651.04164630000002</v>
      </c>
      <c r="I14" s="120">
        <f t="shared" si="4"/>
        <v>-6.4629999997123377E-4</v>
      </c>
      <c r="K14" s="126">
        <f>651</f>
        <v>651</v>
      </c>
    </row>
    <row r="15" spans="1:11" x14ac:dyDescent="0.3">
      <c r="A15" s="11">
        <v>256</v>
      </c>
      <c r="B15" s="41">
        <v>1.9531300000000001E-2</v>
      </c>
      <c r="C15" s="81">
        <v>651.06652829999996</v>
      </c>
      <c r="D15" s="57">
        <f t="shared" si="0"/>
        <v>3.916876564453859</v>
      </c>
      <c r="E15" s="71">
        <f t="shared" si="2"/>
        <v>5.0131556964082229</v>
      </c>
      <c r="F15" s="56">
        <f t="shared" si="1"/>
        <v>-2.5528299999905357E-2</v>
      </c>
      <c r="G15" s="74">
        <f t="shared" si="3"/>
        <v>-2.4820966666690463E-2</v>
      </c>
      <c r="H15" s="71">
        <f t="shared" si="5"/>
        <v>651.04170733333331</v>
      </c>
      <c r="I15" s="57">
        <f t="shared" si="4"/>
        <v>-7.0733333325279091E-4</v>
      </c>
    </row>
    <row r="16" spans="1:11" x14ac:dyDescent="0.3">
      <c r="A16" s="11">
        <v>512</v>
      </c>
      <c r="B16" s="41">
        <v>9.7655999999999993E-3</v>
      </c>
      <c r="C16" s="81">
        <v>651.04797359999998</v>
      </c>
      <c r="D16" s="57">
        <f t="shared" si="0"/>
        <v>3.6607060915716518</v>
      </c>
      <c r="E16" s="62">
        <f t="shared" si="2"/>
        <v>4.897473060664236</v>
      </c>
      <c r="F16" s="56">
        <f t="shared" si="1"/>
        <v>-6.9735999999238629E-3</v>
      </c>
      <c r="G16" s="74">
        <f t="shared" si="3"/>
        <v>-6.1848999999938314E-3</v>
      </c>
      <c r="H16" s="71">
        <f>C16+G16</f>
        <v>651.04178869999998</v>
      </c>
      <c r="I16" s="57">
        <f>$D$4-H16</f>
        <v>-7.8869999993003148E-4</v>
      </c>
    </row>
    <row r="17" spans="1:12" x14ac:dyDescent="0.3">
      <c r="A17" s="116">
        <v>1024</v>
      </c>
      <c r="B17" s="123">
        <v>4.8827999999999996E-3</v>
      </c>
      <c r="C17" s="124">
        <v>651.04321289999996</v>
      </c>
      <c r="D17" s="125">
        <f t="shared" si="0"/>
        <v>3.1513398708600793</v>
      </c>
      <c r="E17" s="125">
        <f t="shared" si="2"/>
        <v>4.899975424029348</v>
      </c>
      <c r="F17" s="119">
        <f t="shared" si="1"/>
        <v>-2.2128999999040389E-3</v>
      </c>
      <c r="G17" s="119">
        <f t="shared" si="3"/>
        <v>-1.586900000006608E-3</v>
      </c>
      <c r="H17" s="120">
        <f t="shared" si="5"/>
        <v>651.04162599999995</v>
      </c>
      <c r="I17" s="120">
        <f t="shared" si="4"/>
        <v>-6.2599999989743083E-4</v>
      </c>
      <c r="K17" s="126">
        <v>651.04100000000005</v>
      </c>
    </row>
    <row r="18" spans="1:12" x14ac:dyDescent="0.3">
      <c r="A18" s="11">
        <v>2048</v>
      </c>
      <c r="B18" s="41">
        <v>2.4413999999999998E-3</v>
      </c>
      <c r="C18" s="81">
        <v>651.04199219999998</v>
      </c>
      <c r="D18" s="60">
        <f t="shared" si="0"/>
        <v>2.2302963112930763</v>
      </c>
      <c r="E18" s="80">
        <f t="shared" si="2"/>
        <v>-4.0008193355902097</v>
      </c>
      <c r="F18" s="56">
        <f t="shared" si="1"/>
        <v>-9.9219999992783414E-4</v>
      </c>
      <c r="G18" s="74">
        <f t="shared" si="3"/>
        <v>-4.0689999999206822E-4</v>
      </c>
      <c r="H18" s="71">
        <f t="shared" si="5"/>
        <v>651.04158529999995</v>
      </c>
      <c r="I18" s="57">
        <f t="shared" si="4"/>
        <v>-5.8529999989787029E-4</v>
      </c>
    </row>
    <row r="19" spans="1:12" x14ac:dyDescent="0.3">
      <c r="A19" s="11">
        <v>4096</v>
      </c>
      <c r="B19" s="41">
        <v>1.2206999999999999E-3</v>
      </c>
      <c r="C19" s="81">
        <v>651.04223630000001</v>
      </c>
      <c r="D19" s="59">
        <f t="shared" si="0"/>
        <v>0.80255601388036302</v>
      </c>
      <c r="E19" s="62">
        <f t="shared" si="2"/>
        <v>0.66671217912144232</v>
      </c>
      <c r="F19" s="107">
        <f t="shared" si="1"/>
        <v>-1.2362999999595559E-3</v>
      </c>
      <c r="G19" s="74">
        <f t="shared" si="3"/>
        <v>8.1366666677240573E-5</v>
      </c>
      <c r="H19" s="71">
        <f t="shared" si="5"/>
        <v>651.04231766666669</v>
      </c>
      <c r="I19" s="86">
        <f t="shared" si="4"/>
        <v>-1.3176666666367964E-3</v>
      </c>
    </row>
    <row r="20" spans="1:12" x14ac:dyDescent="0.3">
      <c r="A20" s="11">
        <v>8192</v>
      </c>
      <c r="B20" s="41">
        <v>6.1039999999999998E-4</v>
      </c>
      <c r="C20" s="81">
        <v>651.04150389999995</v>
      </c>
      <c r="D20" s="61">
        <f t="shared" si="0"/>
        <v>2.4534629891009545</v>
      </c>
      <c r="E20" s="80">
        <f t="shared" si="2"/>
        <v>3.0000000006209002</v>
      </c>
      <c r="F20" s="56">
        <f t="shared" si="1"/>
        <v>-5.0389999989874923E-4</v>
      </c>
      <c r="G20" s="74">
        <f t="shared" si="3"/>
        <v>-2.4413333335360221E-4</v>
      </c>
      <c r="H20" s="71">
        <f t="shared" si="5"/>
        <v>651.0412597666666</v>
      </c>
      <c r="I20" s="57">
        <f>$D$4-H20</f>
        <v>-2.5976666654514702E-4</v>
      </c>
    </row>
    <row r="21" spans="1:12" x14ac:dyDescent="0.3">
      <c r="A21" s="11">
        <v>16384</v>
      </c>
      <c r="B21" s="41">
        <v>3.0517578E-4</v>
      </c>
      <c r="C21" s="81">
        <v>651.04113770000004</v>
      </c>
      <c r="D21" s="61">
        <f t="shared" si="0"/>
        <v>3.659404502283941</v>
      </c>
      <c r="E21" s="62">
        <f t="shared" si="2"/>
        <v>0.72728626755766657</v>
      </c>
      <c r="F21" s="56">
        <f t="shared" si="1"/>
        <v>-1.3769999998203275E-4</v>
      </c>
      <c r="G21" s="74">
        <f t="shared" si="3"/>
        <v>-1.2206666663890549E-4</v>
      </c>
      <c r="H21" s="71">
        <f t="shared" si="5"/>
        <v>651.04101563333336</v>
      </c>
      <c r="I21" s="57">
        <f t="shared" ref="I21" si="6">$D$4-H21</f>
        <v>-1.5633333305231645E-5</v>
      </c>
    </row>
    <row r="22" spans="1:12" x14ac:dyDescent="0.3">
      <c r="A22" s="11">
        <v>32768</v>
      </c>
      <c r="B22" s="41">
        <v>1.5258789E-4</v>
      </c>
      <c r="C22" s="81">
        <v>651.04248050000001</v>
      </c>
      <c r="D22" s="58">
        <f t="shared" si="0"/>
        <v>9.3009118531603971E-2</v>
      </c>
      <c r="E22" s="12" t="s">
        <v>23</v>
      </c>
      <c r="F22" s="56">
        <f t="shared" si="1"/>
        <v>-1.4804999999569191E-3</v>
      </c>
      <c r="G22" s="74">
        <f t="shared" si="3"/>
        <v>4.4759999999162875E-4</v>
      </c>
      <c r="H22" s="71">
        <f t="shared" si="5"/>
        <v>651.04292810000004</v>
      </c>
      <c r="I22" s="57">
        <f>$D$4-H22</f>
        <v>-1.9280999999864434E-3</v>
      </c>
    </row>
    <row r="24" spans="1:12" x14ac:dyDescent="0.3">
      <c r="A24" s="170" t="s">
        <v>35</v>
      </c>
      <c r="B24" s="171"/>
      <c r="C24" s="171"/>
      <c r="D24" s="171"/>
      <c r="E24" s="171"/>
      <c r="F24" s="171"/>
      <c r="G24" s="171"/>
      <c r="H24" s="171"/>
      <c r="I24" s="172"/>
    </row>
    <row r="25" spans="1:12" x14ac:dyDescent="0.3">
      <c r="A25" s="170" t="s">
        <v>36</v>
      </c>
      <c r="B25" s="171"/>
      <c r="C25" s="171"/>
      <c r="D25" s="171"/>
      <c r="E25" s="171"/>
      <c r="F25" s="171"/>
      <c r="G25" s="171"/>
      <c r="H25" s="171"/>
      <c r="I25" s="172"/>
    </row>
    <row r="26" spans="1:12" x14ac:dyDescent="0.3">
      <c r="A26" s="170" t="s">
        <v>39</v>
      </c>
      <c r="B26" s="171"/>
      <c r="C26" s="171"/>
      <c r="D26" s="171"/>
      <c r="E26" s="171"/>
      <c r="F26" s="171"/>
      <c r="G26" s="171"/>
      <c r="H26" s="171"/>
      <c r="I26" s="172"/>
    </row>
    <row r="27" spans="1:12" x14ac:dyDescent="0.3">
      <c r="A27" s="34"/>
      <c r="B27" s="21"/>
      <c r="C27" s="35" t="s">
        <v>38</v>
      </c>
      <c r="D27" s="39">
        <v>-4.9824840000000004</v>
      </c>
      <c r="E27" s="173"/>
      <c r="F27" s="173"/>
      <c r="G27" s="173"/>
      <c r="H27" s="173"/>
      <c r="I27" s="174"/>
    </row>
    <row r="28" spans="1:12" ht="80.400000000000006" x14ac:dyDescent="0.3">
      <c r="A28" s="5" t="s">
        <v>13</v>
      </c>
      <c r="B28" s="6" t="s">
        <v>14</v>
      </c>
      <c r="C28" s="5" t="s">
        <v>15</v>
      </c>
      <c r="D28" s="7" t="s">
        <v>16</v>
      </c>
      <c r="E28" s="5" t="s">
        <v>17</v>
      </c>
      <c r="F28" s="7" t="s">
        <v>18</v>
      </c>
      <c r="G28" s="5" t="s">
        <v>10</v>
      </c>
      <c r="H28" s="5" t="s">
        <v>19</v>
      </c>
      <c r="I28" s="7" t="s">
        <v>20</v>
      </c>
    </row>
    <row r="29" spans="1:12" ht="83.4" x14ac:dyDescent="0.3">
      <c r="A29" s="8" t="s">
        <v>21</v>
      </c>
      <c r="B29" s="8" t="s">
        <v>22</v>
      </c>
      <c r="C29" s="8"/>
      <c r="D29" s="9"/>
      <c r="E29" s="8"/>
      <c r="F29" s="10"/>
      <c r="G29" s="8"/>
      <c r="H29" s="8"/>
      <c r="I29" s="9"/>
    </row>
    <row r="30" spans="1:12" x14ac:dyDescent="0.3">
      <c r="A30" s="38">
        <v>1</v>
      </c>
      <c r="B30" s="41">
        <v>5</v>
      </c>
      <c r="C30" s="41">
        <v>-8.2719840999999992</v>
      </c>
      <c r="D30" s="13" t="s">
        <v>23</v>
      </c>
      <c r="E30" s="14" t="s">
        <v>23</v>
      </c>
      <c r="F30" s="42">
        <f>$D$27-C30</f>
        <v>3.2895000999999988</v>
      </c>
      <c r="G30" s="14" t="s">
        <v>23</v>
      </c>
      <c r="H30" s="14" t="s">
        <v>23</v>
      </c>
      <c r="I30" s="13" t="s">
        <v>23</v>
      </c>
    </row>
    <row r="31" spans="1:12" x14ac:dyDescent="0.3">
      <c r="A31" s="38">
        <v>2</v>
      </c>
      <c r="B31" s="41">
        <v>2.5</v>
      </c>
      <c r="C31" s="41">
        <v>-6.2085514000000002</v>
      </c>
      <c r="D31" s="66">
        <f>($D$27-C30)/($D$27-C31)</f>
        <v>2.6829684077726879</v>
      </c>
      <c r="E31" s="64">
        <f>(C32-C30)/(C32-C31)</f>
        <v>5.0022086084719204</v>
      </c>
      <c r="F31" s="42">
        <f t="shared" ref="F31" si="7">$D$27-C31</f>
        <v>1.2260673999999998</v>
      </c>
      <c r="G31" s="41">
        <f>(C31-C30)/3</f>
        <v>0.68781089999999967</v>
      </c>
      <c r="H31" s="64">
        <f>C31+G31</f>
        <v>-5.5207405000000005</v>
      </c>
      <c r="I31" s="66">
        <f>$D$27-H31</f>
        <v>0.53825650000000014</v>
      </c>
      <c r="L31">
        <f>E31/3</f>
        <v>1.6674028694906402</v>
      </c>
    </row>
    <row r="32" spans="1:12" x14ac:dyDescent="0.3">
      <c r="A32" s="38">
        <v>4</v>
      </c>
      <c r="B32" s="41">
        <v>1.25</v>
      </c>
      <c r="C32" s="41">
        <v>-5.6929778999999998</v>
      </c>
      <c r="D32" s="66">
        <f t="shared" ref="D32:D36" si="8">($D$27-C31)/($D$27-C32)</f>
        <v>1.7256550689597767</v>
      </c>
      <c r="E32" s="41">
        <f t="shared" ref="E32:E46" si="9">(C33-C31)/(C33-C32)</f>
        <v>1.3296290357497103</v>
      </c>
      <c r="F32" s="42">
        <f t="shared" ref="F32:F41" si="10">$D$27-C32</f>
        <v>0.71049389999999946</v>
      </c>
      <c r="G32" s="41">
        <f t="shared" ref="G32" si="11">(C32-C31)/3</f>
        <v>0.17185783333333346</v>
      </c>
      <c r="H32" s="64">
        <f t="shared" ref="H32:H45" si="12">C32+G32</f>
        <v>-5.5211200666666667</v>
      </c>
      <c r="I32" s="66">
        <f t="shared" ref="I32" si="13">$D$27-H32</f>
        <v>0.5386360666666663</v>
      </c>
      <c r="K32" s="53"/>
      <c r="L32">
        <f t="shared" ref="L32:L47" si="14">E32/3</f>
        <v>0.44320967858323673</v>
      </c>
    </row>
    <row r="33" spans="1:12" x14ac:dyDescent="0.3">
      <c r="A33" s="38">
        <v>8</v>
      </c>
      <c r="B33" s="41">
        <v>0.625</v>
      </c>
      <c r="C33" s="41">
        <v>-4.1288757</v>
      </c>
      <c r="D33" s="66">
        <f t="shared" si="8"/>
        <v>-0.8323418364137265</v>
      </c>
      <c r="E33" s="64">
        <f t="shared" si="9"/>
        <v>9.1399808275383911</v>
      </c>
      <c r="F33" s="42">
        <f t="shared" si="10"/>
        <v>-0.85360830000000032</v>
      </c>
      <c r="G33" s="41">
        <f>(C33-C32)/3</f>
        <v>0.52136739999999993</v>
      </c>
      <c r="H33" s="64">
        <f t="shared" si="12"/>
        <v>-3.6075083000000001</v>
      </c>
      <c r="I33" s="66">
        <f>$D$27-H33</f>
        <v>-1.3749757000000002</v>
      </c>
      <c r="L33">
        <f t="shared" si="14"/>
        <v>3.0466602758461305</v>
      </c>
    </row>
    <row r="34" spans="1:12" x14ac:dyDescent="0.3">
      <c r="A34" s="38">
        <v>16</v>
      </c>
      <c r="B34" s="41">
        <v>0.3125</v>
      </c>
      <c r="C34" s="41">
        <v>-3.9367250999999999</v>
      </c>
      <c r="D34" s="66">
        <f t="shared" si="8"/>
        <v>0.81625726541748767</v>
      </c>
      <c r="E34" s="64">
        <f t="shared" si="9"/>
        <v>0.75752934340059741</v>
      </c>
      <c r="F34" s="42">
        <f t="shared" si="10"/>
        <v>-1.0457589000000005</v>
      </c>
      <c r="G34" s="41">
        <f>(C34-C33)/3</f>
        <v>6.4050200000000057E-2</v>
      </c>
      <c r="H34" s="64">
        <f t="shared" si="12"/>
        <v>-3.8726748999999998</v>
      </c>
      <c r="I34" s="66">
        <f>$D$27-H34</f>
        <v>-1.1098091000000005</v>
      </c>
      <c r="L34">
        <f t="shared" si="14"/>
        <v>0.25250978113353245</v>
      </c>
    </row>
    <row r="35" spans="1:12" x14ac:dyDescent="0.3">
      <c r="A35" s="38">
        <v>32</v>
      </c>
      <c r="B35" s="41">
        <v>0.15625</v>
      </c>
      <c r="C35" s="41">
        <v>-4.7291945999999996</v>
      </c>
      <c r="D35" s="66">
        <f t="shared" si="8"/>
        <v>4.1287116634174081</v>
      </c>
      <c r="E35" s="64">
        <f t="shared" si="9"/>
        <v>5.1610632358933106</v>
      </c>
      <c r="F35" s="42">
        <f t="shared" si="10"/>
        <v>-0.25328940000000078</v>
      </c>
      <c r="G35" s="41">
        <f>(C35-C34)/3</f>
        <v>-0.26415649999999991</v>
      </c>
      <c r="H35" s="64">
        <f t="shared" si="12"/>
        <v>-4.9933510999999999</v>
      </c>
      <c r="I35" s="66">
        <f>$D$27-H35</f>
        <v>1.0867099999999574E-2</v>
      </c>
      <c r="L35">
        <f t="shared" si="14"/>
        <v>1.7203544119644369</v>
      </c>
    </row>
    <row r="36" spans="1:12" x14ac:dyDescent="0.3">
      <c r="A36" s="38">
        <v>64</v>
      </c>
      <c r="B36" s="41">
        <v>7.8125E-2</v>
      </c>
      <c r="C36" s="41">
        <v>-4.9196434</v>
      </c>
      <c r="D36" s="67">
        <f t="shared" si="8"/>
        <v>4.0306648886229501</v>
      </c>
      <c r="E36" s="81">
        <f t="shared" si="9"/>
        <v>5.038337411630966</v>
      </c>
      <c r="F36" s="42">
        <f t="shared" si="10"/>
        <v>-6.2840600000000357E-2</v>
      </c>
      <c r="G36" s="41">
        <f>(C36-C35)/3</f>
        <v>-6.3482933333333477E-2</v>
      </c>
      <c r="H36" s="64">
        <f t="shared" si="12"/>
        <v>-4.9831263333333338</v>
      </c>
      <c r="I36" s="66">
        <f>$D$27-H36</f>
        <v>6.4233333333341136E-4</v>
      </c>
      <c r="L36">
        <f t="shared" si="14"/>
        <v>1.6794458038769886</v>
      </c>
    </row>
    <row r="37" spans="1:12" x14ac:dyDescent="0.3">
      <c r="A37" s="38">
        <v>128</v>
      </c>
      <c r="B37" s="41">
        <v>3.90625E-2</v>
      </c>
      <c r="C37" s="41">
        <v>-4.9668036000000004</v>
      </c>
      <c r="D37" s="67">
        <f t="shared" ref="D37" si="15">($D$27-C36)/($D$27-C37)</f>
        <v>4.0075890921150386</v>
      </c>
      <c r="E37" s="81">
        <f t="shared" si="9"/>
        <v>5.0093346709061439</v>
      </c>
      <c r="F37" s="42">
        <f t="shared" si="10"/>
        <v>-1.5680399999999928E-2</v>
      </c>
      <c r="G37" s="41">
        <f>(C37-C36)/3</f>
        <v>-1.572006666666681E-2</v>
      </c>
      <c r="H37" s="64">
        <f t="shared" si="12"/>
        <v>-4.9825236666666672</v>
      </c>
      <c r="I37" s="66">
        <f>$D$27-H37</f>
        <v>3.9666666666882122E-5</v>
      </c>
      <c r="L37">
        <f t="shared" si="14"/>
        <v>1.6697782236353813</v>
      </c>
    </row>
    <row r="38" spans="1:12" x14ac:dyDescent="0.3">
      <c r="A38" s="38">
        <v>256</v>
      </c>
      <c r="B38" s="41">
        <v>1.9531300000000001E-2</v>
      </c>
      <c r="C38" s="41">
        <v>-4.9785662000000004</v>
      </c>
      <c r="D38" s="68">
        <f t="shared" ref="D38:D45" si="16">($D$27-C37)/($D$27-C38)</f>
        <v>4.0023482566746749</v>
      </c>
      <c r="E38" s="82">
        <f t="shared" si="9"/>
        <v>5.0038804547623679</v>
      </c>
      <c r="F38" s="42">
        <f t="shared" si="10"/>
        <v>-3.9177999999999713E-3</v>
      </c>
      <c r="G38" s="41">
        <f t="shared" ref="G38:G45" si="17">(C38-C37)/3</f>
        <v>-3.9208666666666519E-3</v>
      </c>
      <c r="H38" s="64">
        <f t="shared" si="12"/>
        <v>-4.9824870666666667</v>
      </c>
      <c r="I38" s="66">
        <f t="shared" ref="I38:I46" si="18">$D$27-H38</f>
        <v>3.0666666663847764E-6</v>
      </c>
      <c r="L38">
        <f t="shared" si="14"/>
        <v>1.667960151587456</v>
      </c>
    </row>
    <row r="39" spans="1:12" x14ac:dyDescent="0.3">
      <c r="A39" s="38">
        <v>512</v>
      </c>
      <c r="B39" s="41">
        <v>9.7655999999999993E-3</v>
      </c>
      <c r="C39" s="41">
        <v>-4.9815040000000002</v>
      </c>
      <c r="D39" s="69">
        <f>($D$27-C38)/($D$27-C39)</f>
        <v>3.9977551020399593</v>
      </c>
      <c r="E39" s="55">
        <f t="shared" si="9"/>
        <v>5.0035431997822108</v>
      </c>
      <c r="F39" s="42">
        <f t="shared" si="10"/>
        <v>-9.8000000000020293E-4</v>
      </c>
      <c r="G39" s="41">
        <f t="shared" si="17"/>
        <v>-9.7926666666658946E-4</v>
      </c>
      <c r="H39" s="64">
        <f t="shared" si="12"/>
        <v>-4.9824832666666667</v>
      </c>
      <c r="I39" s="66">
        <f t="shared" si="18"/>
        <v>-7.3333333361347286E-7</v>
      </c>
      <c r="L39">
        <f t="shared" si="14"/>
        <v>1.6678477332607369</v>
      </c>
    </row>
    <row r="40" spans="1:12" x14ac:dyDescent="0.3">
      <c r="A40" s="38">
        <v>1024</v>
      </c>
      <c r="B40" s="41">
        <v>4.8827999999999996E-3</v>
      </c>
      <c r="C40" s="41">
        <v>-4.9822378</v>
      </c>
      <c r="D40" s="69">
        <f>($D$27-C39)/($D$27-C40)</f>
        <v>3.9805036555604376</v>
      </c>
      <c r="E40" s="55">
        <f t="shared" si="9"/>
        <v>4.9557951482532259</v>
      </c>
      <c r="F40" s="42">
        <f t="shared" si="10"/>
        <v>-2.4620000000030728E-4</v>
      </c>
      <c r="G40" s="41">
        <f t="shared" si="17"/>
        <v>-2.4459999999996523E-4</v>
      </c>
      <c r="H40" s="64">
        <f t="shared" si="12"/>
        <v>-4.9824824000000003</v>
      </c>
      <c r="I40" s="66">
        <f t="shared" si="18"/>
        <v>-1.6000000000460091E-6</v>
      </c>
      <c r="L40">
        <f t="shared" si="14"/>
        <v>1.6519317160844087</v>
      </c>
    </row>
    <row r="41" spans="1:12" x14ac:dyDescent="0.3">
      <c r="A41" s="38">
        <v>2048</v>
      </c>
      <c r="B41" s="41">
        <v>2.4413999999999998E-3</v>
      </c>
      <c r="C41" s="41">
        <v>-4.9824232999999998</v>
      </c>
      <c r="D41" s="70">
        <f t="shared" si="16"/>
        <v>4.0560131795379881</v>
      </c>
      <c r="E41" s="83">
        <f t="shared" si="9"/>
        <v>5.6843434343331829</v>
      </c>
      <c r="F41" s="42">
        <f t="shared" si="10"/>
        <v>-6.0700000000579735E-5</v>
      </c>
      <c r="G41" s="41">
        <f t="shared" si="17"/>
        <v>-6.1833333333242521E-5</v>
      </c>
      <c r="H41" s="64">
        <f t="shared" si="12"/>
        <v>-4.9824851333333333</v>
      </c>
      <c r="I41" s="66">
        <f t="shared" si="18"/>
        <v>1.1333333329588413E-6</v>
      </c>
      <c r="L41">
        <f t="shared" si="14"/>
        <v>1.8947811447777276</v>
      </c>
    </row>
    <row r="42" spans="1:12" x14ac:dyDescent="0.3">
      <c r="A42" s="38">
        <v>4096</v>
      </c>
      <c r="B42" s="41">
        <v>1.2206999999999999E-3</v>
      </c>
      <c r="C42" s="41">
        <v>-4.9824628999999998</v>
      </c>
      <c r="D42" s="70">
        <f t="shared" si="16"/>
        <v>2.8767772511371543</v>
      </c>
      <c r="E42" s="83">
        <f t="shared" si="9"/>
        <v>3.444444444426169</v>
      </c>
      <c r="F42" s="42">
        <f t="shared" ref="F42:F46" si="19">$D$27-C42</f>
        <v>-2.1100000000551233E-5</v>
      </c>
      <c r="G42" s="41">
        <f t="shared" si="17"/>
        <v>-1.3200000000009501E-5</v>
      </c>
      <c r="H42" s="64">
        <f t="shared" si="12"/>
        <v>-4.9824760999999995</v>
      </c>
      <c r="I42" s="66">
        <f t="shared" si="18"/>
        <v>-7.9000000008377924E-6</v>
      </c>
      <c r="L42">
        <f t="shared" si="14"/>
        <v>1.1481481481420563</v>
      </c>
    </row>
    <row r="43" spans="1:12" x14ac:dyDescent="0.3">
      <c r="A43" s="38">
        <v>8192</v>
      </c>
      <c r="B43" s="41">
        <v>6.1039999999999998E-4</v>
      </c>
      <c r="C43" s="41">
        <v>-4.9824790999999999</v>
      </c>
      <c r="D43" s="69">
        <f t="shared" si="16"/>
        <v>4.3061224487243468</v>
      </c>
      <c r="E43" s="83">
        <f t="shared" si="9"/>
        <v>-3.2631578947737472</v>
      </c>
      <c r="F43" s="42">
        <f t="shared" si="19"/>
        <v>-4.9000000004184585E-6</v>
      </c>
      <c r="G43" s="41">
        <f t="shared" si="17"/>
        <v>-5.4000000000442583E-6</v>
      </c>
      <c r="H43" s="64">
        <f t="shared" si="12"/>
        <v>-4.9824845</v>
      </c>
      <c r="I43" s="66">
        <f t="shared" si="18"/>
        <v>4.9999999962579977E-7</v>
      </c>
      <c r="L43">
        <f t="shared" si="14"/>
        <v>-1.0877192982579158</v>
      </c>
    </row>
    <row r="44" spans="1:12" x14ac:dyDescent="0.3">
      <c r="A44" s="38">
        <v>16384</v>
      </c>
      <c r="B44" s="41">
        <v>3.0517578E-4</v>
      </c>
      <c r="C44" s="41">
        <v>-4.9824752999999999</v>
      </c>
      <c r="D44" s="69">
        <f>($D$27-C43)/($D$27-C44)</f>
        <v>0.56321839082571967</v>
      </c>
      <c r="E44" s="84">
        <f t="shared" si="9"/>
        <v>0.84677419355012007</v>
      </c>
      <c r="F44" s="43">
        <f t="shared" si="19"/>
        <v>-8.7000000004167077E-6</v>
      </c>
      <c r="G44" s="41">
        <f t="shared" si="17"/>
        <v>1.2666666666660831E-6</v>
      </c>
      <c r="H44" s="64">
        <f t="shared" si="12"/>
        <v>-4.9824740333333333</v>
      </c>
      <c r="I44" s="85">
        <f t="shared" si="18"/>
        <v>-9.9666666670827908E-6</v>
      </c>
      <c r="L44">
        <f t="shared" si="14"/>
        <v>0.28225806451670671</v>
      </c>
    </row>
    <row r="45" spans="1:12" x14ac:dyDescent="0.3">
      <c r="A45" s="38">
        <v>32768</v>
      </c>
      <c r="B45" s="41">
        <v>1.5258789E-4</v>
      </c>
      <c r="C45" s="41">
        <v>-4.9825001000000002</v>
      </c>
      <c r="D45" s="69">
        <f t="shared" si="16"/>
        <v>-0.54037267083829177</v>
      </c>
      <c r="E45" s="84">
        <f t="shared" si="9"/>
        <v>-9.3333333312362452</v>
      </c>
      <c r="F45" s="42">
        <f t="shared" si="19"/>
        <v>1.6099999999852344E-5</v>
      </c>
      <c r="G45" s="41">
        <f t="shared" si="17"/>
        <v>-8.2666666667563504E-6</v>
      </c>
      <c r="H45" s="64">
        <f t="shared" si="12"/>
        <v>-4.982508366666667</v>
      </c>
      <c r="I45" s="66">
        <f t="shared" si="18"/>
        <v>2.4366666666608694E-5</v>
      </c>
      <c r="L45">
        <f t="shared" si="14"/>
        <v>-3.1111111104120819</v>
      </c>
    </row>
    <row r="46" spans="1:12" x14ac:dyDescent="0.3">
      <c r="A46" s="38">
        <v>65536</v>
      </c>
      <c r="B46" s="41">
        <v>7.6293945000000001E-5</v>
      </c>
      <c r="C46" s="41">
        <v>-4.9824976999999997</v>
      </c>
      <c r="D46" s="70">
        <f>($D$27-C45)/($D$27-C46)</f>
        <v>1.1751824817977268</v>
      </c>
      <c r="E46" s="83">
        <f t="shared" si="9"/>
        <v>1.1008403361554651</v>
      </c>
      <c r="F46" s="42">
        <f t="shared" si="19"/>
        <v>1.3699999999339241E-5</v>
      </c>
      <c r="G46" s="41">
        <f>(C46-C45)/3</f>
        <v>8.0000000017103423E-7</v>
      </c>
      <c r="H46" s="64">
        <f>C46+G46</f>
        <v>-4.9824968999999992</v>
      </c>
      <c r="I46" s="66">
        <f t="shared" si="18"/>
        <v>1.2899999998872147E-5</v>
      </c>
      <c r="L46">
        <f t="shared" si="14"/>
        <v>0.36694677871848835</v>
      </c>
    </row>
    <row r="47" spans="1:12" x14ac:dyDescent="0.3">
      <c r="A47" s="38">
        <v>131072</v>
      </c>
      <c r="B47" s="41">
        <v>3.8146972999999999E-5</v>
      </c>
      <c r="C47" s="41">
        <v>-4.9824738999999996</v>
      </c>
      <c r="D47" s="70">
        <f>($D$27-C46)/($D$27-C47)</f>
        <v>-1.3564356433928328</v>
      </c>
      <c r="E47" s="14" t="s">
        <v>23</v>
      </c>
      <c r="F47" s="42">
        <f>$D$27-C47</f>
        <v>-1.0100000000790033E-5</v>
      </c>
      <c r="G47" s="41">
        <f>(C47-C46)/3</f>
        <v>7.9333333333764244E-6</v>
      </c>
      <c r="H47" s="64">
        <f>C47+G47</f>
        <v>-4.9824659666666662</v>
      </c>
      <c r="I47" s="66">
        <f>$D$27-H47</f>
        <v>-1.8033333334166457E-5</v>
      </c>
      <c r="L47" t="e">
        <f t="shared" si="14"/>
        <v>#VALUE!</v>
      </c>
    </row>
    <row r="48" spans="1:12" x14ac:dyDescent="0.3">
      <c r="B48" s="40"/>
    </row>
    <row r="49" spans="2:2" x14ac:dyDescent="0.3">
      <c r="B49" s="40"/>
    </row>
    <row r="50" spans="2:2" x14ac:dyDescent="0.3">
      <c r="B50" s="40"/>
    </row>
  </sheetData>
  <mergeCells count="8">
    <mergeCell ref="A26:I26"/>
    <mergeCell ref="E27:I27"/>
    <mergeCell ref="A1:I1"/>
    <mergeCell ref="A2:I2"/>
    <mergeCell ref="A3:I3"/>
    <mergeCell ref="E4:I4"/>
    <mergeCell ref="A24:I24"/>
    <mergeCell ref="A25:I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C150-B663-45CC-A5C8-4AFC9C7CB2B5}">
  <dimension ref="A1:X51"/>
  <sheetViews>
    <sheetView tabSelected="1" topLeftCell="A6" zoomScale="80" zoomScaleNormal="80" workbookViewId="0">
      <selection activeCell="C21" sqref="C21"/>
    </sheetView>
  </sheetViews>
  <sheetFormatPr defaultRowHeight="14.4" x14ac:dyDescent="0.3"/>
  <cols>
    <col min="2" max="2" width="10.5546875" customWidth="1"/>
    <col min="3" max="3" width="11.44140625" customWidth="1"/>
    <col min="4" max="4" width="13.5546875" customWidth="1"/>
    <col min="5" max="6" width="12.6640625" customWidth="1"/>
    <col min="7" max="7" width="14.21875" customWidth="1"/>
    <col min="8" max="8" width="16.5546875" customWidth="1"/>
    <col min="9" max="9" width="13.88671875" customWidth="1"/>
    <col min="11" max="11" width="13.21875" bestFit="1" customWidth="1"/>
    <col min="14" max="14" width="8.88671875" customWidth="1"/>
    <col min="15" max="15" width="14.44140625" customWidth="1"/>
    <col min="16" max="16" width="15.6640625" customWidth="1"/>
    <col min="17" max="17" width="26.21875" customWidth="1"/>
    <col min="18" max="18" width="9.44140625" bestFit="1" customWidth="1"/>
    <col min="19" max="19" width="11.109375" bestFit="1" customWidth="1"/>
    <col min="20" max="22" width="10.109375" bestFit="1" customWidth="1"/>
    <col min="24" max="24" width="11.109375" bestFit="1" customWidth="1"/>
  </cols>
  <sheetData>
    <row r="1" spans="1:22" x14ac:dyDescent="0.3">
      <c r="A1" s="170" t="s">
        <v>35</v>
      </c>
      <c r="B1" s="171"/>
      <c r="C1" s="171"/>
      <c r="D1" s="171"/>
      <c r="E1" s="171"/>
      <c r="F1" s="171"/>
      <c r="G1" s="171"/>
      <c r="H1" s="171"/>
      <c r="I1" s="172"/>
      <c r="N1" s="167" t="s">
        <v>26</v>
      </c>
      <c r="O1" s="168"/>
      <c r="P1" s="168"/>
      <c r="Q1" s="168"/>
      <c r="R1" s="168"/>
      <c r="S1" s="168"/>
      <c r="T1" s="168"/>
      <c r="U1" s="168"/>
      <c r="V1" s="169"/>
    </row>
    <row r="2" spans="1:22" x14ac:dyDescent="0.3">
      <c r="A2" s="170" t="s">
        <v>36</v>
      </c>
      <c r="B2" s="171"/>
      <c r="C2" s="171"/>
      <c r="D2" s="171"/>
      <c r="E2" s="171"/>
      <c r="F2" s="171"/>
      <c r="G2" s="171"/>
      <c r="H2" s="171"/>
      <c r="I2" s="172"/>
      <c r="N2" s="170" t="s">
        <v>25</v>
      </c>
      <c r="O2" s="171"/>
      <c r="P2" s="171"/>
      <c r="Q2" s="171"/>
      <c r="R2" s="171"/>
      <c r="S2" s="171"/>
      <c r="T2" s="171"/>
      <c r="U2" s="171"/>
      <c r="V2" s="172"/>
    </row>
    <row r="3" spans="1:22" x14ac:dyDescent="0.3">
      <c r="A3" s="170" t="s">
        <v>37</v>
      </c>
      <c r="B3" s="171"/>
      <c r="C3" s="171"/>
      <c r="D3" s="171"/>
      <c r="E3" s="171"/>
      <c r="F3" s="171"/>
      <c r="G3" s="171"/>
      <c r="H3" s="171"/>
      <c r="I3" s="172"/>
      <c r="N3" s="170" t="s">
        <v>24</v>
      </c>
      <c r="O3" s="171"/>
      <c r="P3" s="171"/>
      <c r="Q3" s="171"/>
      <c r="R3" s="171"/>
      <c r="S3" s="171"/>
      <c r="T3" s="171"/>
      <c r="U3" s="171"/>
      <c r="V3" s="172"/>
    </row>
    <row r="4" spans="1:22" x14ac:dyDescent="0.3">
      <c r="A4" s="34"/>
      <c r="B4" s="21"/>
      <c r="C4" s="35" t="s">
        <v>38</v>
      </c>
      <c r="D4" s="104">
        <v>651.04100000000005</v>
      </c>
      <c r="E4" s="173"/>
      <c r="F4" s="173"/>
      <c r="G4" s="173"/>
      <c r="H4" s="173"/>
      <c r="I4" s="174"/>
      <c r="N4" s="170" t="s">
        <v>27</v>
      </c>
      <c r="O4" s="171"/>
      <c r="P4" s="171"/>
      <c r="Q4" s="131">
        <v>244140.625</v>
      </c>
      <c r="R4" s="171"/>
      <c r="S4" s="171"/>
      <c r="T4" s="171"/>
      <c r="U4" s="171"/>
      <c r="V4" s="172"/>
    </row>
    <row r="5" spans="1:22" ht="80.400000000000006" x14ac:dyDescent="0.3">
      <c r="A5" s="5" t="s">
        <v>13</v>
      </c>
      <c r="B5" s="6" t="s">
        <v>14</v>
      </c>
      <c r="C5" s="5" t="s">
        <v>15</v>
      </c>
      <c r="D5" s="7" t="s">
        <v>16</v>
      </c>
      <c r="E5" s="5" t="s">
        <v>17</v>
      </c>
      <c r="F5" s="7" t="s">
        <v>18</v>
      </c>
      <c r="G5" s="5" t="s">
        <v>10</v>
      </c>
      <c r="H5" s="5" t="s">
        <v>19</v>
      </c>
      <c r="I5" s="7" t="s">
        <v>20</v>
      </c>
      <c r="N5" s="5" t="s">
        <v>13</v>
      </c>
      <c r="O5" s="6" t="s">
        <v>14</v>
      </c>
      <c r="P5" s="5" t="s">
        <v>15</v>
      </c>
      <c r="Q5" s="7" t="s">
        <v>16</v>
      </c>
      <c r="R5" s="5" t="s">
        <v>17</v>
      </c>
      <c r="S5" s="7" t="s">
        <v>18</v>
      </c>
      <c r="T5" s="5" t="s">
        <v>10</v>
      </c>
      <c r="U5" s="5" t="s">
        <v>19</v>
      </c>
      <c r="V5" s="7" t="s">
        <v>20</v>
      </c>
    </row>
    <row r="6" spans="1:22" ht="83.4" x14ac:dyDescent="0.3">
      <c r="A6" s="8" t="s">
        <v>21</v>
      </c>
      <c r="B6" s="8" t="s">
        <v>22</v>
      </c>
      <c r="C6" s="8"/>
      <c r="D6" s="9"/>
      <c r="E6" s="8"/>
      <c r="F6" s="10"/>
      <c r="G6" s="8"/>
      <c r="H6" s="8"/>
      <c r="I6" s="9"/>
      <c r="N6" s="8" t="s">
        <v>21</v>
      </c>
      <c r="O6" s="8" t="s">
        <v>22</v>
      </c>
      <c r="P6" s="8"/>
      <c r="Q6" s="9"/>
      <c r="R6" s="8"/>
      <c r="S6" s="10"/>
      <c r="T6" s="8"/>
      <c r="U6" s="8"/>
      <c r="V6" s="9"/>
    </row>
    <row r="7" spans="1:22" x14ac:dyDescent="0.3">
      <c r="A7" s="38">
        <v>1</v>
      </c>
      <c r="B7" s="41">
        <v>5</v>
      </c>
      <c r="C7" s="82">
        <v>1953.125</v>
      </c>
      <c r="D7" s="138" t="s">
        <v>23</v>
      </c>
      <c r="E7" s="14" t="s">
        <v>23</v>
      </c>
      <c r="F7" s="68">
        <f>$D$4-C7</f>
        <v>-1302.0839999999998</v>
      </c>
      <c r="G7" s="14" t="s">
        <v>23</v>
      </c>
      <c r="H7" s="14" t="s">
        <v>23</v>
      </c>
      <c r="I7" s="138" t="s">
        <v>23</v>
      </c>
      <c r="K7" s="25"/>
      <c r="N7" s="38">
        <v>1</v>
      </c>
      <c r="O7" s="12">
        <v>1</v>
      </c>
      <c r="P7" s="83">
        <v>250781.25</v>
      </c>
      <c r="Q7" s="138" t="s">
        <v>23</v>
      </c>
      <c r="R7" s="14" t="s">
        <v>23</v>
      </c>
      <c r="S7" s="70">
        <f>$Q$4-P7</f>
        <v>-6640.625</v>
      </c>
      <c r="T7" s="14" t="s">
        <v>23</v>
      </c>
      <c r="U7" s="14" t="s">
        <v>23</v>
      </c>
      <c r="V7" s="138" t="s">
        <v>23</v>
      </c>
    </row>
    <row r="8" spans="1:22" x14ac:dyDescent="0.3">
      <c r="A8" s="38">
        <v>2</v>
      </c>
      <c r="B8" s="41">
        <v>2.5</v>
      </c>
      <c r="C8" s="82">
        <v>1037.5976562999999</v>
      </c>
      <c r="D8" s="66">
        <f>($D$4-C7)/($D$4-C8)</f>
        <v>3.3684169675491895</v>
      </c>
      <c r="E8" s="41">
        <f>(C9-C7)/(C9-C8)</f>
        <v>4.1999999989514256</v>
      </c>
      <c r="F8" s="68">
        <f>$D$4-C8</f>
        <v>-386.55665629999987</v>
      </c>
      <c r="G8" s="82">
        <f>(C8-C7)/3</f>
        <v>-305.17578123333334</v>
      </c>
      <c r="H8" s="82">
        <f>G8+C8</f>
        <v>732.42187506666664</v>
      </c>
      <c r="I8" s="68">
        <f>$D$4-H8</f>
        <v>-81.38087506666659</v>
      </c>
      <c r="K8" s="140"/>
      <c r="N8" s="38">
        <v>2</v>
      </c>
      <c r="O8" s="12">
        <v>0.5</v>
      </c>
      <c r="P8" s="83">
        <v>244292.453125</v>
      </c>
      <c r="Q8" s="141">
        <f>($Q$4-P7)/($Q$4-P8)</f>
        <v>43.7377791499434</v>
      </c>
      <c r="R8" s="55">
        <f>(P9-P7)/(P9-P8)</f>
        <v>44.471474929341568</v>
      </c>
      <c r="S8" s="70">
        <f>$Q$4-P8</f>
        <v>-151.828125</v>
      </c>
      <c r="T8" s="83">
        <f>(P8-P7)/3</f>
        <v>-2162.9322916666665</v>
      </c>
      <c r="U8" s="84">
        <f>T8+P8</f>
        <v>242129.52083333334</v>
      </c>
      <c r="V8" s="69">
        <f>$Q$4-U8</f>
        <v>2011.104166666657</v>
      </c>
    </row>
    <row r="9" spans="1:22" x14ac:dyDescent="0.3">
      <c r="A9" s="38">
        <v>4</v>
      </c>
      <c r="B9" s="41">
        <v>1.25</v>
      </c>
      <c r="C9" s="81">
        <v>751.49536130000001</v>
      </c>
      <c r="D9" s="66">
        <f>($D$4-C8)/($D$4-C9)</f>
        <v>3.8480823659370578</v>
      </c>
      <c r="E9" s="41">
        <f t="shared" ref="E9:E23" si="0">(C10-C8)/(C10-C9)</f>
        <v>4.809523040409716</v>
      </c>
      <c r="F9" s="67">
        <f>$D$4-C9</f>
        <v>-100.45436129999996</v>
      </c>
      <c r="G9" s="81">
        <f>(C9-C8)/3</f>
        <v>-95.367431666666633</v>
      </c>
      <c r="H9" s="82">
        <f>G9+C9</f>
        <v>656.12792963333334</v>
      </c>
      <c r="I9" s="68">
        <f>$D$4-H9</f>
        <v>-5.0869296333332841</v>
      </c>
      <c r="K9" s="140"/>
      <c r="N9" s="38">
        <v>4</v>
      </c>
      <c r="O9" s="12">
        <v>0.25</v>
      </c>
      <c r="P9" s="83">
        <v>244143.1875</v>
      </c>
      <c r="Q9" s="142">
        <f>($Q$4-P8)/($Q$4-P9)</f>
        <v>59.25</v>
      </c>
      <c r="R9" s="84">
        <f>(P10-P8)/(P10-P9)</f>
        <v>60.335403726708073</v>
      </c>
      <c r="S9" s="70">
        <f>$Q$4-P9</f>
        <v>-2.5625</v>
      </c>
      <c r="T9" s="83">
        <f t="shared" ref="T9:T15" si="1">(P9-P8)/3</f>
        <v>-49.755208333333336</v>
      </c>
      <c r="U9" s="84">
        <f t="shared" ref="U9:U15" si="2">T9+P9</f>
        <v>244093.43229166666</v>
      </c>
      <c r="V9" s="69">
        <f t="shared" ref="V9:V15" si="3">$Q$4-U9</f>
        <v>47.192708333343035</v>
      </c>
    </row>
    <row r="10" spans="1:22" x14ac:dyDescent="0.3">
      <c r="A10" s="38">
        <v>8</v>
      </c>
      <c r="B10" s="41">
        <v>0.625</v>
      </c>
      <c r="C10" s="81">
        <v>676.39349370000002</v>
      </c>
      <c r="D10" s="66">
        <f t="shared" ref="D10:D24" si="4">($D$4-C9)/($D$4-C10)</f>
        <v>3.9623069228886183</v>
      </c>
      <c r="E10" s="41">
        <f t="shared" si="0"/>
        <v>4.952945746131908</v>
      </c>
      <c r="F10" s="67">
        <f>$D$4-C10</f>
        <v>-25.352493699999968</v>
      </c>
      <c r="G10" s="81">
        <f t="shared" ref="G10:G24" si="5">(C10-C9)/3</f>
        <v>-25.033955866666663</v>
      </c>
      <c r="H10" s="82">
        <f t="shared" ref="H10:H24" si="6">G10+C10</f>
        <v>651.35953783333332</v>
      </c>
      <c r="I10" s="68">
        <f t="shared" ref="I10:I24" si="7">$D$4-H10</f>
        <v>-0.31853783333326646</v>
      </c>
      <c r="K10" s="140"/>
      <c r="N10" s="38">
        <v>8</v>
      </c>
      <c r="O10" s="128">
        <v>0.125</v>
      </c>
      <c r="P10" s="83">
        <v>244140.671875</v>
      </c>
      <c r="Q10" s="143">
        <f>($Q$4-P9)/($Q$4-P10)</f>
        <v>54.666666666666664</v>
      </c>
      <c r="R10" s="88">
        <f>(P11-P9)/(P11-P10)</f>
        <v>54.666666666666664</v>
      </c>
      <c r="S10" s="70">
        <f>$Q$4-P10</f>
        <v>-4.6875E-2</v>
      </c>
      <c r="T10" s="83">
        <f t="shared" si="1"/>
        <v>-0.83854166666666663</v>
      </c>
      <c r="U10" s="84">
        <f t="shared" si="2"/>
        <v>244139.83333333334</v>
      </c>
      <c r="V10" s="69">
        <f t="shared" si="3"/>
        <v>0.79166666665696539</v>
      </c>
    </row>
    <row r="11" spans="1:22" x14ac:dyDescent="0.3">
      <c r="A11" s="38">
        <v>16</v>
      </c>
      <c r="B11" s="41">
        <v>0.3125</v>
      </c>
      <c r="C11" s="81">
        <v>657.39453130000004</v>
      </c>
      <c r="D11" s="67">
        <f>($D$4-C10)/($D$4-C11)</f>
        <v>3.9902996464344205</v>
      </c>
      <c r="E11" s="81">
        <f t="shared" ref="E11:E19" si="8">(C12-C10)/(C12-C11)</f>
        <v>4.988250894833941</v>
      </c>
      <c r="F11" s="67">
        <f>$D$4-C11</f>
        <v>-6.353531299999986</v>
      </c>
      <c r="G11" s="81">
        <f t="shared" si="5"/>
        <v>-6.332987466666661</v>
      </c>
      <c r="H11" s="82">
        <f t="shared" si="6"/>
        <v>651.06154383333342</v>
      </c>
      <c r="I11" s="68">
        <f t="shared" si="7"/>
        <v>-2.0543833333363182E-2</v>
      </c>
      <c r="K11" s="140"/>
      <c r="N11" s="38">
        <v>16</v>
      </c>
      <c r="O11" s="128">
        <v>6.25E-2</v>
      </c>
      <c r="P11" s="83">
        <v>244140.625</v>
      </c>
      <c r="Q11" s="144" t="e">
        <f t="shared" ref="Q11:Q15" si="9">($Q$4-P10)/($Q$4-P11)</f>
        <v>#DIV/0!</v>
      </c>
      <c r="R11" s="38" t="e">
        <f t="shared" ref="R11:R14" si="10">(P12-P10)/(P12-P11)</f>
        <v>#DIV/0!</v>
      </c>
      <c r="S11" s="70">
        <f t="shared" ref="S11:S15" si="11">$Q$4-P11</f>
        <v>0</v>
      </c>
      <c r="T11" s="83">
        <f t="shared" si="1"/>
        <v>-1.5625E-2</v>
      </c>
      <c r="U11" s="84">
        <f t="shared" si="2"/>
        <v>244140.609375</v>
      </c>
      <c r="V11" s="69">
        <f t="shared" si="3"/>
        <v>1.5625E-2</v>
      </c>
    </row>
    <row r="12" spans="1:22" x14ac:dyDescent="0.3">
      <c r="A12" s="38">
        <v>32</v>
      </c>
      <c r="B12" s="41">
        <v>0.15625</v>
      </c>
      <c r="C12" s="81">
        <v>652.63079830000004</v>
      </c>
      <c r="D12" s="67">
        <f t="shared" si="4"/>
        <v>3.9964386048217877</v>
      </c>
      <c r="E12" s="82">
        <f t="shared" si="8"/>
        <v>4.9971835226256616</v>
      </c>
      <c r="F12" s="67">
        <f t="shared" ref="F12:F24" si="12">$D$4-C12</f>
        <v>-1.589798299999984</v>
      </c>
      <c r="G12" s="81">
        <f t="shared" si="5"/>
        <v>-1.5879110000000007</v>
      </c>
      <c r="H12" s="82">
        <f t="shared" si="6"/>
        <v>651.04288730000007</v>
      </c>
      <c r="I12" s="68">
        <f t="shared" si="7"/>
        <v>-1.8873000000212414E-3</v>
      </c>
      <c r="K12" s="140"/>
      <c r="N12" s="38">
        <v>32</v>
      </c>
      <c r="O12" s="128">
        <v>3.125E-2</v>
      </c>
      <c r="P12" s="83">
        <v>244140.625</v>
      </c>
      <c r="Q12" s="144" t="e">
        <f t="shared" si="9"/>
        <v>#DIV/0!</v>
      </c>
      <c r="R12" s="38" t="e">
        <f t="shared" si="10"/>
        <v>#DIV/0!</v>
      </c>
      <c r="S12" s="135">
        <f t="shared" si="11"/>
        <v>0</v>
      </c>
      <c r="T12" s="83">
        <f t="shared" si="1"/>
        <v>0</v>
      </c>
      <c r="U12" s="84">
        <f t="shared" si="2"/>
        <v>244140.625</v>
      </c>
      <c r="V12" s="136">
        <f t="shared" si="3"/>
        <v>0</v>
      </c>
    </row>
    <row r="13" spans="1:22" x14ac:dyDescent="0.3">
      <c r="A13" s="38">
        <v>64</v>
      </c>
      <c r="B13" s="41">
        <v>7.8125E-2</v>
      </c>
      <c r="C13" s="81">
        <v>651.43902590000005</v>
      </c>
      <c r="D13" s="68">
        <f t="shared" ref="D13:D18" si="13">($D$4-C12)/($D$4-C13)</f>
        <v>3.9942081658505413</v>
      </c>
      <c r="E13" s="82">
        <f t="shared" si="8"/>
        <v>4.998770612951863</v>
      </c>
      <c r="F13" s="67">
        <f t="shared" si="12"/>
        <v>-0.39802589999999327</v>
      </c>
      <c r="G13" s="81">
        <f t="shared" si="5"/>
        <v>-0.39725746666666356</v>
      </c>
      <c r="H13" s="82">
        <f t="shared" si="6"/>
        <v>651.04176843333335</v>
      </c>
      <c r="I13" s="68">
        <f t="shared" si="7"/>
        <v>-7.6843333329179586E-4</v>
      </c>
      <c r="K13" s="140"/>
      <c r="N13" s="38">
        <v>64</v>
      </c>
      <c r="O13" s="12">
        <v>1.5625E-2</v>
      </c>
      <c r="P13" s="83">
        <v>244140.625</v>
      </c>
      <c r="Q13" s="144" t="e">
        <f t="shared" si="9"/>
        <v>#DIV/0!</v>
      </c>
      <c r="R13" s="38" t="e">
        <f t="shared" si="10"/>
        <v>#DIV/0!</v>
      </c>
      <c r="S13" s="70">
        <f t="shared" si="11"/>
        <v>0</v>
      </c>
      <c r="T13" s="83">
        <f t="shared" si="1"/>
        <v>0</v>
      </c>
      <c r="U13" s="84">
        <f t="shared" si="2"/>
        <v>244140.625</v>
      </c>
      <c r="V13" s="69">
        <f t="shared" si="3"/>
        <v>0</v>
      </c>
    </row>
    <row r="14" spans="1:22" x14ac:dyDescent="0.3">
      <c r="A14" s="38">
        <v>128</v>
      </c>
      <c r="B14" s="41">
        <v>3.90625E-2</v>
      </c>
      <c r="C14" s="81">
        <v>651.14099120000003</v>
      </c>
      <c r="D14" s="139">
        <f t="shared" si="13"/>
        <v>3.9806092936186968</v>
      </c>
      <c r="E14" s="55">
        <f t="shared" si="8"/>
        <v>5.0024589426376194</v>
      </c>
      <c r="F14" s="67">
        <f t="shared" si="12"/>
        <v>-9.9991199999976743E-2</v>
      </c>
      <c r="G14" s="81">
        <f t="shared" si="5"/>
        <v>-9.9344900000005509E-2</v>
      </c>
      <c r="H14" s="82">
        <f t="shared" si="6"/>
        <v>651.04164630000002</v>
      </c>
      <c r="I14" s="68">
        <f t="shared" si="7"/>
        <v>-6.4629999997123377E-4</v>
      </c>
      <c r="K14" s="140"/>
      <c r="N14" s="38">
        <v>128</v>
      </c>
      <c r="O14" s="12">
        <v>7.8125E-3</v>
      </c>
      <c r="P14" s="83">
        <v>244140.625</v>
      </c>
      <c r="Q14" s="144" t="e">
        <f t="shared" si="9"/>
        <v>#DIV/0!</v>
      </c>
      <c r="R14" s="38" t="e">
        <f t="shared" si="10"/>
        <v>#DIV/0!</v>
      </c>
      <c r="S14" s="70">
        <f t="shared" si="11"/>
        <v>0</v>
      </c>
      <c r="T14" s="83">
        <f t="shared" si="1"/>
        <v>0</v>
      </c>
      <c r="U14" s="84">
        <f t="shared" si="2"/>
        <v>244140.625</v>
      </c>
      <c r="V14" s="69">
        <f t="shared" si="3"/>
        <v>0</v>
      </c>
    </row>
    <row r="15" spans="1:22" x14ac:dyDescent="0.3">
      <c r="A15" s="38">
        <v>256</v>
      </c>
      <c r="B15" s="41">
        <v>1.9531300000000001E-2</v>
      </c>
      <c r="C15" s="81">
        <v>651.06652829999996</v>
      </c>
      <c r="D15" s="139">
        <f t="shared" si="13"/>
        <v>3.916876564453859</v>
      </c>
      <c r="E15" s="55">
        <f t="shared" si="8"/>
        <v>4.9869409478126991</v>
      </c>
      <c r="F15" s="67">
        <f t="shared" si="12"/>
        <v>-2.5528299999905357E-2</v>
      </c>
      <c r="G15" s="81">
        <f t="shared" si="5"/>
        <v>-2.4820966666690463E-2</v>
      </c>
      <c r="H15" s="82">
        <f t="shared" si="6"/>
        <v>651.04170733333331</v>
      </c>
      <c r="I15" s="68">
        <f t="shared" si="7"/>
        <v>-7.0733333325279091E-4</v>
      </c>
      <c r="K15" s="140"/>
      <c r="N15" s="38">
        <v>256</v>
      </c>
      <c r="O15" s="12">
        <v>3.9062999999999997E-3</v>
      </c>
      <c r="P15" s="83">
        <v>244140.625</v>
      </c>
      <c r="Q15" s="144" t="e">
        <f t="shared" si="9"/>
        <v>#DIV/0!</v>
      </c>
      <c r="R15" s="14" t="s">
        <v>23</v>
      </c>
      <c r="S15" s="70">
        <f t="shared" si="11"/>
        <v>0</v>
      </c>
      <c r="T15" s="83">
        <f t="shared" si="1"/>
        <v>0</v>
      </c>
      <c r="U15" s="84">
        <f t="shared" si="2"/>
        <v>244140.625</v>
      </c>
      <c r="V15" s="69">
        <f t="shared" si="3"/>
        <v>0</v>
      </c>
    </row>
    <row r="16" spans="1:22" x14ac:dyDescent="0.3">
      <c r="A16" s="38">
        <v>512</v>
      </c>
      <c r="B16" s="41">
        <v>9.7655999999999993E-3</v>
      </c>
      <c r="C16" s="81">
        <v>651.04785159999994</v>
      </c>
      <c r="D16" s="70">
        <f t="shared" si="13"/>
        <v>3.7258888435273718</v>
      </c>
      <c r="E16" s="83">
        <f t="shared" si="8"/>
        <v>5.0262789143656077</v>
      </c>
      <c r="F16" s="67">
        <f t="shared" si="12"/>
        <v>-6.8515999998908228E-3</v>
      </c>
      <c r="G16" s="81">
        <f t="shared" si="5"/>
        <v>-6.2255666666715115E-3</v>
      </c>
      <c r="H16" s="82">
        <f t="shared" si="6"/>
        <v>651.04162603333327</v>
      </c>
      <c r="I16" s="68">
        <f t="shared" si="7"/>
        <v>-6.2603333321931132E-4</v>
      </c>
      <c r="K16" s="140"/>
      <c r="P16" s="134"/>
    </row>
    <row r="17" spans="1:22" x14ac:dyDescent="0.3">
      <c r="A17" s="38">
        <v>1024</v>
      </c>
      <c r="B17" s="41">
        <v>4.8827999999999996E-3</v>
      </c>
      <c r="C17" s="81">
        <v>651.04321289999996</v>
      </c>
      <c r="D17" s="70">
        <f t="shared" si="13"/>
        <v>3.0962085951411895</v>
      </c>
      <c r="E17" s="83">
        <f t="shared" si="8"/>
        <v>4.9999137711265078</v>
      </c>
      <c r="F17" s="67">
        <f t="shared" si="12"/>
        <v>-2.2128999999040389E-3</v>
      </c>
      <c r="G17" s="81">
        <f t="shared" si="5"/>
        <v>-1.546233333328928E-3</v>
      </c>
      <c r="H17" s="82">
        <f t="shared" si="6"/>
        <v>651.04166666666663</v>
      </c>
      <c r="I17" s="68">
        <f t="shared" si="7"/>
        <v>-6.6666666657511087E-4</v>
      </c>
      <c r="K17" s="140"/>
    </row>
    <row r="18" spans="1:22" x14ac:dyDescent="0.3">
      <c r="A18" s="38">
        <v>2048</v>
      </c>
      <c r="B18" s="41">
        <v>2.4413999999999998E-3</v>
      </c>
      <c r="C18" s="81">
        <v>651.04205320000005</v>
      </c>
      <c r="D18" s="70">
        <f t="shared" si="13"/>
        <v>2.1011203948932042</v>
      </c>
      <c r="E18" s="88">
        <f t="shared" si="8"/>
        <v>4.799803406402666</v>
      </c>
      <c r="F18" s="67">
        <f t="shared" si="12"/>
        <v>-1.0532000000011976E-3</v>
      </c>
      <c r="G18" s="81">
        <f t="shared" si="5"/>
        <v>-3.8656666663428041E-4</v>
      </c>
      <c r="H18" s="82">
        <f t="shared" si="6"/>
        <v>651.04166663333342</v>
      </c>
      <c r="I18" s="68">
        <f t="shared" si="7"/>
        <v>-6.6663333336691721E-4</v>
      </c>
      <c r="K18" s="140"/>
    </row>
    <row r="19" spans="1:22" x14ac:dyDescent="0.3">
      <c r="A19" s="38">
        <v>4096</v>
      </c>
      <c r="B19" s="41">
        <v>1.2206999999999999E-3</v>
      </c>
      <c r="C19" s="81">
        <v>651.04174799999998</v>
      </c>
      <c r="D19" s="69">
        <f t="shared" si="4"/>
        <v>1.4080213905068129</v>
      </c>
      <c r="E19" s="88">
        <f t="shared" si="8"/>
        <v>6.0032786929914046</v>
      </c>
      <c r="F19" s="67">
        <f t="shared" si="12"/>
        <v>-7.4799999993047095E-4</v>
      </c>
      <c r="G19" s="81">
        <f t="shared" si="5"/>
        <v>-1.0173333335690889E-4</v>
      </c>
      <c r="H19" s="82">
        <f t="shared" si="6"/>
        <v>651.04164626666659</v>
      </c>
      <c r="I19" s="68">
        <f t="shared" si="7"/>
        <v>-6.4626666653566645E-4</v>
      </c>
      <c r="K19" s="140"/>
    </row>
    <row r="20" spans="1:22" x14ac:dyDescent="0.3">
      <c r="A20" s="38">
        <v>8192</v>
      </c>
      <c r="B20" s="41">
        <v>6.1039999999999998E-4</v>
      </c>
      <c r="C20" s="81">
        <v>651.04168700000002</v>
      </c>
      <c r="D20" s="69">
        <f>($D$4-C19)/($D$4-C20)</f>
        <v>1.0887918485622561</v>
      </c>
      <c r="E20" s="38" t="e">
        <f t="shared" si="0"/>
        <v>#DIV/0!</v>
      </c>
      <c r="F20" s="67">
        <f>$D$4-C20</f>
        <v>-6.8699999997079431E-4</v>
      </c>
      <c r="G20" s="81">
        <f t="shared" si="5"/>
        <v>-2.0333333319892215E-5</v>
      </c>
      <c r="H20" s="82">
        <f t="shared" si="6"/>
        <v>651.04166666666674</v>
      </c>
      <c r="I20" s="68">
        <f t="shared" si="7"/>
        <v>-6.666666666887977E-4</v>
      </c>
      <c r="K20" s="140"/>
    </row>
    <row r="21" spans="1:22" x14ac:dyDescent="0.3">
      <c r="A21" s="38">
        <v>16384</v>
      </c>
      <c r="B21" s="41">
        <v>3.0517578E-4</v>
      </c>
      <c r="C21" s="81">
        <v>651.04168700000002</v>
      </c>
      <c r="D21" s="69">
        <f>($D$4-C20)/($D$4-C21)</f>
        <v>1</v>
      </c>
      <c r="E21" s="38" t="e">
        <f t="shared" si="0"/>
        <v>#DIV/0!</v>
      </c>
      <c r="F21" s="132">
        <f t="shared" si="12"/>
        <v>-6.8699999997079431E-4</v>
      </c>
      <c r="G21" s="81">
        <f t="shared" si="5"/>
        <v>0</v>
      </c>
      <c r="H21" s="82">
        <f t="shared" si="6"/>
        <v>651.04168700000002</v>
      </c>
      <c r="I21" s="133">
        <f t="shared" si="7"/>
        <v>-6.8699999997079431E-4</v>
      </c>
      <c r="K21" s="140"/>
    </row>
    <row r="22" spans="1:22" x14ac:dyDescent="0.3">
      <c r="A22" s="38">
        <v>32768</v>
      </c>
      <c r="B22" s="41">
        <v>1.5258789E-4</v>
      </c>
      <c r="C22" s="81">
        <v>651.04168700000002</v>
      </c>
      <c r="D22" s="69">
        <f t="shared" si="4"/>
        <v>1</v>
      </c>
      <c r="E22" s="38" t="e">
        <f t="shared" si="0"/>
        <v>#DIV/0!</v>
      </c>
      <c r="F22" s="67">
        <f t="shared" si="12"/>
        <v>-6.8699999997079431E-4</v>
      </c>
      <c r="G22" s="81">
        <f t="shared" si="5"/>
        <v>0</v>
      </c>
      <c r="H22" s="82">
        <f t="shared" si="6"/>
        <v>651.04168700000002</v>
      </c>
      <c r="I22" s="68">
        <f t="shared" si="7"/>
        <v>-6.8699999997079431E-4</v>
      </c>
      <c r="K22" s="140"/>
    </row>
    <row r="23" spans="1:22" x14ac:dyDescent="0.3">
      <c r="A23" s="38">
        <v>65536</v>
      </c>
      <c r="B23" s="41">
        <v>7.6293945000000001E-5</v>
      </c>
      <c r="C23" s="81">
        <v>651.04168700000002</v>
      </c>
      <c r="D23" s="69">
        <f t="shared" si="4"/>
        <v>1</v>
      </c>
      <c r="E23" s="38" t="e">
        <f t="shared" si="0"/>
        <v>#DIV/0!</v>
      </c>
      <c r="F23" s="67">
        <f t="shared" si="12"/>
        <v>-6.8699999997079431E-4</v>
      </c>
      <c r="G23" s="81">
        <f t="shared" si="5"/>
        <v>0</v>
      </c>
      <c r="H23" s="82">
        <f t="shared" si="6"/>
        <v>651.04168700000002</v>
      </c>
      <c r="I23" s="68">
        <f t="shared" si="7"/>
        <v>-6.8699999997079431E-4</v>
      </c>
      <c r="K23" s="140"/>
    </row>
    <row r="24" spans="1:22" x14ac:dyDescent="0.3">
      <c r="A24" s="38">
        <v>131072</v>
      </c>
      <c r="B24" s="41">
        <v>3.8146972999999999E-5</v>
      </c>
      <c r="C24" s="81">
        <v>651.04168700000002</v>
      </c>
      <c r="D24" s="69">
        <f t="shared" si="4"/>
        <v>1</v>
      </c>
      <c r="E24" s="14" t="s">
        <v>23</v>
      </c>
      <c r="F24" s="67">
        <f t="shared" si="12"/>
        <v>-6.8699999997079431E-4</v>
      </c>
      <c r="G24" s="81">
        <f t="shared" si="5"/>
        <v>0</v>
      </c>
      <c r="H24" s="82">
        <f t="shared" si="6"/>
        <v>651.04168700000002</v>
      </c>
      <c r="I24" s="68">
        <f t="shared" si="7"/>
        <v>-6.8699999997079431E-4</v>
      </c>
      <c r="K24" s="140"/>
    </row>
    <row r="25" spans="1:22" x14ac:dyDescent="0.3">
      <c r="C25" s="23"/>
    </row>
    <row r="26" spans="1:22" x14ac:dyDescent="0.3">
      <c r="A26" s="170" t="s">
        <v>35</v>
      </c>
      <c r="B26" s="171"/>
      <c r="C26" s="171"/>
      <c r="D26" s="171"/>
      <c r="E26" s="171"/>
      <c r="F26" s="171"/>
      <c r="G26" s="171"/>
      <c r="H26" s="171"/>
      <c r="I26" s="172"/>
      <c r="N26" s="166" t="s">
        <v>26</v>
      </c>
      <c r="O26" s="166"/>
      <c r="P26" s="166"/>
      <c r="Q26" s="166"/>
      <c r="R26" s="166"/>
      <c r="S26" s="166"/>
      <c r="T26" s="166"/>
      <c r="U26" s="166"/>
      <c r="V26" s="166"/>
    </row>
    <row r="27" spans="1:22" x14ac:dyDescent="0.3">
      <c r="A27" s="170" t="s">
        <v>36</v>
      </c>
      <c r="B27" s="171"/>
      <c r="C27" s="171"/>
      <c r="D27" s="171"/>
      <c r="E27" s="171"/>
      <c r="F27" s="171"/>
      <c r="G27" s="171"/>
      <c r="H27" s="171"/>
      <c r="I27" s="172"/>
      <c r="N27" s="165" t="s">
        <v>25</v>
      </c>
      <c r="O27" s="165"/>
      <c r="P27" s="165"/>
      <c r="Q27" s="165"/>
      <c r="R27" s="165"/>
      <c r="S27" s="165"/>
      <c r="T27" s="165"/>
      <c r="U27" s="165"/>
      <c r="V27" s="165"/>
    </row>
    <row r="28" spans="1:22" x14ac:dyDescent="0.3">
      <c r="A28" s="170" t="s">
        <v>37</v>
      </c>
      <c r="B28" s="171"/>
      <c r="C28" s="171"/>
      <c r="D28" s="171"/>
      <c r="E28" s="171"/>
      <c r="F28" s="171"/>
      <c r="G28" s="171"/>
      <c r="H28" s="171"/>
      <c r="I28" s="172"/>
      <c r="N28" s="165" t="s">
        <v>24</v>
      </c>
      <c r="O28" s="165"/>
      <c r="P28" s="165"/>
      <c r="Q28" s="165"/>
      <c r="R28" s="165"/>
      <c r="S28" s="165"/>
      <c r="T28" s="165"/>
      <c r="U28" s="165"/>
      <c r="V28" s="165"/>
    </row>
    <row r="29" spans="1:22" x14ac:dyDescent="0.3">
      <c r="A29" s="34"/>
      <c r="B29" s="21"/>
      <c r="C29" s="35" t="s">
        <v>38</v>
      </c>
      <c r="D29" s="39">
        <v>-4.9824840000000004</v>
      </c>
      <c r="E29" s="173"/>
      <c r="F29" s="173"/>
      <c r="G29" s="173"/>
      <c r="H29" s="173"/>
      <c r="I29" s="174"/>
      <c r="N29" s="165" t="s">
        <v>27</v>
      </c>
      <c r="O29" s="165"/>
      <c r="P29" s="165"/>
      <c r="Q29" s="137">
        <v>-4.9824840000000004</v>
      </c>
      <c r="R29" s="165"/>
      <c r="S29" s="165"/>
      <c r="T29" s="165"/>
      <c r="U29" s="165"/>
      <c r="V29" s="165"/>
    </row>
    <row r="30" spans="1:22" ht="80.400000000000006" x14ac:dyDescent="0.3">
      <c r="A30" s="5" t="s">
        <v>13</v>
      </c>
      <c r="B30" s="6" t="s">
        <v>14</v>
      </c>
      <c r="C30" s="5" t="s">
        <v>15</v>
      </c>
      <c r="D30" s="7" t="s">
        <v>16</v>
      </c>
      <c r="E30" s="5" t="s">
        <v>17</v>
      </c>
      <c r="F30" s="7" t="s">
        <v>18</v>
      </c>
      <c r="G30" s="5" t="s">
        <v>10</v>
      </c>
      <c r="H30" s="5" t="s">
        <v>19</v>
      </c>
      <c r="I30" s="7" t="s">
        <v>20</v>
      </c>
      <c r="N30" s="5" t="s">
        <v>13</v>
      </c>
      <c r="O30" s="6" t="s">
        <v>14</v>
      </c>
      <c r="P30" s="5" t="s">
        <v>15</v>
      </c>
      <c r="Q30" s="7" t="s">
        <v>16</v>
      </c>
      <c r="R30" s="5" t="s">
        <v>17</v>
      </c>
      <c r="S30" s="7" t="s">
        <v>18</v>
      </c>
      <c r="T30" s="5" t="s">
        <v>10</v>
      </c>
      <c r="U30" s="5" t="s">
        <v>19</v>
      </c>
      <c r="V30" s="7" t="s">
        <v>20</v>
      </c>
    </row>
    <row r="31" spans="1:22" ht="83.4" x14ac:dyDescent="0.3">
      <c r="A31" s="8" t="s">
        <v>21</v>
      </c>
      <c r="B31" s="8" t="s">
        <v>22</v>
      </c>
      <c r="C31" s="8"/>
      <c r="D31" s="9"/>
      <c r="E31" s="8"/>
      <c r="F31" s="10"/>
      <c r="G31" s="8"/>
      <c r="H31" s="8"/>
      <c r="I31" s="9"/>
      <c r="N31" s="8" t="s">
        <v>21</v>
      </c>
      <c r="O31" s="8" t="s">
        <v>22</v>
      </c>
      <c r="P31" s="8"/>
      <c r="Q31" s="9"/>
      <c r="R31" s="8"/>
      <c r="S31" s="10"/>
      <c r="T31" s="8"/>
      <c r="U31" s="8"/>
      <c r="V31" s="9"/>
    </row>
    <row r="32" spans="1:22" x14ac:dyDescent="0.3">
      <c r="A32" s="38">
        <v>1</v>
      </c>
      <c r="B32" s="41">
        <v>5</v>
      </c>
      <c r="C32" s="41">
        <v>-8.2719840999999992</v>
      </c>
      <c r="D32" s="138" t="s">
        <v>23</v>
      </c>
      <c r="E32" s="14" t="s">
        <v>23</v>
      </c>
      <c r="F32" s="42">
        <f>$D$29-C32</f>
        <v>3.2895000999999988</v>
      </c>
      <c r="G32" s="14" t="s">
        <v>23</v>
      </c>
      <c r="H32" s="14" t="s">
        <v>23</v>
      </c>
      <c r="I32" s="138" t="s">
        <v>23</v>
      </c>
      <c r="N32" s="38">
        <v>1</v>
      </c>
      <c r="O32" s="12">
        <v>1</v>
      </c>
      <c r="P32" s="64">
        <v>20.185060499999999</v>
      </c>
      <c r="Q32" s="138" t="s">
        <v>23</v>
      </c>
      <c r="R32" s="14" t="s">
        <v>23</v>
      </c>
      <c r="S32" s="66">
        <f>$Q$29-P32</f>
        <v>-25.167544499999998</v>
      </c>
      <c r="T32" s="14" t="s">
        <v>23</v>
      </c>
      <c r="U32" s="14" t="s">
        <v>23</v>
      </c>
      <c r="V32" s="138" t="s">
        <v>23</v>
      </c>
    </row>
    <row r="33" spans="1:24" x14ac:dyDescent="0.3">
      <c r="A33" s="38">
        <v>2</v>
      </c>
      <c r="B33" s="41">
        <v>2.5</v>
      </c>
      <c r="C33" s="41">
        <v>-6.2085514000000002</v>
      </c>
      <c r="D33" s="66">
        <f>($D$29-C32)/($D$29-C33)</f>
        <v>2.6829684077726879</v>
      </c>
      <c r="E33" s="64">
        <f>(C34-C32)/(C34-C33)</f>
        <v>5.0022086084719204</v>
      </c>
      <c r="F33" s="42">
        <f t="shared" ref="F33:F51" si="14">$D$29-C33</f>
        <v>1.2260673999999998</v>
      </c>
      <c r="G33" s="41">
        <f>(C33-C32)/3</f>
        <v>0.68781089999999967</v>
      </c>
      <c r="H33" s="64">
        <f>C33+G33</f>
        <v>-5.5207405000000005</v>
      </c>
      <c r="I33" s="66">
        <f>$D$29-H33</f>
        <v>0.53825650000000014</v>
      </c>
      <c r="K33" s="40"/>
      <c r="N33" s="38">
        <v>2</v>
      </c>
      <c r="O33" s="12">
        <v>0.5</v>
      </c>
      <c r="P33" s="41">
        <v>-2.6858863999999998</v>
      </c>
      <c r="Q33" s="66">
        <f>($Q$29-P32)/($Q$29-P33)</f>
        <v>10.958621789032607</v>
      </c>
      <c r="R33" s="41">
        <f>(P34-P32)/(P34-P33)</f>
        <v>9.5950872109683338</v>
      </c>
      <c r="S33" s="42">
        <f t="shared" ref="S33:S41" si="15">$Q$29-P33</f>
        <v>-2.2965976000000006</v>
      </c>
      <c r="T33" s="41">
        <f>(P33-P32)/63</f>
        <v>-0.36303090317460318</v>
      </c>
      <c r="U33" s="64">
        <f>T33+P33</f>
        <v>-3.0489173031746031</v>
      </c>
      <c r="V33" s="66">
        <f>$Q$29-U33</f>
        <v>-1.9335666968253973</v>
      </c>
      <c r="X33" s="40"/>
    </row>
    <row r="34" spans="1:24" x14ac:dyDescent="0.3">
      <c r="A34" s="38">
        <v>4</v>
      </c>
      <c r="B34" s="41">
        <v>1.25</v>
      </c>
      <c r="C34" s="38">
        <v>-5.6929778999999998</v>
      </c>
      <c r="D34" s="67">
        <f t="shared" ref="D34:D51" si="16">($D$29-C33)/($D$29-C34)</f>
        <v>1.7256550689597767</v>
      </c>
      <c r="E34" s="41">
        <f t="shared" ref="E34:E50" si="17">(C35-C33)/(C35-C34)</f>
        <v>1.3296290357497103</v>
      </c>
      <c r="F34" s="42">
        <f t="shared" si="14"/>
        <v>0.71049389999999946</v>
      </c>
      <c r="G34" s="41">
        <f t="shared" ref="G34:G51" si="18">(C34-C33)/3</f>
        <v>0.17185783333333346</v>
      </c>
      <c r="H34" s="64">
        <f t="shared" ref="H34:H51" si="19">C34+G34</f>
        <v>-5.5211200666666667</v>
      </c>
      <c r="I34" s="66">
        <f t="shared" ref="I34:I51" si="20">$D$29-H34</f>
        <v>0.5386360666666663</v>
      </c>
      <c r="K34" s="40"/>
      <c r="N34" s="38">
        <v>4</v>
      </c>
      <c r="O34" s="12">
        <v>0.25</v>
      </c>
      <c r="P34" s="41">
        <v>-5.3468188999999997</v>
      </c>
      <c r="Q34" s="66">
        <f t="shared" ref="Q34:Q41" si="21">($Q$29-P33)/($Q$29-P34)</f>
        <v>-6.3035344678755854</v>
      </c>
      <c r="R34" s="64">
        <f t="shared" ref="R34:R40" si="22">(P35-P33)/(P35-P34)</f>
        <v>-6.2667256357795367</v>
      </c>
      <c r="S34" s="42">
        <f t="shared" si="15"/>
        <v>0.36433489999999935</v>
      </c>
      <c r="T34" s="41">
        <f t="shared" ref="T34:T41" si="23">(P34-P33)/63</f>
        <v>-4.2237023809523808E-2</v>
      </c>
      <c r="U34" s="64">
        <f t="shared" ref="U34:U41" si="24">T34+P34</f>
        <v>-5.3890559238095239</v>
      </c>
      <c r="V34" s="66">
        <f t="shared" ref="V34:V41" si="25">$Q$29-U34</f>
        <v>0.40657192380952356</v>
      </c>
      <c r="X34" s="40"/>
    </row>
    <row r="35" spans="1:24" x14ac:dyDescent="0.3">
      <c r="A35" s="38">
        <v>8</v>
      </c>
      <c r="B35" s="41">
        <v>0.625</v>
      </c>
      <c r="C35" s="38">
        <v>-4.1288757</v>
      </c>
      <c r="D35" s="67">
        <f t="shared" si="16"/>
        <v>-0.8323418364137265</v>
      </c>
      <c r="E35" s="64">
        <f t="shared" si="17"/>
        <v>9.1399723550461456</v>
      </c>
      <c r="F35" s="42">
        <f t="shared" si="14"/>
        <v>-0.85360830000000032</v>
      </c>
      <c r="G35" s="41">
        <f t="shared" si="18"/>
        <v>0.52136739999999993</v>
      </c>
      <c r="H35" s="64">
        <f t="shared" si="19"/>
        <v>-3.6075083000000001</v>
      </c>
      <c r="I35" s="66">
        <f t="shared" si="20"/>
        <v>-1.3749757000000002</v>
      </c>
      <c r="K35" s="40"/>
      <c r="N35" s="38">
        <v>8</v>
      </c>
      <c r="O35" s="128">
        <v>0.125</v>
      </c>
      <c r="P35" s="41">
        <v>-4.9806385000000004</v>
      </c>
      <c r="Q35" s="70">
        <f t="shared" si="21"/>
        <v>-197.41798970469267</v>
      </c>
      <c r="R35" s="83">
        <f t="shared" si="22"/>
        <v>-199.76780525250618</v>
      </c>
      <c r="S35" s="42">
        <f t="shared" si="15"/>
        <v>-1.8454999999999444E-3</v>
      </c>
      <c r="T35" s="41">
        <f t="shared" si="23"/>
        <v>5.8123873015872903E-3</v>
      </c>
      <c r="U35" s="64">
        <f t="shared" si="24"/>
        <v>-4.9748261126984135</v>
      </c>
      <c r="V35" s="66">
        <f t="shared" si="25"/>
        <v>-7.6578873015868965E-3</v>
      </c>
      <c r="X35" s="40"/>
    </row>
    <row r="36" spans="1:24" x14ac:dyDescent="0.3">
      <c r="A36" s="38">
        <v>16</v>
      </c>
      <c r="B36" s="41">
        <v>0.3125</v>
      </c>
      <c r="C36" s="38">
        <v>-3.9367249000000002</v>
      </c>
      <c r="D36" s="67">
        <f t="shared" si="16"/>
        <v>0.81625710930940043</v>
      </c>
      <c r="E36" s="41">
        <f t="shared" si="17"/>
        <v>0.75752915221869055</v>
      </c>
      <c r="F36" s="42">
        <f t="shared" si="14"/>
        <v>-1.0457591000000002</v>
      </c>
      <c r="G36" s="41">
        <f t="shared" si="18"/>
        <v>6.4050266666666619E-2</v>
      </c>
      <c r="H36" s="64">
        <f t="shared" si="19"/>
        <v>-3.8726746333333337</v>
      </c>
      <c r="I36" s="66">
        <f t="shared" si="20"/>
        <v>-1.1098093666666666</v>
      </c>
      <c r="K36" s="40"/>
      <c r="N36" s="38">
        <v>16</v>
      </c>
      <c r="O36" s="128">
        <v>6.25E-2</v>
      </c>
      <c r="P36" s="41">
        <v>-4.9824624000000002</v>
      </c>
      <c r="Q36" s="69">
        <f t="shared" si="21"/>
        <v>85.439814814111983</v>
      </c>
      <c r="R36" s="84">
        <f t="shared" si="22"/>
        <v>84.283105022325486</v>
      </c>
      <c r="S36" s="42">
        <f t="shared" si="15"/>
        <v>-2.1600000000177033E-5</v>
      </c>
      <c r="T36" s="41">
        <f t="shared" si="23"/>
        <v>-2.8950793650789957E-5</v>
      </c>
      <c r="U36" s="64">
        <f t="shared" si="24"/>
        <v>-4.9824913507936506</v>
      </c>
      <c r="V36" s="66">
        <f t="shared" si="25"/>
        <v>7.3507936502181792E-6</v>
      </c>
      <c r="X36" s="40"/>
    </row>
    <row r="37" spans="1:24" x14ac:dyDescent="0.3">
      <c r="A37" s="38">
        <v>32</v>
      </c>
      <c r="B37" s="41">
        <v>0.15625</v>
      </c>
      <c r="C37" s="38">
        <v>-4.7291945999999996</v>
      </c>
      <c r="D37" s="66">
        <f t="shared" si="16"/>
        <v>4.1287124530280259</v>
      </c>
      <c r="E37" s="64">
        <f t="shared" si="17"/>
        <v>5.1610533617083352</v>
      </c>
      <c r="F37" s="42">
        <f t="shared" si="14"/>
        <v>-0.25328940000000078</v>
      </c>
      <c r="G37" s="41">
        <f t="shared" si="18"/>
        <v>-0.26415656666666648</v>
      </c>
      <c r="H37" s="64">
        <f t="shared" si="19"/>
        <v>-4.9933511666666659</v>
      </c>
      <c r="I37" s="66">
        <f t="shared" si="20"/>
        <v>1.086716666666554E-2</v>
      </c>
      <c r="K37" s="40"/>
      <c r="N37" s="38">
        <v>32</v>
      </c>
      <c r="O37" s="128">
        <v>3.125E-2</v>
      </c>
      <c r="P37" s="41">
        <v>-4.9824843000000003</v>
      </c>
      <c r="Q37" s="87">
        <f t="shared" si="21"/>
        <v>-72.000000011842374</v>
      </c>
      <c r="R37" s="38" t="e">
        <f t="shared" si="22"/>
        <v>#DIV/0!</v>
      </c>
      <c r="S37" s="42">
        <f t="shared" si="15"/>
        <v>2.9999999995311555E-7</v>
      </c>
      <c r="T37" s="41">
        <f t="shared" si="23"/>
        <v>-3.4761904762111345E-7</v>
      </c>
      <c r="U37" s="64">
        <f t="shared" si="24"/>
        <v>-4.9824846476190476</v>
      </c>
      <c r="V37" s="66">
        <f t="shared" si="25"/>
        <v>6.4761904727816955E-7</v>
      </c>
      <c r="X37" s="40"/>
    </row>
    <row r="38" spans="1:24" x14ac:dyDescent="0.3">
      <c r="A38" s="38">
        <v>64</v>
      </c>
      <c r="B38" s="41">
        <v>7.8125E-2</v>
      </c>
      <c r="C38" s="38">
        <v>-4.9196438999999996</v>
      </c>
      <c r="D38" s="67">
        <f t="shared" si="16"/>
        <v>4.0306969594255548</v>
      </c>
      <c r="E38" s="81">
        <f t="shared" si="17"/>
        <v>5.0383565768520304</v>
      </c>
      <c r="F38" s="42">
        <f t="shared" si="14"/>
        <v>-6.2840100000000731E-2</v>
      </c>
      <c r="G38" s="41">
        <f t="shared" si="18"/>
        <v>-6.3483100000000015E-2</v>
      </c>
      <c r="H38" s="64">
        <f t="shared" si="19"/>
        <v>-4.9831269999999996</v>
      </c>
      <c r="I38" s="66">
        <f t="shared" si="20"/>
        <v>6.4299999999928303E-4</v>
      </c>
      <c r="K38" s="40"/>
      <c r="N38" s="38">
        <v>64</v>
      </c>
      <c r="O38" s="12">
        <v>1.5625E-2</v>
      </c>
      <c r="P38" s="41">
        <v>-4.9824843000000003</v>
      </c>
      <c r="Q38" s="145">
        <f t="shared" si="21"/>
        <v>1</v>
      </c>
      <c r="R38" s="38" t="e">
        <f t="shared" si="22"/>
        <v>#DIV/0!</v>
      </c>
      <c r="S38" s="43">
        <f t="shared" si="15"/>
        <v>2.9999999995311555E-7</v>
      </c>
      <c r="T38" s="41">
        <f t="shared" si="23"/>
        <v>0</v>
      </c>
      <c r="U38" s="64">
        <f t="shared" si="24"/>
        <v>-4.9824843000000003</v>
      </c>
      <c r="V38" s="85">
        <f t="shared" si="25"/>
        <v>2.9999999995311555E-7</v>
      </c>
      <c r="X38" s="40"/>
    </row>
    <row r="39" spans="1:24" x14ac:dyDescent="0.3">
      <c r="A39" s="38">
        <v>128</v>
      </c>
      <c r="B39" s="41">
        <v>3.90625E-2</v>
      </c>
      <c r="C39" s="41">
        <v>-4.9668039999999998</v>
      </c>
      <c r="D39" s="67">
        <f t="shared" si="16"/>
        <v>4.0076594387754083</v>
      </c>
      <c r="E39" s="81">
        <f t="shared" si="17"/>
        <v>5.0094625155156089</v>
      </c>
      <c r="F39" s="42">
        <f t="shared" si="14"/>
        <v>-1.5680000000000582E-2</v>
      </c>
      <c r="G39" s="41">
        <f t="shared" si="18"/>
        <v>-1.5720033333333383E-2</v>
      </c>
      <c r="H39" s="64">
        <f t="shared" si="19"/>
        <v>-4.9825240333333332</v>
      </c>
      <c r="I39" s="66">
        <f t="shared" si="20"/>
        <v>4.003333333280068E-5</v>
      </c>
      <c r="K39" s="40"/>
      <c r="N39" s="38">
        <v>128</v>
      </c>
      <c r="O39" s="12">
        <v>7.8125E-3</v>
      </c>
      <c r="P39" s="41">
        <v>-4.9824843000000003</v>
      </c>
      <c r="Q39" s="145">
        <f t="shared" si="21"/>
        <v>1</v>
      </c>
      <c r="R39" s="38" t="e">
        <f t="shared" si="22"/>
        <v>#DIV/0!</v>
      </c>
      <c r="S39" s="42">
        <f t="shared" si="15"/>
        <v>2.9999999995311555E-7</v>
      </c>
      <c r="T39" s="41">
        <f t="shared" si="23"/>
        <v>0</v>
      </c>
      <c r="U39" s="64">
        <f t="shared" si="24"/>
        <v>-4.9824843000000003</v>
      </c>
      <c r="V39" s="66">
        <f t="shared" si="25"/>
        <v>2.9999999995311555E-7</v>
      </c>
      <c r="X39" s="40"/>
    </row>
    <row r="40" spans="1:24" x14ac:dyDescent="0.3">
      <c r="A40" s="38">
        <v>256</v>
      </c>
      <c r="B40" s="41">
        <v>1.9531300000000001E-2</v>
      </c>
      <c r="C40" s="41">
        <v>-4.9785662000000004</v>
      </c>
      <c r="D40" s="68">
        <f t="shared" si="16"/>
        <v>4.0022461585585525</v>
      </c>
      <c r="E40" s="82">
        <f t="shared" si="17"/>
        <v>5.0025181202579718</v>
      </c>
      <c r="F40" s="42">
        <f t="shared" si="14"/>
        <v>-3.9177999999999713E-3</v>
      </c>
      <c r="G40" s="41">
        <f t="shared" si="18"/>
        <v>-3.920733333333537E-3</v>
      </c>
      <c r="H40" s="64">
        <f t="shared" si="19"/>
        <v>-4.9824869333333339</v>
      </c>
      <c r="I40" s="66">
        <f t="shared" si="20"/>
        <v>2.933333333565713E-6</v>
      </c>
      <c r="K40" s="40"/>
      <c r="N40" s="38">
        <v>256</v>
      </c>
      <c r="O40" s="12">
        <v>3.9062999999999997E-3</v>
      </c>
      <c r="P40" s="41">
        <v>-4.9824843000000003</v>
      </c>
      <c r="Q40" s="145">
        <f t="shared" si="21"/>
        <v>1</v>
      </c>
      <c r="R40" s="38" t="e">
        <f t="shared" si="22"/>
        <v>#DIV/0!</v>
      </c>
      <c r="S40" s="42">
        <f t="shared" si="15"/>
        <v>2.9999999995311555E-7</v>
      </c>
      <c r="T40" s="41">
        <f t="shared" si="23"/>
        <v>0</v>
      </c>
      <c r="U40" s="64">
        <f t="shared" si="24"/>
        <v>-4.9824843000000003</v>
      </c>
      <c r="V40" s="66">
        <f t="shared" si="25"/>
        <v>2.9999999995311555E-7</v>
      </c>
      <c r="X40" s="40"/>
    </row>
    <row r="41" spans="1:24" x14ac:dyDescent="0.3">
      <c r="A41" s="38">
        <v>512</v>
      </c>
      <c r="B41" s="41">
        <v>9.7655999999999993E-3</v>
      </c>
      <c r="C41" s="41">
        <v>-4.9815049</v>
      </c>
      <c r="D41" s="139">
        <f t="shared" si="16"/>
        <v>4.0014298845864538</v>
      </c>
      <c r="E41" s="55">
        <f t="shared" si="17"/>
        <v>4.9993195427320165</v>
      </c>
      <c r="F41" s="42">
        <f t="shared" si="14"/>
        <v>-9.7910000000034358E-4</v>
      </c>
      <c r="G41" s="41">
        <f t="shared" si="18"/>
        <v>-9.7956666666654257E-4</v>
      </c>
      <c r="H41" s="64">
        <f t="shared" si="19"/>
        <v>-4.9824844666666666</v>
      </c>
      <c r="I41" s="66">
        <f t="shared" si="20"/>
        <v>4.6666666619898933E-7</v>
      </c>
      <c r="K41" s="40"/>
      <c r="N41" s="38">
        <v>512</v>
      </c>
      <c r="O41" s="12">
        <v>1.9530999999999999E-3</v>
      </c>
      <c r="P41" s="38">
        <v>-4.9824843000000003</v>
      </c>
      <c r="Q41" s="145">
        <f t="shared" si="21"/>
        <v>1</v>
      </c>
      <c r="R41" s="14" t="s">
        <v>23</v>
      </c>
      <c r="S41" s="42">
        <f t="shared" si="15"/>
        <v>2.9999999995311555E-7</v>
      </c>
      <c r="T41" s="41">
        <f t="shared" si="23"/>
        <v>0</v>
      </c>
      <c r="U41" s="64">
        <f t="shared" si="24"/>
        <v>-4.9824843000000003</v>
      </c>
      <c r="V41" s="66">
        <f t="shared" si="25"/>
        <v>2.9999999995311555E-7</v>
      </c>
      <c r="X41" s="40"/>
    </row>
    <row r="42" spans="1:24" x14ac:dyDescent="0.3">
      <c r="A42" s="38">
        <v>1024</v>
      </c>
      <c r="B42" s="41">
        <v>4.8827999999999996E-3</v>
      </c>
      <c r="C42" s="41">
        <v>-4.9822397</v>
      </c>
      <c r="D42" s="139">
        <f t="shared" si="16"/>
        <v>4.0077773229599201</v>
      </c>
      <c r="E42" s="55">
        <f t="shared" si="17"/>
        <v>5.0021786492435858</v>
      </c>
      <c r="F42" s="42">
        <f t="shared" si="14"/>
        <v>-2.4430000000030816E-4</v>
      </c>
      <c r="G42" s="41">
        <f t="shared" si="18"/>
        <v>-2.4493333333334516E-4</v>
      </c>
      <c r="H42" s="64">
        <f t="shared" si="19"/>
        <v>-4.9824846333333337</v>
      </c>
      <c r="I42" s="66">
        <f t="shared" si="20"/>
        <v>6.3333333333304154E-7</v>
      </c>
      <c r="K42" s="40"/>
    </row>
    <row r="43" spans="1:24" x14ac:dyDescent="0.3">
      <c r="A43" s="38">
        <v>2048</v>
      </c>
      <c r="B43" s="41">
        <v>2.4413999999999998E-3</v>
      </c>
      <c r="C43" s="41">
        <v>-4.9824232999999998</v>
      </c>
      <c r="D43" s="70">
        <f t="shared" si="16"/>
        <v>4.0247116968364889</v>
      </c>
      <c r="E43" s="55">
        <f t="shared" si="17"/>
        <v>5.0087336244009668</v>
      </c>
      <c r="F43" s="42">
        <f t="shared" si="14"/>
        <v>-6.0700000000579735E-5</v>
      </c>
      <c r="G43" s="41">
        <f t="shared" si="18"/>
        <v>-6.1199999999909479E-5</v>
      </c>
      <c r="H43" s="64">
        <f t="shared" si="19"/>
        <v>-4.9824845</v>
      </c>
      <c r="I43" s="66">
        <f t="shared" si="20"/>
        <v>4.9999999962579977E-7</v>
      </c>
      <c r="K43" s="40"/>
    </row>
    <row r="44" spans="1:24" x14ac:dyDescent="0.3">
      <c r="A44" s="38">
        <v>4096</v>
      </c>
      <c r="B44" s="41">
        <v>1.2206999999999999E-3</v>
      </c>
      <c r="C44" s="41">
        <v>-4.9824691000000003</v>
      </c>
      <c r="D44" s="70">
        <f t="shared" si="16"/>
        <v>4.0738255033837092</v>
      </c>
      <c r="E44" s="83">
        <f t="shared" si="17"/>
        <v>5.0175438596983293</v>
      </c>
      <c r="F44" s="42">
        <f t="shared" si="14"/>
        <v>-1.4900000000039881E-5</v>
      </c>
      <c r="G44" s="41">
        <f t="shared" si="18"/>
        <v>-1.5266666666846618E-5</v>
      </c>
      <c r="H44" s="64">
        <f t="shared" si="19"/>
        <v>-4.9824843666666672</v>
      </c>
      <c r="I44" s="66">
        <f t="shared" si="20"/>
        <v>3.6666666680673643E-7</v>
      </c>
      <c r="K44" s="40"/>
    </row>
    <row r="45" spans="1:24" x14ac:dyDescent="0.3">
      <c r="A45" s="38">
        <v>8192</v>
      </c>
      <c r="B45" s="41">
        <v>6.1039999999999998E-4</v>
      </c>
      <c r="C45" s="41">
        <v>-4.9824805000000003</v>
      </c>
      <c r="D45" s="69">
        <f t="shared" si="16"/>
        <v>4.2571428570993541</v>
      </c>
      <c r="E45" s="84">
        <f t="shared" si="17"/>
        <v>4.9310344837724749</v>
      </c>
      <c r="F45" s="42">
        <f t="shared" si="14"/>
        <v>-3.5000000000451337E-6</v>
      </c>
      <c r="G45" s="41">
        <f t="shared" si="18"/>
        <v>-3.7999999999982492E-6</v>
      </c>
      <c r="H45" s="64">
        <f t="shared" si="19"/>
        <v>-4.9824843000000003</v>
      </c>
      <c r="I45" s="66">
        <f t="shared" si="20"/>
        <v>2.9999999995311555E-7</v>
      </c>
      <c r="K45" s="40"/>
    </row>
    <row r="46" spans="1:24" x14ac:dyDescent="0.3">
      <c r="A46" s="38">
        <v>16384</v>
      </c>
      <c r="B46" s="41">
        <v>3.0517578E-4</v>
      </c>
      <c r="C46" s="41">
        <v>-4.9824833999999996</v>
      </c>
      <c r="D46" s="87">
        <f t="shared" si="16"/>
        <v>5.8333333256851301</v>
      </c>
      <c r="E46" s="88">
        <f t="shared" si="17"/>
        <v>4.2222222187133696</v>
      </c>
      <c r="F46" s="42">
        <f t="shared" si="14"/>
        <v>-6.0000000079440952E-7</v>
      </c>
      <c r="G46" s="41">
        <f t="shared" si="18"/>
        <v>-9.6666666641690812E-7</v>
      </c>
      <c r="H46" s="64">
        <f t="shared" si="19"/>
        <v>-4.9824843666666663</v>
      </c>
      <c r="I46" s="66">
        <f t="shared" si="20"/>
        <v>3.6666666591855801E-7</v>
      </c>
      <c r="K46" s="40"/>
    </row>
    <row r="47" spans="1:24" x14ac:dyDescent="0.3">
      <c r="A47" s="38">
        <v>32768</v>
      </c>
      <c r="B47" s="41">
        <v>1.5258789E-4</v>
      </c>
      <c r="C47" s="38">
        <v>-4.9824843000000003</v>
      </c>
      <c r="D47" s="87">
        <f t="shared" si="16"/>
        <v>-2.0000000029605949</v>
      </c>
      <c r="E47" s="38" t="e">
        <f t="shared" si="17"/>
        <v>#DIV/0!</v>
      </c>
      <c r="F47" s="42">
        <f t="shared" si="14"/>
        <v>2.9999999995311555E-7</v>
      </c>
      <c r="G47" s="41">
        <f t="shared" si="18"/>
        <v>-3.00000000249175E-7</v>
      </c>
      <c r="H47" s="64">
        <f t="shared" si="19"/>
        <v>-4.9824846000000003</v>
      </c>
      <c r="I47" s="66">
        <f t="shared" si="20"/>
        <v>5.999999999062311E-7</v>
      </c>
      <c r="K47" s="40"/>
    </row>
    <row r="48" spans="1:24" x14ac:dyDescent="0.3">
      <c r="A48" s="38">
        <v>65536</v>
      </c>
      <c r="B48" s="41">
        <v>7.6293945000000001E-5</v>
      </c>
      <c r="C48" s="38">
        <v>-4.9824843000000003</v>
      </c>
      <c r="D48" s="87">
        <f t="shared" si="16"/>
        <v>1</v>
      </c>
      <c r="E48" s="38" t="e">
        <f t="shared" si="17"/>
        <v>#DIV/0!</v>
      </c>
      <c r="F48" s="43">
        <f t="shared" si="14"/>
        <v>2.9999999995311555E-7</v>
      </c>
      <c r="G48" s="41">
        <f t="shared" si="18"/>
        <v>0</v>
      </c>
      <c r="H48" s="64">
        <f t="shared" si="19"/>
        <v>-4.9824843000000003</v>
      </c>
      <c r="I48" s="85">
        <f t="shared" si="20"/>
        <v>2.9999999995311555E-7</v>
      </c>
      <c r="K48" s="40"/>
    </row>
    <row r="49" spans="1:11" x14ac:dyDescent="0.3">
      <c r="A49" s="38">
        <v>131072</v>
      </c>
      <c r="B49" s="41">
        <v>3.8146972999999999E-5</v>
      </c>
      <c r="C49" s="38">
        <v>-4.9824843000000003</v>
      </c>
      <c r="D49" s="87">
        <f t="shared" si="16"/>
        <v>1</v>
      </c>
      <c r="E49" s="38" t="e">
        <f t="shared" si="17"/>
        <v>#DIV/0!</v>
      </c>
      <c r="F49" s="42">
        <f t="shared" si="14"/>
        <v>2.9999999995311555E-7</v>
      </c>
      <c r="G49" s="41">
        <f t="shared" si="18"/>
        <v>0</v>
      </c>
      <c r="H49" s="64">
        <f t="shared" si="19"/>
        <v>-4.9824843000000003</v>
      </c>
      <c r="I49" s="66">
        <f t="shared" si="20"/>
        <v>2.9999999995311555E-7</v>
      </c>
      <c r="K49" s="40"/>
    </row>
    <row r="50" spans="1:11" x14ac:dyDescent="0.3">
      <c r="A50" s="38">
        <v>262144</v>
      </c>
      <c r="B50" s="41">
        <v>1.9049999999999999E-5</v>
      </c>
      <c r="C50" s="38">
        <v>-4.9824843000000003</v>
      </c>
      <c r="D50" s="87">
        <f t="shared" si="16"/>
        <v>1</v>
      </c>
      <c r="E50" s="38" t="e">
        <f t="shared" si="17"/>
        <v>#DIV/0!</v>
      </c>
      <c r="F50" s="42">
        <f t="shared" si="14"/>
        <v>2.9999999995311555E-7</v>
      </c>
      <c r="G50" s="41">
        <f t="shared" si="18"/>
        <v>0</v>
      </c>
      <c r="H50" s="64">
        <f t="shared" si="19"/>
        <v>-4.9824843000000003</v>
      </c>
      <c r="I50" s="66">
        <f t="shared" si="20"/>
        <v>2.9999999995311555E-7</v>
      </c>
      <c r="K50" s="40"/>
    </row>
    <row r="51" spans="1:11" x14ac:dyDescent="0.3">
      <c r="A51" s="38">
        <v>524288</v>
      </c>
      <c r="B51" s="41">
        <v>9.5249999999999994E-6</v>
      </c>
      <c r="C51" s="38">
        <v>-4.9824843000000003</v>
      </c>
      <c r="D51" s="87">
        <f t="shared" si="16"/>
        <v>1</v>
      </c>
      <c r="E51" s="14" t="s">
        <v>23</v>
      </c>
      <c r="F51" s="42">
        <f t="shared" si="14"/>
        <v>2.9999999995311555E-7</v>
      </c>
      <c r="G51" s="41">
        <f t="shared" si="18"/>
        <v>0</v>
      </c>
      <c r="H51" s="64">
        <f t="shared" si="19"/>
        <v>-4.9824843000000003</v>
      </c>
      <c r="I51" s="66">
        <f t="shared" si="20"/>
        <v>2.9999999995311555E-7</v>
      </c>
      <c r="K51" s="40"/>
    </row>
  </sheetData>
  <mergeCells count="18">
    <mergeCell ref="A1:I1"/>
    <mergeCell ref="A2:I2"/>
    <mergeCell ref="A3:I3"/>
    <mergeCell ref="E4:I4"/>
    <mergeCell ref="N1:V1"/>
    <mergeCell ref="N2:V2"/>
    <mergeCell ref="N3:V3"/>
    <mergeCell ref="N4:P4"/>
    <mergeCell ref="R4:V4"/>
    <mergeCell ref="N29:P29"/>
    <mergeCell ref="R29:V29"/>
    <mergeCell ref="A26:I26"/>
    <mergeCell ref="A27:I27"/>
    <mergeCell ref="A28:I28"/>
    <mergeCell ref="E29:I29"/>
    <mergeCell ref="N26:V26"/>
    <mergeCell ref="N27:V27"/>
    <mergeCell ref="N28:V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75CD-7D26-438D-A0D0-342A0F340A6F}">
  <dimension ref="A1:K72"/>
  <sheetViews>
    <sheetView topLeftCell="A33" zoomScale="96" zoomScaleNormal="96" workbookViewId="0">
      <selection activeCell="A41" sqref="A41:XFD41"/>
    </sheetView>
  </sheetViews>
  <sheetFormatPr defaultRowHeight="14.4" x14ac:dyDescent="0.3"/>
  <cols>
    <col min="3" max="3" width="23.21875" customWidth="1"/>
    <col min="4" max="4" width="22.5546875" customWidth="1"/>
    <col min="5" max="5" width="27" customWidth="1"/>
    <col min="6" max="6" width="24.44140625" customWidth="1"/>
    <col min="7" max="7" width="24" customWidth="1"/>
    <col min="8" max="8" width="23.6640625" customWidth="1"/>
    <col min="9" max="9" width="42.77734375" customWidth="1"/>
    <col min="10" max="10" width="20.88671875" customWidth="1"/>
  </cols>
  <sheetData>
    <row r="1" spans="1:11" x14ac:dyDescent="0.3">
      <c r="A1" s="170" t="s">
        <v>35</v>
      </c>
      <c r="B1" s="171"/>
      <c r="C1" s="171"/>
      <c r="D1" s="171"/>
      <c r="E1" s="171"/>
      <c r="F1" s="171"/>
      <c r="G1" s="171"/>
      <c r="H1" s="171"/>
      <c r="I1" s="172"/>
    </row>
    <row r="2" spans="1:11" x14ac:dyDescent="0.3">
      <c r="A2" s="170" t="s">
        <v>36</v>
      </c>
      <c r="B2" s="171"/>
      <c r="C2" s="171"/>
      <c r="D2" s="171"/>
      <c r="E2" s="171"/>
      <c r="F2" s="171"/>
      <c r="G2" s="171"/>
      <c r="H2" s="171"/>
      <c r="I2" s="172"/>
    </row>
    <row r="3" spans="1:11" x14ac:dyDescent="0.3">
      <c r="A3" s="170" t="s">
        <v>37</v>
      </c>
      <c r="B3" s="171"/>
      <c r="C3" s="171"/>
      <c r="D3" s="171"/>
      <c r="E3" s="171"/>
      <c r="F3" s="171"/>
      <c r="G3" s="171"/>
      <c r="H3" s="171"/>
      <c r="I3" s="172"/>
    </row>
    <row r="4" spans="1:11" x14ac:dyDescent="0.3">
      <c r="A4" s="34"/>
      <c r="B4" s="21"/>
      <c r="C4" s="35" t="s">
        <v>38</v>
      </c>
      <c r="D4" s="89">
        <v>-4.9824840000000004</v>
      </c>
      <c r="E4" s="173"/>
      <c r="F4" s="173"/>
      <c r="G4" s="173"/>
      <c r="H4" s="173"/>
      <c r="I4" s="174"/>
    </row>
    <row r="5" spans="1:11" ht="80.400000000000006" x14ac:dyDescent="0.3">
      <c r="A5" s="5" t="s">
        <v>13</v>
      </c>
      <c r="B5" s="6" t="s">
        <v>14</v>
      </c>
      <c r="C5" s="5" t="s">
        <v>15</v>
      </c>
      <c r="D5" s="7" t="s">
        <v>16</v>
      </c>
      <c r="E5" s="5" t="s">
        <v>17</v>
      </c>
      <c r="F5" s="7" t="s">
        <v>18</v>
      </c>
      <c r="G5" s="5" t="s">
        <v>10</v>
      </c>
      <c r="H5" s="5" t="s">
        <v>19</v>
      </c>
      <c r="I5" s="7" t="s">
        <v>20</v>
      </c>
      <c r="K5" s="53"/>
    </row>
    <row r="6" spans="1:11" ht="83.4" x14ac:dyDescent="0.3">
      <c r="A6" s="8" t="s">
        <v>21</v>
      </c>
      <c r="B6" s="8" t="s">
        <v>22</v>
      </c>
      <c r="C6" s="8"/>
      <c r="D6" s="9"/>
      <c r="E6" s="8"/>
      <c r="F6" s="10"/>
      <c r="G6" s="8"/>
      <c r="H6" s="8"/>
      <c r="I6" s="9"/>
    </row>
    <row r="7" spans="1:11" x14ac:dyDescent="0.3">
      <c r="A7" s="38">
        <v>1</v>
      </c>
      <c r="B7" s="38"/>
      <c r="C7" s="90">
        <v>-8.2719843811108102</v>
      </c>
      <c r="D7" s="49" t="s">
        <v>23</v>
      </c>
      <c r="E7" s="51" t="s">
        <v>23</v>
      </c>
      <c r="F7" s="91">
        <f>$D$4-C7</f>
        <v>3.2895003811108099</v>
      </c>
      <c r="G7" s="51" t="s">
        <v>23</v>
      </c>
      <c r="H7" s="51" t="s">
        <v>23</v>
      </c>
      <c r="I7" s="52" t="s">
        <v>23</v>
      </c>
    </row>
    <row r="8" spans="1:11" x14ac:dyDescent="0.3">
      <c r="A8" s="38">
        <v>2</v>
      </c>
      <c r="B8" s="38"/>
      <c r="C8" s="90">
        <v>-6.20855148278042</v>
      </c>
      <c r="D8" s="91">
        <f t="shared" ref="D8:D16" si="0">($D$4-C7)/($D$4-C8)</f>
        <v>2.6829684559050793</v>
      </c>
      <c r="E8" s="90">
        <f>(C9-C7)/(C9-C8)</f>
        <v>5.0022071947770188</v>
      </c>
      <c r="F8" s="91">
        <f>$D$4-C8</f>
        <v>1.2260674827804197</v>
      </c>
      <c r="G8" s="90">
        <f>(C8-C7)/3</f>
        <v>0.68781096611013004</v>
      </c>
      <c r="H8" s="97">
        <f>C8+G8</f>
        <v>-5.5207405166702896</v>
      </c>
      <c r="I8" s="92">
        <f>$D$4-H8</f>
        <v>0.53825651667028929</v>
      </c>
      <c r="J8" s="146"/>
    </row>
    <row r="9" spans="1:11" x14ac:dyDescent="0.3">
      <c r="A9" s="38">
        <v>4</v>
      </c>
      <c r="B9" s="38"/>
      <c r="C9" s="90">
        <v>-5.6929777511097504</v>
      </c>
      <c r="D9" s="92">
        <f t="shared" si="0"/>
        <v>1.7256555470971748</v>
      </c>
      <c r="E9" s="90">
        <f t="shared" ref="E9:E15" si="1">(C10-C8)/(C10-C9)</f>
        <v>1.3296292074749627</v>
      </c>
      <c r="F9" s="91">
        <f t="shared" ref="F9:F12" si="2">$D$4-C9</f>
        <v>0.71049375110974999</v>
      </c>
      <c r="G9" s="90">
        <f t="shared" ref="G9:G16" si="3">(C9-C8)/3</f>
        <v>0.1718579105568899</v>
      </c>
      <c r="H9" s="97">
        <f t="shared" ref="H9:H16" si="4">C9+G9</f>
        <v>-5.5211198405528608</v>
      </c>
      <c r="I9" s="92">
        <f t="shared" ref="I9:I16" si="5">$D$4-H9</f>
        <v>0.5386358405528604</v>
      </c>
      <c r="J9" s="146"/>
    </row>
    <row r="10" spans="1:11" x14ac:dyDescent="0.3">
      <c r="A10" s="38">
        <v>8</v>
      </c>
      <c r="B10" s="38"/>
      <c r="C10" s="90">
        <v>-4.1288756631300902</v>
      </c>
      <c r="D10" s="91">
        <f t="shared" si="0"/>
        <v>-0.83234162603783146</v>
      </c>
      <c r="E10" s="97">
        <f t="shared" si="1"/>
        <v>9.1399842741906063</v>
      </c>
      <c r="F10" s="91">
        <f>$D$4-C10</f>
        <v>-0.85360833686991011</v>
      </c>
      <c r="G10" s="90">
        <f t="shared" si="3"/>
        <v>0.5213673626598867</v>
      </c>
      <c r="H10" s="97">
        <f t="shared" si="4"/>
        <v>-3.6075083004702035</v>
      </c>
      <c r="I10" s="92">
        <f t="shared" si="5"/>
        <v>-1.3749756995297968</v>
      </c>
      <c r="J10" s="149"/>
    </row>
    <row r="11" spans="1:11" x14ac:dyDescent="0.3">
      <c r="A11" s="38">
        <v>16</v>
      </c>
      <c r="B11" s="38"/>
      <c r="C11" s="90">
        <v>-3.9367251582527101</v>
      </c>
      <c r="D11" s="91">
        <f t="shared" si="0"/>
        <v>0.81625734614270307</v>
      </c>
      <c r="E11" s="90">
        <f>(C12-C10)/(C12-C11)</f>
        <v>0.81582125920232407</v>
      </c>
      <c r="F11" s="91">
        <f t="shared" si="2"/>
        <v>-1.0457588417472903</v>
      </c>
      <c r="G11" s="90">
        <f t="shared" si="3"/>
        <v>6.4050168292460061E-2</v>
      </c>
      <c r="H11" s="97">
        <f t="shared" si="4"/>
        <v>-3.8726749899602502</v>
      </c>
      <c r="I11" s="92">
        <f t="shared" si="5"/>
        <v>-1.1098090100397502</v>
      </c>
      <c r="J11" s="149"/>
    </row>
    <row r="12" spans="1:11" x14ac:dyDescent="0.3">
      <c r="A12" s="38">
        <v>32</v>
      </c>
      <c r="B12" s="38"/>
      <c r="C12" s="90">
        <v>-4.98000791740927</v>
      </c>
      <c r="D12" s="93">
        <f t="shared" si="0"/>
        <v>422.344087253895</v>
      </c>
      <c r="E12" s="97">
        <f t="shared" si="1"/>
        <v>-16.28314759159953</v>
      </c>
      <c r="F12" s="91">
        <f t="shared" si="2"/>
        <v>-2.4760825907303996E-3</v>
      </c>
      <c r="G12" s="90">
        <f t="shared" si="3"/>
        <v>-0.34776091971885331</v>
      </c>
      <c r="H12" s="97">
        <f t="shared" si="4"/>
        <v>-5.3277688371281231</v>
      </c>
      <c r="I12" s="92">
        <f t="shared" si="5"/>
        <v>0.34528483712812275</v>
      </c>
      <c r="J12" s="146"/>
    </row>
    <row r="13" spans="1:11" x14ac:dyDescent="0.3">
      <c r="A13" s="38">
        <v>64</v>
      </c>
      <c r="B13" s="38"/>
      <c r="C13" s="90">
        <v>-4.9196437532067003</v>
      </c>
      <c r="D13" s="92">
        <f>($D$4-C12)/($D$4-C13)</f>
        <v>3.9402814550919263E-2</v>
      </c>
      <c r="E13" s="98">
        <f>(C14-C12)/(C14-C13)</f>
        <v>-0.27998125983225375</v>
      </c>
      <c r="F13" s="99">
        <f>$D$4-C13</f>
        <v>-6.2840246793300025E-2</v>
      </c>
      <c r="G13" s="90">
        <f t="shared" si="3"/>
        <v>2.012138806752321E-2</v>
      </c>
      <c r="H13" s="97">
        <f t="shared" si="4"/>
        <v>-4.8995223651391768</v>
      </c>
      <c r="I13" s="100">
        <f t="shared" si="5"/>
        <v>-8.296163486082353E-2</v>
      </c>
      <c r="J13" s="146"/>
    </row>
    <row r="14" spans="1:11" x14ac:dyDescent="0.3">
      <c r="A14" s="38">
        <v>128</v>
      </c>
      <c r="B14" s="38"/>
      <c r="C14" s="90">
        <v>-4.9668039469508498</v>
      </c>
      <c r="D14" s="147">
        <f t="shared" si="0"/>
        <v>4.0076552417470523</v>
      </c>
      <c r="E14" s="150">
        <f t="shared" si="1"/>
        <v>5.0094715471227236</v>
      </c>
      <c r="F14" s="91">
        <f>$D$4-C14</f>
        <v>-1.5680053049150544E-2</v>
      </c>
      <c r="G14" s="90">
        <f t="shared" si="3"/>
        <v>-1.5720064581383159E-2</v>
      </c>
      <c r="H14" s="97">
        <f t="shared" si="4"/>
        <v>-4.9825240115322327</v>
      </c>
      <c r="I14" s="92">
        <f t="shared" si="5"/>
        <v>4.0011532232320235E-5</v>
      </c>
      <c r="J14" s="146"/>
    </row>
    <row r="15" spans="1:11" x14ac:dyDescent="0.3">
      <c r="A15" s="38">
        <v>256</v>
      </c>
      <c r="B15" s="38"/>
      <c r="C15" s="90">
        <v>-4.9785661438363702</v>
      </c>
      <c r="D15" s="95">
        <f t="shared" si="0"/>
        <v>4.0022023255243502</v>
      </c>
      <c r="E15" s="150">
        <f t="shared" si="1"/>
        <v>5.0023609006776111</v>
      </c>
      <c r="F15" s="91">
        <f>$D$4-C15</f>
        <v>-3.9178561636301623E-3</v>
      </c>
      <c r="G15" s="90">
        <f t="shared" si="3"/>
        <v>-3.9207322951734609E-3</v>
      </c>
      <c r="H15" s="97">
        <f t="shared" si="4"/>
        <v>-4.982486876131544</v>
      </c>
      <c r="I15" s="92">
        <f t="shared" si="5"/>
        <v>2.8761315435943402E-6</v>
      </c>
      <c r="J15" s="146"/>
    </row>
    <row r="16" spans="1:11" x14ac:dyDescent="0.3">
      <c r="A16" s="38">
        <v>512</v>
      </c>
      <c r="B16" s="38"/>
      <c r="C16" s="90">
        <v>-4.9815049584953703</v>
      </c>
      <c r="D16" s="148">
        <f t="shared" si="0"/>
        <v>4.0017263263121086</v>
      </c>
      <c r="E16" s="51" t="s">
        <v>23</v>
      </c>
      <c r="F16" s="91">
        <f>$D$4-C16</f>
        <v>-9.7904150463001827E-4</v>
      </c>
      <c r="G16" s="90">
        <f t="shared" si="3"/>
        <v>-9.7960488633338128E-4</v>
      </c>
      <c r="H16" s="97">
        <f t="shared" si="4"/>
        <v>-4.9824845633817034</v>
      </c>
      <c r="I16" s="92">
        <f t="shared" si="5"/>
        <v>5.6338170306702295E-7</v>
      </c>
      <c r="J16" s="146"/>
    </row>
    <row r="17" spans="1:9" x14ac:dyDescent="0.3">
      <c r="C17" s="47"/>
    </row>
    <row r="18" spans="1:9" x14ac:dyDescent="0.3">
      <c r="C18" s="47"/>
    </row>
    <row r="19" spans="1:9" x14ac:dyDescent="0.3">
      <c r="C19" s="47"/>
    </row>
    <row r="20" spans="1:9" x14ac:dyDescent="0.3">
      <c r="C20" s="47"/>
    </row>
    <row r="21" spans="1:9" x14ac:dyDescent="0.3">
      <c r="C21" s="47"/>
    </row>
    <row r="22" spans="1:9" x14ac:dyDescent="0.3">
      <c r="C22" s="47"/>
    </row>
    <row r="23" spans="1:9" x14ac:dyDescent="0.3">
      <c r="C23" s="47"/>
    </row>
    <row r="24" spans="1:9" x14ac:dyDescent="0.3">
      <c r="C24" s="47"/>
    </row>
    <row r="25" spans="1:9" x14ac:dyDescent="0.3">
      <c r="C25" s="47"/>
    </row>
    <row r="26" spans="1:9" x14ac:dyDescent="0.3">
      <c r="C26" s="47"/>
    </row>
    <row r="27" spans="1:9" x14ac:dyDescent="0.3">
      <c r="C27" s="47"/>
    </row>
    <row r="28" spans="1:9" x14ac:dyDescent="0.3">
      <c r="C28" s="47"/>
    </row>
    <row r="29" spans="1:9" x14ac:dyDescent="0.3">
      <c r="C29" s="47"/>
    </row>
    <row r="30" spans="1:9" x14ac:dyDescent="0.3">
      <c r="A30" s="166" t="s">
        <v>26</v>
      </c>
      <c r="B30" s="166"/>
      <c r="C30" s="166"/>
      <c r="D30" s="166"/>
      <c r="E30" s="166"/>
      <c r="F30" s="166"/>
      <c r="G30" s="166"/>
      <c r="H30" s="166"/>
      <c r="I30" s="166"/>
    </row>
    <row r="31" spans="1:9" x14ac:dyDescent="0.3">
      <c r="A31" s="165" t="s">
        <v>25</v>
      </c>
      <c r="B31" s="165"/>
      <c r="C31" s="165"/>
      <c r="D31" s="165"/>
      <c r="E31" s="165"/>
      <c r="F31" s="165"/>
      <c r="G31" s="165"/>
      <c r="H31" s="165"/>
      <c r="I31" s="165"/>
    </row>
    <row r="32" spans="1:9" x14ac:dyDescent="0.3">
      <c r="A32" s="165" t="s">
        <v>24</v>
      </c>
      <c r="B32" s="165"/>
      <c r="C32" s="165"/>
      <c r="D32" s="165"/>
      <c r="E32" s="165"/>
      <c r="F32" s="165"/>
      <c r="G32" s="165"/>
      <c r="H32" s="165"/>
      <c r="I32" s="165"/>
    </row>
    <row r="33" spans="1:11" x14ac:dyDescent="0.3">
      <c r="A33" s="165" t="s">
        <v>27</v>
      </c>
      <c r="B33" s="165"/>
      <c r="C33" s="165"/>
      <c r="D33" s="94">
        <v>-4.9824840000000004</v>
      </c>
      <c r="E33" s="165"/>
      <c r="F33" s="165"/>
      <c r="G33" s="165"/>
      <c r="H33" s="165"/>
      <c r="I33" s="165"/>
    </row>
    <row r="34" spans="1:11" ht="45" x14ac:dyDescent="0.3">
      <c r="A34" s="5" t="s">
        <v>13</v>
      </c>
      <c r="B34" s="6" t="s">
        <v>14</v>
      </c>
      <c r="C34" s="5" t="s">
        <v>15</v>
      </c>
      <c r="D34" s="7" t="s">
        <v>16</v>
      </c>
      <c r="E34" s="5" t="s">
        <v>17</v>
      </c>
      <c r="F34" s="7" t="s">
        <v>18</v>
      </c>
      <c r="G34" s="5" t="s">
        <v>10</v>
      </c>
      <c r="H34" s="5" t="s">
        <v>19</v>
      </c>
      <c r="I34" s="7" t="s">
        <v>20</v>
      </c>
    </row>
    <row r="35" spans="1:11" ht="83.4" x14ac:dyDescent="0.3">
      <c r="A35" s="8" t="s">
        <v>21</v>
      </c>
      <c r="B35" s="8" t="s">
        <v>22</v>
      </c>
      <c r="C35" s="8"/>
      <c r="D35" s="9"/>
      <c r="E35" s="8"/>
      <c r="F35" s="10"/>
      <c r="G35" s="8"/>
      <c r="H35" s="8"/>
      <c r="I35" s="9"/>
      <c r="K35" s="53"/>
    </row>
    <row r="36" spans="1:11" x14ac:dyDescent="0.3">
      <c r="A36" s="38">
        <v>1</v>
      </c>
      <c r="B36" s="38"/>
      <c r="C36" s="97">
        <v>20.1850610498172</v>
      </c>
      <c r="D36" s="49" t="s">
        <v>23</v>
      </c>
      <c r="E36" s="50" t="s">
        <v>23</v>
      </c>
      <c r="F36" s="91">
        <f>$D$33-C36</f>
        <v>-25.1675450498172</v>
      </c>
      <c r="G36" s="50" t="s">
        <v>23</v>
      </c>
      <c r="H36" s="50" t="s">
        <v>23</v>
      </c>
      <c r="I36" s="49" t="s">
        <v>23</v>
      </c>
    </row>
    <row r="37" spans="1:11" x14ac:dyDescent="0.3">
      <c r="A37" s="38">
        <v>2</v>
      </c>
      <c r="B37" s="38"/>
      <c r="C37" s="90">
        <v>-2.6858857614446099</v>
      </c>
      <c r="D37" s="91">
        <f>($D$32-C36)/($D$32-C37)</f>
        <v>-7.5152343929030767</v>
      </c>
      <c r="E37" s="97">
        <f>(C38-C36)/(C38-C37)</f>
        <v>9.595085159789237</v>
      </c>
      <c r="F37" s="91">
        <f t="shared" ref="F37:F46" si="6">$D$33-C37</f>
        <v>-2.2965982385553905</v>
      </c>
      <c r="G37" s="90">
        <f>(C37-C36)/3</f>
        <v>-7.6236489370872702</v>
      </c>
      <c r="H37" s="97">
        <f>G37+C37</f>
        <v>-10.309534698531881</v>
      </c>
      <c r="I37" s="92">
        <f>$D$33-H37</f>
        <v>5.3270506985318802</v>
      </c>
    </row>
    <row r="38" spans="1:11" x14ac:dyDescent="0.3">
      <c r="A38" s="38">
        <v>4</v>
      </c>
      <c r="B38" s="38"/>
      <c r="C38" s="90">
        <v>-5.3468188861400998</v>
      </c>
      <c r="D38" s="92">
        <f t="shared" ref="D38:D46" si="7">($D$32-C37)/($D$32-C38)</f>
        <v>0.50233340957310169</v>
      </c>
      <c r="E38" s="97">
        <f t="shared" ref="E38:E44" si="8">(C39-C37)/(C39-C38)</f>
        <v>-6.2667258898245057</v>
      </c>
      <c r="F38" s="91">
        <f t="shared" si="6"/>
        <v>0.36433488614009946</v>
      </c>
      <c r="G38" s="90">
        <f t="shared" ref="G38:G46" si="9">(C38-C37)/3</f>
        <v>-0.88697770823182998</v>
      </c>
      <c r="H38" s="97">
        <f>G38+C38</f>
        <v>-6.2337965943719293</v>
      </c>
      <c r="I38" s="92">
        <f t="shared" ref="I38:I46" si="10">$D$33-H38</f>
        <v>1.251312594371929</v>
      </c>
    </row>
    <row r="39" spans="1:11" x14ac:dyDescent="0.3">
      <c r="A39" s="38">
        <v>8</v>
      </c>
      <c r="B39" s="38"/>
      <c r="C39" s="90">
        <v>-4.9806384129752104</v>
      </c>
      <c r="D39" s="95">
        <f t="shared" ref="D39:D45" si="11">($D$32-C38)/($D$32-C39)</f>
        <v>1.0735207904695394</v>
      </c>
      <c r="E39" s="101">
        <f t="shared" si="8"/>
        <v>-199.76861926351449</v>
      </c>
      <c r="F39" s="91">
        <f t="shared" si="6"/>
        <v>-1.8455870247899853E-3</v>
      </c>
      <c r="G39" s="90">
        <f t="shared" si="9"/>
        <v>0.12206015772162981</v>
      </c>
      <c r="H39" s="97">
        <f t="shared" ref="H39:H46" si="12">G39+C39</f>
        <v>-4.8585782552535806</v>
      </c>
      <c r="I39" s="92">
        <f t="shared" si="10"/>
        <v>-0.1239057447464198</v>
      </c>
    </row>
    <row r="40" spans="1:11" x14ac:dyDescent="0.3">
      <c r="A40" s="38">
        <v>16</v>
      </c>
      <c r="B40" s="38"/>
      <c r="C40" s="90">
        <v>-4.9824623059446802</v>
      </c>
      <c r="D40" s="93">
        <f t="shared" si="11"/>
        <v>0.99963393742742546</v>
      </c>
      <c r="E40" s="41">
        <f>(C41-C39)/(C41-C40)</f>
        <v>83.516428937157698</v>
      </c>
      <c r="F40" s="91">
        <f t="shared" si="6"/>
        <v>-2.1694055320153893E-5</v>
      </c>
      <c r="G40" s="90">
        <f t="shared" si="9"/>
        <v>-6.0796432315661042E-4</v>
      </c>
      <c r="H40" s="97">
        <f t="shared" si="12"/>
        <v>-4.9830702702678371</v>
      </c>
      <c r="I40" s="92">
        <f t="shared" si="10"/>
        <v>5.8627026783675262E-4</v>
      </c>
    </row>
    <row r="41" spans="1:11" x14ac:dyDescent="0.3">
      <c r="A41" s="38">
        <v>32</v>
      </c>
      <c r="B41" s="38"/>
      <c r="C41" s="90">
        <v>-4.9824844093366103</v>
      </c>
      <c r="D41" s="96">
        <f t="shared" si="11"/>
        <v>0.99999556378101484</v>
      </c>
      <c r="E41" s="55">
        <f t="shared" si="8"/>
        <v>-4410.2200885569091</v>
      </c>
      <c r="F41" s="91">
        <f t="shared" si="6"/>
        <v>4.0933660994113552E-7</v>
      </c>
      <c r="G41" s="90">
        <f t="shared" si="9"/>
        <v>-7.3677973100316763E-6</v>
      </c>
      <c r="H41" s="97">
        <f t="shared" si="12"/>
        <v>-4.9824917771339203</v>
      </c>
      <c r="I41" s="92">
        <f t="shared" si="10"/>
        <v>7.7771339199728118E-6</v>
      </c>
    </row>
    <row r="42" spans="1:11" x14ac:dyDescent="0.3">
      <c r="A42" s="38">
        <v>64</v>
      </c>
      <c r="B42" s="38"/>
      <c r="C42" s="90">
        <v>-4.9824844043258896</v>
      </c>
      <c r="D42" s="96">
        <f t="shared" si="11"/>
        <v>1.0000000010056671</v>
      </c>
      <c r="E42" s="102">
        <f t="shared" si="8"/>
        <v>-1.5753115369685256E-2</v>
      </c>
      <c r="F42" s="91">
        <f t="shared" si="6"/>
        <v>4.0432588921390789E-7</v>
      </c>
      <c r="G42" s="90">
        <f t="shared" si="9"/>
        <v>1.6702402424092118E-9</v>
      </c>
      <c r="H42" s="97">
        <f t="shared" si="12"/>
        <v>-4.9824844026556496</v>
      </c>
      <c r="I42" s="92">
        <f t="shared" si="10"/>
        <v>4.0265564926755815E-7</v>
      </c>
    </row>
    <row r="43" spans="1:11" x14ac:dyDescent="0.3">
      <c r="A43" s="38">
        <v>128</v>
      </c>
      <c r="B43" s="38"/>
      <c r="C43" s="90">
        <v>-4.9824844092589</v>
      </c>
      <c r="D43" s="42">
        <f t="shared" si="11"/>
        <v>0.99999999900992953</v>
      </c>
      <c r="E43" s="64">
        <f t="shared" si="8"/>
        <v>65.231990655610687</v>
      </c>
      <c r="F43" s="99">
        <f t="shared" si="6"/>
        <v>4.0925889965848228E-7</v>
      </c>
      <c r="G43" s="90">
        <f t="shared" si="9"/>
        <v>-1.644336814858131E-9</v>
      </c>
      <c r="H43" s="97">
        <f t="shared" si="12"/>
        <v>-4.9824844109032371</v>
      </c>
      <c r="I43" s="100">
        <f t="shared" si="10"/>
        <v>4.1090323676939988E-7</v>
      </c>
    </row>
    <row r="44" spans="1:11" x14ac:dyDescent="0.3">
      <c r="A44" s="38">
        <v>256</v>
      </c>
      <c r="B44" s="38"/>
      <c r="C44" s="90">
        <v>-4.9824844093356999</v>
      </c>
      <c r="D44" s="42">
        <f t="shared" si="11"/>
        <v>0.999999999984586</v>
      </c>
      <c r="E44" s="64">
        <f t="shared" si="8"/>
        <v>65.003700962250178</v>
      </c>
      <c r="F44" s="91">
        <f t="shared" si="6"/>
        <v>4.0933569955825533E-7</v>
      </c>
      <c r="G44" s="90">
        <f t="shared" si="9"/>
        <v>-2.559996659101671E-11</v>
      </c>
      <c r="H44" s="97">
        <f t="shared" si="12"/>
        <v>-4.9824844093612999</v>
      </c>
      <c r="I44" s="92">
        <f t="shared" si="10"/>
        <v>4.0936129952484634E-7</v>
      </c>
    </row>
    <row r="45" spans="1:11" x14ac:dyDescent="0.3">
      <c r="A45" s="38">
        <v>512</v>
      </c>
      <c r="B45" s="38"/>
      <c r="C45" s="90">
        <v>-4.9824844093368998</v>
      </c>
      <c r="D45" s="42">
        <f t="shared" si="11"/>
        <v>0.99999999999975919</v>
      </c>
      <c r="E45" s="48" t="e">
        <f>(C46-C44)/(C46-C45)</f>
        <v>#DIV/0!</v>
      </c>
      <c r="F45" s="91">
        <f t="shared" si="6"/>
        <v>4.0933689948730034E-7</v>
      </c>
      <c r="G45" s="90">
        <f t="shared" si="9"/>
        <v>-3.9997634833828971E-13</v>
      </c>
      <c r="H45" s="97">
        <f t="shared" si="12"/>
        <v>-4.9824844093372995</v>
      </c>
      <c r="I45" s="92">
        <f t="shared" si="10"/>
        <v>4.0933729916758921E-7</v>
      </c>
    </row>
    <row r="46" spans="1:11" x14ac:dyDescent="0.3">
      <c r="A46" s="38">
        <v>1024</v>
      </c>
      <c r="B46" s="38"/>
      <c r="C46" s="90">
        <v>-4.9824844093368998</v>
      </c>
      <c r="D46" s="42">
        <f t="shared" si="7"/>
        <v>1</v>
      </c>
      <c r="E46" s="51" t="s">
        <v>23</v>
      </c>
      <c r="F46" s="91">
        <f t="shared" si="6"/>
        <v>4.0933689948730034E-7</v>
      </c>
      <c r="G46" s="90">
        <f t="shared" si="9"/>
        <v>0</v>
      </c>
      <c r="H46" s="97">
        <f t="shared" si="12"/>
        <v>-4.9824844093368998</v>
      </c>
      <c r="I46" s="92">
        <f t="shared" si="10"/>
        <v>4.0933689948730034E-7</v>
      </c>
    </row>
    <row r="47" spans="1:11" x14ac:dyDescent="0.3">
      <c r="C47" s="47"/>
    </row>
    <row r="48" spans="1:11" x14ac:dyDescent="0.3">
      <c r="C48" s="47"/>
    </row>
    <row r="49" spans="3:3" x14ac:dyDescent="0.3">
      <c r="C49" s="47"/>
    </row>
    <row r="50" spans="3:3" x14ac:dyDescent="0.3">
      <c r="C50" s="47"/>
    </row>
    <row r="51" spans="3:3" x14ac:dyDescent="0.3">
      <c r="C51" s="47"/>
    </row>
    <row r="52" spans="3:3" x14ac:dyDescent="0.3">
      <c r="C52" s="47"/>
    </row>
    <row r="53" spans="3:3" x14ac:dyDescent="0.3">
      <c r="C53" s="47"/>
    </row>
    <row r="54" spans="3:3" x14ac:dyDescent="0.3">
      <c r="C54" s="47"/>
    </row>
    <row r="55" spans="3:3" x14ac:dyDescent="0.3">
      <c r="C55" s="47"/>
    </row>
    <row r="56" spans="3:3" x14ac:dyDescent="0.3">
      <c r="C56" s="47"/>
    </row>
    <row r="57" spans="3:3" x14ac:dyDescent="0.3">
      <c r="C57" s="47"/>
    </row>
    <row r="58" spans="3:3" x14ac:dyDescent="0.3">
      <c r="C58" s="47"/>
    </row>
    <row r="59" spans="3:3" x14ac:dyDescent="0.3">
      <c r="C59" s="47"/>
    </row>
    <row r="60" spans="3:3" x14ac:dyDescent="0.3">
      <c r="C60" s="47"/>
    </row>
    <row r="61" spans="3:3" x14ac:dyDescent="0.3">
      <c r="C61" s="47"/>
    </row>
    <row r="62" spans="3:3" x14ac:dyDescent="0.3">
      <c r="C62" s="47"/>
    </row>
    <row r="63" spans="3:3" x14ac:dyDescent="0.3">
      <c r="C63" s="47"/>
    </row>
    <row r="64" spans="3:3" x14ac:dyDescent="0.3">
      <c r="C64" s="47"/>
    </row>
    <row r="65" spans="3:3" x14ac:dyDescent="0.3">
      <c r="C65" s="47"/>
    </row>
    <row r="66" spans="3:3" x14ac:dyDescent="0.3">
      <c r="C66" s="47"/>
    </row>
    <row r="67" spans="3:3" x14ac:dyDescent="0.3">
      <c r="C67" s="47"/>
    </row>
    <row r="68" spans="3:3" x14ac:dyDescent="0.3">
      <c r="C68" s="47"/>
    </row>
    <row r="69" spans="3:3" x14ac:dyDescent="0.3">
      <c r="C69" s="47"/>
    </row>
    <row r="70" spans="3:3" x14ac:dyDescent="0.3">
      <c r="C70" s="47"/>
    </row>
    <row r="71" spans="3:3" x14ac:dyDescent="0.3">
      <c r="C71" s="47"/>
    </row>
    <row r="72" spans="3:3" x14ac:dyDescent="0.3">
      <c r="C72" s="47"/>
    </row>
  </sheetData>
  <mergeCells count="9">
    <mergeCell ref="A32:I32"/>
    <mergeCell ref="A33:C33"/>
    <mergeCell ref="E33:I33"/>
    <mergeCell ref="A1:I1"/>
    <mergeCell ref="A2:I2"/>
    <mergeCell ref="A3:I3"/>
    <mergeCell ref="E4:I4"/>
    <mergeCell ref="A30:I30"/>
    <mergeCell ref="A31:I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Верификация</vt:lpstr>
      <vt:lpstr>Апроксимация Котес </vt:lpstr>
      <vt:lpstr>Апроксимация Трапеция</vt:lpstr>
      <vt:lpstr>Накопление</vt:lpstr>
      <vt:lpstr>Двойная точность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Порсин Данил</dc:creator>
  <cp:lastModifiedBy>Иван Егупов</cp:lastModifiedBy>
  <dcterms:created xsi:type="dcterms:W3CDTF">2015-06-05T18:17:20Z</dcterms:created>
  <dcterms:modified xsi:type="dcterms:W3CDTF">2024-06-10T07:13:03Z</dcterms:modified>
</cp:coreProperties>
</file>