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Dokumente\Visual Studio 2019\Projects\Programs\FDS_Pritz_UE09\FDS_Pritz_UE09\"/>
    </mc:Choice>
  </mc:AlternateContent>
  <xr:revisionPtr revIDLastSave="0" documentId="13_ncr:1_{D659B437-210C-40E7-A1AE-A296D6E81E5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K2" i="1"/>
  <c r="J2" i="1"/>
  <c r="L4" i="1"/>
  <c r="L5" i="1"/>
  <c r="L6" i="1"/>
  <c r="L7" i="1"/>
  <c r="L8" i="1"/>
  <c r="L9" i="1"/>
  <c r="L3" i="1"/>
  <c r="K4" i="1"/>
  <c r="K5" i="1"/>
  <c r="K6" i="1"/>
  <c r="K7" i="1"/>
  <c r="K8" i="1"/>
  <c r="K9" i="1"/>
  <c r="K3" i="1"/>
  <c r="J4" i="1"/>
  <c r="J5" i="1"/>
  <c r="J6" i="1"/>
  <c r="J7" i="1"/>
  <c r="J8" i="1"/>
  <c r="J9" i="1"/>
  <c r="J3" i="1"/>
  <c r="I5" i="1"/>
  <c r="I4" i="1"/>
  <c r="I3" i="1"/>
  <c r="D13" i="1"/>
  <c r="C13" i="1"/>
  <c r="B13" i="1"/>
  <c r="D10" i="1"/>
  <c r="B10" i="1"/>
  <c r="B7" i="1"/>
  <c r="C10" i="1"/>
  <c r="D7" i="1"/>
</calcChain>
</file>

<file path=xl/sharedStrings.xml><?xml version="1.0" encoding="utf-8"?>
<sst xmlns="http://schemas.openxmlformats.org/spreadsheetml/2006/main" count="41" uniqueCount="29">
  <si>
    <t>one assignment</t>
  </si>
  <si>
    <t>one compare</t>
  </si>
  <si>
    <t>one add</t>
  </si>
  <si>
    <t>one division</t>
  </si>
  <si>
    <t>one multiply</t>
  </si>
  <si>
    <t>one index</t>
  </si>
  <si>
    <t>u</t>
  </si>
  <si>
    <t>w</t>
  </si>
  <si>
    <t>bs1</t>
  </si>
  <si>
    <t>c</t>
  </si>
  <si>
    <t>bs2</t>
  </si>
  <si>
    <t>bs3</t>
  </si>
  <si>
    <t>5,89018 * u + 0,1062</t>
  </si>
  <si>
    <t>5,89018 * u - 0,66314 * w + 0,83904</t>
  </si>
  <si>
    <t>5,01706 * u - 0,10622 * w + 2,09806</t>
  </si>
  <si>
    <t>8,45 * ln(n + 1) - 5,78</t>
  </si>
  <si>
    <t>8,02 * ln(n + 1) - 4,72</t>
  </si>
  <si>
    <t>7,16 * ln(n + 1) - 2,87</t>
  </si>
  <si>
    <t>N</t>
  </si>
  <si>
    <t>+ rough analysis</t>
  </si>
  <si>
    <t>BS1 Random</t>
  </si>
  <si>
    <t>BS1 Notfound</t>
  </si>
  <si>
    <t>BS2 Random</t>
  </si>
  <si>
    <t>BS2 Notfound</t>
  </si>
  <si>
    <t>BS3 Random</t>
  </si>
  <si>
    <t>BS3 Notfound</t>
  </si>
  <si>
    <t>BS1 (calc)</t>
  </si>
  <si>
    <t>BS2 (calc)</t>
  </si>
  <si>
    <t>BS3 (calc)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</si>
</sst>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Calculated results based on action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Tabelle1!$J$1</c:f>
              <c:strCache>
                <c:ptCount val="1"/>
                <c:pt idx="0">
                  <c:v>BS1 (calc)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Tabelle1!$J$2:$J$23</c:f>
              <c:numCache>
                <c:formatCode>General</c:formatCode>
                <c:ptCount val="22"/>
                <c:pt idx="0">
                  <c:v>7.7093675731537026E-2</c:v>
                </c:pt>
                <c:pt idx="1">
                  <c:v>14.482215055146231</c:v>
                </c:pt>
                <c:pt idx="2">
                  <c:v>33.217768367308636</c:v>
                </c:pt>
                <c:pt idx="3">
                  <c:v>52.598977885213607</c:v>
                </c:pt>
                <c:pt idx="4">
                  <c:v>72.048221100951565</c:v>
                </c:pt>
                <c:pt idx="5">
                  <c:v>91.50430467857592</c:v>
                </c:pt>
                <c:pt idx="6">
                  <c:v>110.96107266479387</c:v>
                </c:pt>
                <c:pt idx="7">
                  <c:v>130.41790909559774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7E-4B4F-ABE9-ED8EF2129B31}"/>
            </c:ext>
          </c:extLst>
        </c:ser>
        <c:ser>
          <c:idx val="1"/>
          <c:order val="1"/>
          <c:tx>
            <c:strRef>
              <c:f>Tabelle1!$K$1</c:f>
              <c:strCache>
                <c:ptCount val="1"/>
                <c:pt idx="0">
                  <c:v>BS2 (calc)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Tabelle1!$K$2:$K$23</c:f>
              <c:numCache>
                <c:formatCode>General</c:formatCode>
                <c:ptCount val="22"/>
                <c:pt idx="0">
                  <c:v>0.83904038809076109</c:v>
                </c:pt>
                <c:pt idx="1">
                  <c:v>14.511120087842933</c:v>
                </c:pt>
                <c:pt idx="2">
                  <c:v>32.293266545066899</c:v>
                </c:pt>
                <c:pt idx="3">
                  <c:v>50.688213330108063</c:v>
                </c:pt>
                <c:pt idx="4">
                  <c:v>69.147731743151667</c:v>
                </c:pt>
                <c:pt idx="5">
                  <c:v>87.613742428660231</c:v>
                </c:pt>
                <c:pt idx="6">
                  <c:v>106.08040269486946</c:v>
                </c:pt>
                <c:pt idx="7">
                  <c:v>124.54712792268569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7E-4B4F-ABE9-ED8EF2129B31}"/>
            </c:ext>
          </c:extLst>
        </c:ser>
        <c:ser>
          <c:idx val="2"/>
          <c:order val="2"/>
          <c:tx>
            <c:strRef>
              <c:f>Tabelle1!$L$1</c:f>
              <c:strCache>
                <c:ptCount val="1"/>
                <c:pt idx="0">
                  <c:v>BS3 (calc)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Tabelle1!$L$2:$L$23</c:f>
              <c:numCache>
                <c:formatCode>General</c:formatCode>
                <c:ptCount val="22"/>
                <c:pt idx="0">
                  <c:v>2.0929338128092079</c:v>
                </c:pt>
                <c:pt idx="1">
                  <c:v>14.298930153236334</c:v>
                </c:pt>
                <c:pt idx="2">
                  <c:v>30.174262900583418</c:v>
                </c:pt>
                <c:pt idx="3">
                  <c:v>46.596684219896979</c:v>
                </c:pt>
                <c:pt idx="4">
                  <c:v>63.076753027551867</c:v>
                </c:pt>
                <c:pt idx="5">
                  <c:v>79.562617928828843</c:v>
                </c:pt>
                <c:pt idx="6">
                  <c:v>96.049062755020614</c:v>
                </c:pt>
                <c:pt idx="7">
                  <c:v>112.53556557686153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7E-4B4F-ABE9-ED8EF2129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3744"/>
        <c:axId val="1956031456"/>
      </c:scatterChart>
      <c:valAx>
        <c:axId val="10733744"/>
        <c:scaling>
          <c:orientation val="minMax"/>
          <c:max val="10000000"/>
          <c:min val="-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6031456"/>
        <c:crosses val="autoZero"/>
        <c:crossBetween val="midCat"/>
      </c:valAx>
      <c:valAx>
        <c:axId val="195603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3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Comparison: Calculated vs measured (random)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Tabelle1!$J$1</c:f>
              <c:strCache>
                <c:ptCount val="1"/>
                <c:pt idx="0">
                  <c:v>BS1 (calc)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Tabelle1!$J$2:$J$23</c:f>
              <c:numCache>
                <c:formatCode>General</c:formatCode>
                <c:ptCount val="22"/>
                <c:pt idx="0">
                  <c:v>7.7093675731537026E-2</c:v>
                </c:pt>
                <c:pt idx="1">
                  <c:v>14.482215055146231</c:v>
                </c:pt>
                <c:pt idx="2">
                  <c:v>33.217768367308636</c:v>
                </c:pt>
                <c:pt idx="3">
                  <c:v>52.598977885213607</c:v>
                </c:pt>
                <c:pt idx="4">
                  <c:v>72.048221100951565</c:v>
                </c:pt>
                <c:pt idx="5">
                  <c:v>91.50430467857592</c:v>
                </c:pt>
                <c:pt idx="6">
                  <c:v>110.96107266479387</c:v>
                </c:pt>
                <c:pt idx="7">
                  <c:v>130.41790909559774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C3-473E-B7E9-89733DA8DE23}"/>
            </c:ext>
          </c:extLst>
        </c:ser>
        <c:ser>
          <c:idx val="1"/>
          <c:order val="1"/>
          <c:tx>
            <c:strRef>
              <c:f>Tabelle1!$K$1</c:f>
              <c:strCache>
                <c:ptCount val="1"/>
                <c:pt idx="0">
                  <c:v>BS2 (calc)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Tabelle1!$K$2:$K$23</c:f>
              <c:numCache>
                <c:formatCode>General</c:formatCode>
                <c:ptCount val="22"/>
                <c:pt idx="0">
                  <c:v>0.83904038809076109</c:v>
                </c:pt>
                <c:pt idx="1">
                  <c:v>14.511120087842933</c:v>
                </c:pt>
                <c:pt idx="2">
                  <c:v>32.293266545066899</c:v>
                </c:pt>
                <c:pt idx="3">
                  <c:v>50.688213330108063</c:v>
                </c:pt>
                <c:pt idx="4">
                  <c:v>69.147731743151667</c:v>
                </c:pt>
                <c:pt idx="5">
                  <c:v>87.613742428660231</c:v>
                </c:pt>
                <c:pt idx="6">
                  <c:v>106.08040269486946</c:v>
                </c:pt>
                <c:pt idx="7">
                  <c:v>124.54712792268569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C3-473E-B7E9-89733DA8DE23}"/>
            </c:ext>
          </c:extLst>
        </c:ser>
        <c:ser>
          <c:idx val="2"/>
          <c:order val="2"/>
          <c:tx>
            <c:strRef>
              <c:f>Tabelle1!$L$1</c:f>
              <c:strCache>
                <c:ptCount val="1"/>
                <c:pt idx="0">
                  <c:v>BS3 (calc)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Tabelle1!$L$2:$L$23</c:f>
              <c:numCache>
                <c:formatCode>General</c:formatCode>
                <c:ptCount val="22"/>
                <c:pt idx="0">
                  <c:v>2.0929338128092079</c:v>
                </c:pt>
                <c:pt idx="1">
                  <c:v>14.298930153236334</c:v>
                </c:pt>
                <c:pt idx="2">
                  <c:v>30.174262900583418</c:v>
                </c:pt>
                <c:pt idx="3">
                  <c:v>46.596684219896979</c:v>
                </c:pt>
                <c:pt idx="4">
                  <c:v>63.076753027551867</c:v>
                </c:pt>
                <c:pt idx="5">
                  <c:v>79.562617928828843</c:v>
                </c:pt>
                <c:pt idx="6">
                  <c:v>96.049062755020614</c:v>
                </c:pt>
                <c:pt idx="7">
                  <c:v>112.53556557686153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C3-473E-B7E9-89733DA8DE23}"/>
            </c:ext>
          </c:extLst>
        </c:ser>
        <c:ser>
          <c:idx val="3"/>
          <c:order val="3"/>
          <c:tx>
            <c:strRef>
              <c:f>Tabelle1!$M$1</c:f>
              <c:strCache>
                <c:ptCount val="1"/>
                <c:pt idx="0">
                  <c:v>BS1 Random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Tabelle1!$M$2:$M$23</c:f>
              <c:numCache>
                <c:formatCode>General</c:formatCode>
                <c:ptCount val="22"/>
                <c:pt idx="0">
                  <c:v>22.177199999999999</c:v>
                </c:pt>
                <c:pt idx="1">
                  <c:v>41.1982</c:v>
                </c:pt>
                <c:pt idx="2">
                  <c:v>65.405199999999994</c:v>
                </c:pt>
                <c:pt idx="3">
                  <c:v>87.489699999999999</c:v>
                </c:pt>
                <c:pt idx="4">
                  <c:v>111.877</c:v>
                </c:pt>
                <c:pt idx="5">
                  <c:v>130.75</c:v>
                </c:pt>
                <c:pt idx="6">
                  <c:v>141.583</c:v>
                </c:pt>
                <c:pt idx="7">
                  <c:v>153.87700000000001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C3-473E-B7E9-89733DA8DE23}"/>
            </c:ext>
          </c:extLst>
        </c:ser>
        <c:ser>
          <c:idx val="4"/>
          <c:order val="4"/>
          <c:tx>
            <c:strRef>
              <c:f>Tabelle1!$O$1</c:f>
              <c:strCache>
                <c:ptCount val="1"/>
                <c:pt idx="0">
                  <c:v>BS2 Random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Tabelle1!$O$2:$O$23</c:f>
              <c:numCache>
                <c:formatCode>General</c:formatCode>
                <c:ptCount val="22"/>
                <c:pt idx="0">
                  <c:v>22.300599999999999</c:v>
                </c:pt>
                <c:pt idx="1">
                  <c:v>41.766800000000003</c:v>
                </c:pt>
                <c:pt idx="2">
                  <c:v>64.301699999999997</c:v>
                </c:pt>
                <c:pt idx="3">
                  <c:v>91.465699999999998</c:v>
                </c:pt>
                <c:pt idx="4">
                  <c:v>116.97499999999999</c:v>
                </c:pt>
                <c:pt idx="5">
                  <c:v>136.91200000000001</c:v>
                </c:pt>
                <c:pt idx="6">
                  <c:v>149.09299999999999</c:v>
                </c:pt>
                <c:pt idx="7">
                  <c:v>157.84200000000001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C3-473E-B7E9-89733DA8DE23}"/>
            </c:ext>
          </c:extLst>
        </c:ser>
        <c:ser>
          <c:idx val="5"/>
          <c:order val="5"/>
          <c:tx>
            <c:strRef>
              <c:f>Tabelle1!$Q$1</c:f>
              <c:strCache>
                <c:ptCount val="1"/>
                <c:pt idx="0">
                  <c:v>BS3 Random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Tabelle1!$Q$2:$Q$23</c:f>
              <c:numCache>
                <c:formatCode>General</c:formatCode>
                <c:ptCount val="22"/>
                <c:pt idx="0">
                  <c:v>21.702500000000001</c:v>
                </c:pt>
                <c:pt idx="1">
                  <c:v>43.710900000000002</c:v>
                </c:pt>
                <c:pt idx="2">
                  <c:v>67.4238</c:v>
                </c:pt>
                <c:pt idx="3">
                  <c:v>96.701300000000003</c:v>
                </c:pt>
                <c:pt idx="4">
                  <c:v>121.642</c:v>
                </c:pt>
                <c:pt idx="5">
                  <c:v>136.678</c:v>
                </c:pt>
                <c:pt idx="6">
                  <c:v>141.846</c:v>
                </c:pt>
                <c:pt idx="7">
                  <c:v>146.22399999999999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EC3-473E-B7E9-89733DA8D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34320"/>
        <c:axId val="88710160"/>
      </c:scatterChart>
      <c:valAx>
        <c:axId val="88634320"/>
        <c:scaling>
          <c:orientation val="minMax"/>
          <c:max val="10000000"/>
          <c:min val="-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10160"/>
        <c:crosses val="autoZero"/>
        <c:crossBetween val="midCat"/>
      </c:valAx>
      <c:valAx>
        <c:axId val="887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63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Comparison: Calculated vs measured (notfound)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Tabelle1!$J$1</c:f>
              <c:strCache>
                <c:ptCount val="1"/>
                <c:pt idx="0">
                  <c:v>BS1 (calc)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Tabelle1!$J$2:$J$23</c:f>
              <c:numCache>
                <c:formatCode>General</c:formatCode>
                <c:ptCount val="22"/>
                <c:pt idx="0">
                  <c:v>7.7093675731537026E-2</c:v>
                </c:pt>
                <c:pt idx="1">
                  <c:v>14.482215055146231</c:v>
                </c:pt>
                <c:pt idx="2">
                  <c:v>33.217768367308636</c:v>
                </c:pt>
                <c:pt idx="3">
                  <c:v>52.598977885213607</c:v>
                </c:pt>
                <c:pt idx="4">
                  <c:v>72.048221100951565</c:v>
                </c:pt>
                <c:pt idx="5">
                  <c:v>91.50430467857592</c:v>
                </c:pt>
                <c:pt idx="6">
                  <c:v>110.96107266479387</c:v>
                </c:pt>
                <c:pt idx="7">
                  <c:v>130.41790909559774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C6-40D0-A436-5E35B9E998DF}"/>
            </c:ext>
          </c:extLst>
        </c:ser>
        <c:ser>
          <c:idx val="1"/>
          <c:order val="1"/>
          <c:tx>
            <c:strRef>
              <c:f>Tabelle1!$K$1</c:f>
              <c:strCache>
                <c:ptCount val="1"/>
                <c:pt idx="0">
                  <c:v>BS2 (calc)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Tabelle1!$K$2:$K$23</c:f>
              <c:numCache>
                <c:formatCode>General</c:formatCode>
                <c:ptCount val="22"/>
                <c:pt idx="0">
                  <c:v>0.83904038809076109</c:v>
                </c:pt>
                <c:pt idx="1">
                  <c:v>14.511120087842933</c:v>
                </c:pt>
                <c:pt idx="2">
                  <c:v>32.293266545066899</c:v>
                </c:pt>
                <c:pt idx="3">
                  <c:v>50.688213330108063</c:v>
                </c:pt>
                <c:pt idx="4">
                  <c:v>69.147731743151667</c:v>
                </c:pt>
                <c:pt idx="5">
                  <c:v>87.613742428660231</c:v>
                </c:pt>
                <c:pt idx="6">
                  <c:v>106.08040269486946</c:v>
                </c:pt>
                <c:pt idx="7">
                  <c:v>124.54712792268569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C6-40D0-A436-5E35B9E998DF}"/>
            </c:ext>
          </c:extLst>
        </c:ser>
        <c:ser>
          <c:idx val="2"/>
          <c:order val="2"/>
          <c:tx>
            <c:strRef>
              <c:f>Tabelle1!$L$1</c:f>
              <c:strCache>
                <c:ptCount val="1"/>
                <c:pt idx="0">
                  <c:v>BS3 (calc)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Tabelle1!$L$2:$L$23</c:f>
              <c:numCache>
                <c:formatCode>General</c:formatCode>
                <c:ptCount val="22"/>
                <c:pt idx="0">
                  <c:v>2.0929338128092079</c:v>
                </c:pt>
                <c:pt idx="1">
                  <c:v>14.298930153236334</c:v>
                </c:pt>
                <c:pt idx="2">
                  <c:v>30.174262900583418</c:v>
                </c:pt>
                <c:pt idx="3">
                  <c:v>46.596684219896979</c:v>
                </c:pt>
                <c:pt idx="4">
                  <c:v>63.076753027551867</c:v>
                </c:pt>
                <c:pt idx="5">
                  <c:v>79.562617928828843</c:v>
                </c:pt>
                <c:pt idx="6">
                  <c:v>96.049062755020614</c:v>
                </c:pt>
                <c:pt idx="7">
                  <c:v>112.53556557686153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C6-40D0-A436-5E35B9E998DF}"/>
            </c:ext>
          </c:extLst>
        </c:ser>
        <c:ser>
          <c:idx val="3"/>
          <c:order val="3"/>
          <c:tx>
            <c:strRef>
              <c:f>Tabelle1!$N$1</c:f>
              <c:strCache>
                <c:ptCount val="1"/>
                <c:pt idx="0">
                  <c:v>BS1 Notfound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Tabelle1!$N$2:$N$23</c:f>
              <c:numCache>
                <c:formatCode>General</c:formatCode>
                <c:ptCount val="22"/>
                <c:pt idx="0">
                  <c:v>3.8489200000000001</c:v>
                </c:pt>
                <c:pt idx="1">
                  <c:v>8.7349800000000002</c:v>
                </c:pt>
                <c:pt idx="2">
                  <c:v>16.336200000000002</c:v>
                </c:pt>
                <c:pt idx="3">
                  <c:v>24.376999999999999</c:v>
                </c:pt>
                <c:pt idx="4">
                  <c:v>36.128700000000002</c:v>
                </c:pt>
                <c:pt idx="5">
                  <c:v>45.363700000000001</c:v>
                </c:pt>
                <c:pt idx="6">
                  <c:v>54.985300000000002</c:v>
                </c:pt>
                <c:pt idx="7">
                  <c:v>70.236500000000007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C6-40D0-A436-5E35B9E998DF}"/>
            </c:ext>
          </c:extLst>
        </c:ser>
        <c:ser>
          <c:idx val="4"/>
          <c:order val="4"/>
          <c:tx>
            <c:strRef>
              <c:f>Tabelle1!$P$1</c:f>
              <c:strCache>
                <c:ptCount val="1"/>
                <c:pt idx="0">
                  <c:v>BS2 Notfound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Tabelle1!$P$2:$P$23</c:f>
              <c:numCache>
                <c:formatCode>General</c:formatCode>
                <c:ptCount val="22"/>
                <c:pt idx="0">
                  <c:v>3.1497600000000001</c:v>
                </c:pt>
                <c:pt idx="1">
                  <c:v>6.9872199999999998</c:v>
                </c:pt>
                <c:pt idx="2">
                  <c:v>13.7522</c:v>
                </c:pt>
                <c:pt idx="3">
                  <c:v>21.408799999999999</c:v>
                </c:pt>
                <c:pt idx="4">
                  <c:v>31.9863</c:v>
                </c:pt>
                <c:pt idx="5">
                  <c:v>40.510899999999999</c:v>
                </c:pt>
                <c:pt idx="6">
                  <c:v>50.182600000000001</c:v>
                </c:pt>
                <c:pt idx="7">
                  <c:v>62.3949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EC6-40D0-A436-5E35B9E998DF}"/>
            </c:ext>
          </c:extLst>
        </c:ser>
        <c:ser>
          <c:idx val="5"/>
          <c:order val="5"/>
          <c:tx>
            <c:strRef>
              <c:f>Tabelle1!$R$1</c:f>
              <c:strCache>
                <c:ptCount val="1"/>
                <c:pt idx="0">
                  <c:v>BS3 Notfound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Tabelle1!$I$2:$I$23</c:f>
              <c:numCache>
                <c:formatCode>General</c:formatCode>
                <c:ptCount val="22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Tabelle1!$R$2:$R$23</c:f>
              <c:numCache>
                <c:formatCode>General</c:formatCode>
                <c:ptCount val="22"/>
                <c:pt idx="0">
                  <c:v>1.8661799999999999</c:v>
                </c:pt>
                <c:pt idx="1">
                  <c:v>7.7814199999999998</c:v>
                </c:pt>
                <c:pt idx="2">
                  <c:v>11.5265</c:v>
                </c:pt>
                <c:pt idx="3">
                  <c:v>15.792999999999999</c:v>
                </c:pt>
                <c:pt idx="4">
                  <c:v>21.1401</c:v>
                </c:pt>
                <c:pt idx="5">
                  <c:v>26.820599999999999</c:v>
                </c:pt>
                <c:pt idx="6">
                  <c:v>29.212199999999999</c:v>
                </c:pt>
                <c:pt idx="7">
                  <c:v>34.584400000000002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EC6-40D0-A436-5E35B9E99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3776"/>
        <c:axId val="88739280"/>
      </c:scatterChart>
      <c:valAx>
        <c:axId val="14073776"/>
        <c:scaling>
          <c:orientation val="minMax"/>
          <c:max val="1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39280"/>
        <c:crosses val="autoZero"/>
        <c:crossBetween val="midCat"/>
      </c:valAx>
      <c:valAx>
        <c:axId val="8873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9</xdr:row>
      <xdr:rowOff>80962</xdr:rowOff>
    </xdr:from>
    <xdr:to>
      <xdr:col>15</xdr:col>
      <xdr:colOff>123825</xdr:colOff>
      <xdr:row>23</xdr:row>
      <xdr:rowOff>157162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B4FE47F-D52B-4094-BF01-EF40DFA9F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319087</xdr:colOff>
      <xdr:row>23</xdr:row>
      <xdr:rowOff>157162</xdr:rowOff>
    </xdr:from>
    <xdr:to>
      <xdr:col>19</xdr:col>
      <xdr:colOff>14287</xdr:colOff>
      <xdr:row>38</xdr:row>
      <xdr:rowOff>42862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56F6479-3406-4D5D-8C59-F93976A44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833437</xdr:colOff>
      <xdr:row>23</xdr:row>
      <xdr:rowOff>157162</xdr:rowOff>
    </xdr:from>
    <xdr:to>
      <xdr:col>11</xdr:col>
      <xdr:colOff>319087</xdr:colOff>
      <xdr:row>38</xdr:row>
      <xdr:rowOff>42862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61C4B5A0-B37B-485F-B492-95632CF47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Q20" sqref="Q20"/>
    </sheetView>
  </sheetViews>
  <sheetFormatPr baseColWidth="10" defaultColWidth="9.140625" defaultRowHeight="15" x14ac:dyDescent="0.25"/>
  <cols>
    <col min="1" max="1" width="13.42578125" customWidth="1"/>
    <col min="2" max="2" width="20" customWidth="1"/>
    <col min="3" max="3" width="16.28515625" customWidth="1"/>
    <col min="4" max="4" width="16.42578125" customWidth="1"/>
    <col min="5" max="5" width="15.7109375" customWidth="1"/>
    <col min="6" max="6" width="14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18</v>
      </c>
      <c r="J1" t="s">
        <v>26</v>
      </c>
      <c r="K1" t="s">
        <v>27</v>
      </c>
      <c r="L1" t="s">
        <v>28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5">
      <c r="A2">
        <v>0.27967999999999998</v>
      </c>
      <c r="B2">
        <v>0.20998</v>
      </c>
      <c r="C2">
        <v>0.10621999999999999</v>
      </c>
      <c r="D2">
        <v>3.3721399999999999</v>
      </c>
      <c r="E2">
        <v>0.16852</v>
      </c>
      <c r="F2">
        <v>0.45316000000000001</v>
      </c>
      <c r="I2">
        <v>1</v>
      </c>
      <c r="J2">
        <f>8.45 * LN(I2+1) - 5.78</f>
        <v>7.7093675731537026E-2</v>
      </c>
      <c r="K2">
        <f>8.02 * LN(I2+1) - 4.72</f>
        <v>0.83904038809076109</v>
      </c>
      <c r="L2">
        <f>7.16 * LN(I2+1) - 2.87</f>
        <v>2.0929338128092079</v>
      </c>
      <c r="M2">
        <v>22.177199999999999</v>
      </c>
      <c r="N2">
        <v>3.8489200000000001</v>
      </c>
      <c r="O2">
        <v>22.300599999999999</v>
      </c>
      <c r="P2">
        <v>3.1497600000000001</v>
      </c>
      <c r="Q2">
        <v>21.702500000000001</v>
      </c>
      <c r="R2">
        <v>1.8661799999999999</v>
      </c>
    </row>
    <row r="3" spans="1:18" x14ac:dyDescent="0.25">
      <c r="I3">
        <f>10^1</f>
        <v>10</v>
      </c>
      <c r="J3">
        <f>8.45 * LN(I3+1) - 5.78</f>
        <v>14.482215055146231</v>
      </c>
      <c r="K3">
        <f>8.02 * LN(I3+1) - 4.72</f>
        <v>14.511120087842933</v>
      </c>
      <c r="L3">
        <f>7.16 * LN(I3+1) - 2.87</f>
        <v>14.298930153236334</v>
      </c>
      <c r="M3">
        <v>41.1982</v>
      </c>
      <c r="N3">
        <v>8.7349800000000002</v>
      </c>
      <c r="O3">
        <v>41.766800000000003</v>
      </c>
      <c r="P3">
        <v>6.9872199999999998</v>
      </c>
      <c r="Q3">
        <v>43.710900000000002</v>
      </c>
      <c r="R3">
        <v>7.7814199999999998</v>
      </c>
    </row>
    <row r="4" spans="1:18" x14ac:dyDescent="0.25">
      <c r="I4">
        <f>10^2</f>
        <v>100</v>
      </c>
      <c r="J4">
        <f t="shared" ref="J4:J9" si="0">8.45 * LN(I4+1) - 5.78</f>
        <v>33.217768367308636</v>
      </c>
      <c r="K4">
        <f t="shared" ref="K4:K9" si="1">8.02 * LN(I4+1) - 4.72</f>
        <v>32.293266545066899</v>
      </c>
      <c r="L4">
        <f t="shared" ref="L4:L9" si="2">7.16 * LN(I4+1) - 2.87</f>
        <v>30.174262900583418</v>
      </c>
      <c r="M4">
        <v>65.405199999999994</v>
      </c>
      <c r="N4">
        <v>16.336200000000002</v>
      </c>
      <c r="O4">
        <v>64.301699999999997</v>
      </c>
      <c r="P4">
        <v>13.7522</v>
      </c>
      <c r="Q4">
        <v>67.4238</v>
      </c>
      <c r="R4">
        <v>11.5265</v>
      </c>
    </row>
    <row r="5" spans="1:18" x14ac:dyDescent="0.25">
      <c r="I5">
        <f>10^3</f>
        <v>1000</v>
      </c>
      <c r="J5">
        <f t="shared" si="0"/>
        <v>52.598977885213607</v>
      </c>
      <c r="K5">
        <f t="shared" si="1"/>
        <v>50.688213330108063</v>
      </c>
      <c r="L5">
        <f t="shared" si="2"/>
        <v>46.596684219896979</v>
      </c>
      <c r="M5">
        <v>87.489699999999999</v>
      </c>
      <c r="N5">
        <v>24.376999999999999</v>
      </c>
      <c r="O5">
        <v>91.465699999999998</v>
      </c>
      <c r="P5">
        <v>21.408799999999999</v>
      </c>
      <c r="Q5">
        <v>96.701300000000003</v>
      </c>
      <c r="R5">
        <v>15.792999999999999</v>
      </c>
    </row>
    <row r="6" spans="1:18" x14ac:dyDescent="0.25">
      <c r="A6" s="1" t="s">
        <v>8</v>
      </c>
      <c r="B6" s="1" t="s">
        <v>6</v>
      </c>
      <c r="C6" s="1" t="s">
        <v>7</v>
      </c>
      <c r="D6" s="1" t="s">
        <v>9</v>
      </c>
      <c r="I6">
        <v>10000</v>
      </c>
      <c r="J6">
        <f t="shared" si="0"/>
        <v>72.048221100951565</v>
      </c>
      <c r="K6">
        <f t="shared" si="1"/>
        <v>69.147731743151667</v>
      </c>
      <c r="L6">
        <f t="shared" si="2"/>
        <v>63.076753027551867</v>
      </c>
      <c r="M6">
        <v>111.877</v>
      </c>
      <c r="N6">
        <v>36.128700000000002</v>
      </c>
      <c r="O6">
        <v>116.97499999999999</v>
      </c>
      <c r="P6">
        <v>31.9863</v>
      </c>
      <c r="Q6">
        <v>121.642</v>
      </c>
      <c r="R6">
        <v>21.1401</v>
      </c>
    </row>
    <row r="7" spans="1:18" x14ac:dyDescent="0.25">
      <c r="B7">
        <f>2*B2+C2+D2+A2+F2+B2+F2+B2+C2+A2</f>
        <v>5.89018</v>
      </c>
      <c r="C7">
        <v>0</v>
      </c>
      <c r="D7">
        <f>A2+C2+B2+A2-F2-B2-C2-A2+A2</f>
        <v>0.10619999999999991</v>
      </c>
      <c r="I7">
        <v>100000</v>
      </c>
      <c r="J7">
        <f t="shared" si="0"/>
        <v>91.50430467857592</v>
      </c>
      <c r="K7">
        <f t="shared" si="1"/>
        <v>87.613742428660231</v>
      </c>
      <c r="L7">
        <f t="shared" si="2"/>
        <v>79.562617928828843</v>
      </c>
      <c r="M7">
        <v>130.75</v>
      </c>
      <c r="N7">
        <v>45.363700000000001</v>
      </c>
      <c r="O7">
        <v>136.91200000000001</v>
      </c>
      <c r="P7">
        <v>40.510899999999999</v>
      </c>
      <c r="Q7">
        <v>136.678</v>
      </c>
      <c r="R7">
        <v>26.820599999999999</v>
      </c>
    </row>
    <row r="8" spans="1:18" x14ac:dyDescent="0.25">
      <c r="I8">
        <v>1000000</v>
      </c>
      <c r="J8">
        <f t="shared" si="0"/>
        <v>110.96107266479387</v>
      </c>
      <c r="K8">
        <f t="shared" si="1"/>
        <v>106.08040269486946</v>
      </c>
      <c r="L8">
        <f t="shared" si="2"/>
        <v>96.049062755020614</v>
      </c>
      <c r="M8">
        <v>141.583</v>
      </c>
      <c r="N8">
        <v>54.985300000000002</v>
      </c>
      <c r="O8">
        <v>149.09299999999999</v>
      </c>
      <c r="P8">
        <v>50.182600000000001</v>
      </c>
      <c r="Q8">
        <v>141.846</v>
      </c>
      <c r="R8">
        <v>29.212199999999999</v>
      </c>
    </row>
    <row r="9" spans="1:18" x14ac:dyDescent="0.25">
      <c r="A9" s="1" t="s">
        <v>10</v>
      </c>
      <c r="B9" s="1" t="s">
        <v>6</v>
      </c>
      <c r="C9" s="1" t="s">
        <v>7</v>
      </c>
      <c r="D9" s="1" t="s">
        <v>9</v>
      </c>
      <c r="I9">
        <v>10000000</v>
      </c>
      <c r="J9">
        <f t="shared" si="0"/>
        <v>130.41790909559774</v>
      </c>
      <c r="K9">
        <f t="shared" si="1"/>
        <v>124.54712792268569</v>
      </c>
      <c r="L9">
        <f t="shared" si="2"/>
        <v>112.53556557686153</v>
      </c>
      <c r="M9">
        <v>153.87700000000001</v>
      </c>
      <c r="N9">
        <v>70.236500000000007</v>
      </c>
      <c r="O9">
        <v>157.84200000000001</v>
      </c>
      <c r="P9">
        <v>62.3949</v>
      </c>
      <c r="Q9">
        <v>146.22399999999999</v>
      </c>
      <c r="R9">
        <v>34.584400000000002</v>
      </c>
    </row>
    <row r="10" spans="1:18" x14ac:dyDescent="0.25">
      <c r="B10">
        <f>2*B2+C2+D2+A2+F2+B2+F2+B2+C2+A2</f>
        <v>5.89018</v>
      </c>
      <c r="C10">
        <f>C2+A2-F2-B2-C2-A2</f>
        <v>-0.66314000000000006</v>
      </c>
      <c r="D10">
        <f>2*A2+C2+A2-C2-A2+A2</f>
        <v>0.83904000000000001</v>
      </c>
    </row>
    <row r="12" spans="1:18" x14ac:dyDescent="0.25">
      <c r="A12" s="1" t="s">
        <v>11</v>
      </c>
      <c r="B12" s="1" t="s">
        <v>6</v>
      </c>
      <c r="C12" s="1" t="s">
        <v>7</v>
      </c>
      <c r="D12" s="1" t="s">
        <v>9</v>
      </c>
    </row>
    <row r="13" spans="1:18" x14ac:dyDescent="0.25">
      <c r="B13">
        <f>B2+C2+D2+A2+F2+B2+C2+A2</f>
        <v>5.0170599999999999</v>
      </c>
      <c r="C13">
        <f>-C2-A2+A2</f>
        <v>-0.10621999999999998</v>
      </c>
      <c r="D13">
        <f>2*A2+C2+B2+F2+B2+A2+A2</f>
        <v>2.0980599999999998</v>
      </c>
    </row>
    <row r="16" spans="1:18" x14ac:dyDescent="0.25">
      <c r="A16" t="s">
        <v>8</v>
      </c>
      <c r="B16" t="s">
        <v>12</v>
      </c>
    </row>
    <row r="17" spans="1:2" x14ac:dyDescent="0.25">
      <c r="A17" t="s">
        <v>10</v>
      </c>
      <c r="B17" t="s">
        <v>13</v>
      </c>
    </row>
    <row r="18" spans="1:2" x14ac:dyDescent="0.25">
      <c r="A18" t="s">
        <v>11</v>
      </c>
      <c r="B18" t="s">
        <v>14</v>
      </c>
    </row>
    <row r="20" spans="1:2" x14ac:dyDescent="0.25">
      <c r="A20" s="2" t="s">
        <v>19</v>
      </c>
    </row>
    <row r="21" spans="1:2" x14ac:dyDescent="0.25">
      <c r="A21" s="1" t="s">
        <v>8</v>
      </c>
      <c r="B21" s="1" t="s">
        <v>15</v>
      </c>
    </row>
    <row r="22" spans="1:2" x14ac:dyDescent="0.25">
      <c r="A22" s="1" t="s">
        <v>10</v>
      </c>
      <c r="B22" s="1" t="s">
        <v>16</v>
      </c>
    </row>
    <row r="23" spans="1:2" x14ac:dyDescent="0.25">
      <c r="A23" s="1" t="s">
        <v>11</v>
      </c>
      <c r="B23" s="1" t="s">
        <v>17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Breetz</dc:creator>
  <cp:lastModifiedBy>Bastian Breetz</cp:lastModifiedBy>
  <dcterms:created xsi:type="dcterms:W3CDTF">2015-06-05T18:19:34Z</dcterms:created>
  <dcterms:modified xsi:type="dcterms:W3CDTF">2020-07-03T15:07:08Z</dcterms:modified>
</cp:coreProperties>
</file>