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" yWindow="156" windowWidth="15288" windowHeight="9372" tabRatio="828"/>
  </bookViews>
  <sheets>
    <sheet name="索引" sheetId="9" r:id="rId1"/>
    <sheet name="分析思路" sheetId="10" r:id="rId2"/>
    <sheet name="求最佳K" sheetId="11" r:id="rId3"/>
    <sheet name="GoodM1" sheetId="6" r:id="rId4"/>
    <sheet name="GoodM2" sheetId="5" r:id="rId5"/>
    <sheet name="BadF2ExcludeF3" sheetId="8" r:id="rId6"/>
    <sheet name="BadF3" sheetId="7" r:id="rId7"/>
    <sheet name="data exploring" sheetId="1" r:id="rId8"/>
  </sheets>
  <calcPr calcId="145621"/>
</workbook>
</file>

<file path=xl/calcChain.xml><?xml version="1.0" encoding="utf-8"?>
<calcChain xmlns="http://schemas.openxmlformats.org/spreadsheetml/2006/main">
  <c r="D8" i="9" l="1"/>
  <c r="D7" i="9"/>
  <c r="D6" i="9"/>
  <c r="D5" i="9"/>
  <c r="F36" i="1"/>
  <c r="E39" i="1"/>
  <c r="I5" i="9" l="1"/>
  <c r="H9" i="9"/>
  <c r="G9" i="9"/>
  <c r="F9" i="9"/>
  <c r="E8" i="9"/>
  <c r="I8" i="9" s="1"/>
  <c r="E7" i="9"/>
  <c r="E6" i="9"/>
  <c r="E5" i="9"/>
  <c r="I6" i="9"/>
  <c r="I7" i="9"/>
  <c r="I9" i="9" l="1"/>
  <c r="E9" i="9"/>
  <c r="D9" i="9"/>
  <c r="D8" i="10"/>
  <c r="D7" i="10"/>
  <c r="D6" i="10"/>
  <c r="D5" i="10"/>
  <c r="D9" i="10" s="1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2" i="7" s="1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2" i="8" s="1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2" i="5" s="1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22" i="7"/>
  <c r="C22" i="8"/>
  <c r="C22" i="5"/>
  <c r="C22" i="6"/>
  <c r="O43" i="8" l="1"/>
  <c r="N43" i="8"/>
  <c r="M43" i="8"/>
  <c r="L43" i="8"/>
  <c r="K43" i="8"/>
  <c r="J43" i="8"/>
  <c r="I43" i="8"/>
  <c r="H43" i="8"/>
  <c r="G43" i="8"/>
  <c r="F43" i="8"/>
  <c r="E43" i="8"/>
  <c r="C43" i="8"/>
  <c r="B43" i="8"/>
  <c r="O42" i="8"/>
  <c r="N42" i="8"/>
  <c r="M42" i="8"/>
  <c r="L42" i="8"/>
  <c r="K42" i="8"/>
  <c r="J42" i="8"/>
  <c r="I42" i="8"/>
  <c r="H42" i="8"/>
  <c r="G42" i="8"/>
  <c r="F42" i="8"/>
  <c r="E42" i="8"/>
  <c r="C42" i="8"/>
  <c r="B42" i="8"/>
  <c r="O41" i="8"/>
  <c r="N41" i="8"/>
  <c r="M41" i="8"/>
  <c r="L41" i="8"/>
  <c r="K41" i="8"/>
  <c r="J41" i="8"/>
  <c r="I41" i="8"/>
  <c r="H41" i="8"/>
  <c r="G41" i="8"/>
  <c r="F41" i="8"/>
  <c r="E41" i="8"/>
  <c r="C41" i="8"/>
  <c r="B41" i="8"/>
  <c r="O40" i="8"/>
  <c r="N40" i="8"/>
  <c r="M40" i="8"/>
  <c r="L40" i="8"/>
  <c r="K40" i="8"/>
  <c r="J40" i="8"/>
  <c r="I40" i="8"/>
  <c r="H40" i="8"/>
  <c r="G40" i="8"/>
  <c r="F40" i="8"/>
  <c r="E40" i="8"/>
  <c r="C40" i="8"/>
  <c r="B40" i="8"/>
  <c r="O39" i="8"/>
  <c r="N39" i="8"/>
  <c r="M39" i="8"/>
  <c r="L39" i="8"/>
  <c r="K39" i="8"/>
  <c r="J39" i="8"/>
  <c r="I39" i="8"/>
  <c r="H39" i="8"/>
  <c r="G39" i="8"/>
  <c r="F39" i="8"/>
  <c r="E39" i="8"/>
  <c r="C39" i="8"/>
  <c r="B39" i="8"/>
  <c r="O38" i="8"/>
  <c r="N38" i="8"/>
  <c r="M38" i="8"/>
  <c r="L38" i="8"/>
  <c r="K38" i="8"/>
  <c r="J38" i="8"/>
  <c r="I38" i="8"/>
  <c r="H38" i="8"/>
  <c r="G38" i="8"/>
  <c r="F38" i="8"/>
  <c r="E38" i="8"/>
  <c r="C38" i="8"/>
  <c r="B38" i="8"/>
  <c r="O37" i="8"/>
  <c r="N37" i="8"/>
  <c r="M37" i="8"/>
  <c r="L37" i="8"/>
  <c r="K37" i="8"/>
  <c r="J37" i="8"/>
  <c r="I37" i="8"/>
  <c r="H37" i="8"/>
  <c r="G37" i="8"/>
  <c r="F37" i="8"/>
  <c r="E37" i="8"/>
  <c r="C37" i="8"/>
  <c r="B37" i="8"/>
  <c r="O36" i="8"/>
  <c r="N36" i="8"/>
  <c r="M36" i="8"/>
  <c r="L36" i="8"/>
  <c r="K36" i="8"/>
  <c r="J36" i="8"/>
  <c r="I36" i="8"/>
  <c r="H36" i="8"/>
  <c r="G36" i="8"/>
  <c r="F36" i="8"/>
  <c r="E36" i="8"/>
  <c r="C36" i="8"/>
  <c r="B36" i="8"/>
  <c r="O35" i="8"/>
  <c r="N35" i="8"/>
  <c r="M35" i="8"/>
  <c r="L35" i="8"/>
  <c r="K35" i="8"/>
  <c r="J35" i="8"/>
  <c r="I35" i="8"/>
  <c r="H35" i="8"/>
  <c r="G35" i="8"/>
  <c r="F35" i="8"/>
  <c r="E35" i="8"/>
  <c r="C35" i="8"/>
  <c r="B35" i="8"/>
  <c r="O34" i="8"/>
  <c r="N34" i="8"/>
  <c r="M34" i="8"/>
  <c r="L34" i="8"/>
  <c r="K34" i="8"/>
  <c r="J34" i="8"/>
  <c r="I34" i="8"/>
  <c r="H34" i="8"/>
  <c r="G34" i="8"/>
  <c r="F34" i="8"/>
  <c r="E34" i="8"/>
  <c r="C34" i="8"/>
  <c r="B34" i="8"/>
  <c r="O33" i="8"/>
  <c r="N33" i="8"/>
  <c r="M33" i="8"/>
  <c r="L33" i="8"/>
  <c r="K33" i="8"/>
  <c r="J33" i="8"/>
  <c r="I33" i="8"/>
  <c r="H33" i="8"/>
  <c r="G33" i="8"/>
  <c r="F33" i="8"/>
  <c r="E33" i="8"/>
  <c r="C33" i="8"/>
  <c r="B33" i="8"/>
  <c r="O32" i="8"/>
  <c r="N32" i="8"/>
  <c r="M32" i="8"/>
  <c r="L32" i="8"/>
  <c r="K32" i="8"/>
  <c r="J32" i="8"/>
  <c r="I32" i="8"/>
  <c r="H32" i="8"/>
  <c r="G32" i="8"/>
  <c r="F32" i="8"/>
  <c r="E32" i="8"/>
  <c r="C32" i="8"/>
  <c r="B32" i="8"/>
  <c r="O31" i="8"/>
  <c r="N31" i="8"/>
  <c r="M31" i="8"/>
  <c r="L31" i="8"/>
  <c r="K31" i="8"/>
  <c r="J31" i="8"/>
  <c r="I31" i="8"/>
  <c r="H31" i="8"/>
  <c r="G31" i="8"/>
  <c r="F31" i="8"/>
  <c r="E31" i="8"/>
  <c r="C31" i="8"/>
  <c r="B31" i="8"/>
  <c r="O30" i="8"/>
  <c r="N30" i="8"/>
  <c r="M30" i="8"/>
  <c r="L30" i="8"/>
  <c r="K30" i="8"/>
  <c r="J30" i="8"/>
  <c r="I30" i="8"/>
  <c r="H30" i="8"/>
  <c r="G30" i="8"/>
  <c r="F30" i="8"/>
  <c r="E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C24" i="8"/>
  <c r="B24" i="8"/>
  <c r="O43" i="7"/>
  <c r="N43" i="7"/>
  <c r="M43" i="7"/>
  <c r="L43" i="7"/>
  <c r="K43" i="7"/>
  <c r="J43" i="7"/>
  <c r="I43" i="7"/>
  <c r="H43" i="7"/>
  <c r="G43" i="7"/>
  <c r="F43" i="7"/>
  <c r="E43" i="7"/>
  <c r="C43" i="7"/>
  <c r="B43" i="7"/>
  <c r="O42" i="7"/>
  <c r="N42" i="7"/>
  <c r="M42" i="7"/>
  <c r="L42" i="7"/>
  <c r="K42" i="7"/>
  <c r="J42" i="7"/>
  <c r="I42" i="7"/>
  <c r="H42" i="7"/>
  <c r="G42" i="7"/>
  <c r="F42" i="7"/>
  <c r="E42" i="7"/>
  <c r="C42" i="7"/>
  <c r="B42" i="7"/>
  <c r="O41" i="7"/>
  <c r="N41" i="7"/>
  <c r="M41" i="7"/>
  <c r="L41" i="7"/>
  <c r="K41" i="7"/>
  <c r="J41" i="7"/>
  <c r="I41" i="7"/>
  <c r="H41" i="7"/>
  <c r="G41" i="7"/>
  <c r="F41" i="7"/>
  <c r="E41" i="7"/>
  <c r="C41" i="7"/>
  <c r="B41" i="7"/>
  <c r="O40" i="7"/>
  <c r="N40" i="7"/>
  <c r="M40" i="7"/>
  <c r="L40" i="7"/>
  <c r="K40" i="7"/>
  <c r="J40" i="7"/>
  <c r="I40" i="7"/>
  <c r="H40" i="7"/>
  <c r="G40" i="7"/>
  <c r="F40" i="7"/>
  <c r="E40" i="7"/>
  <c r="C40" i="7"/>
  <c r="B40" i="7"/>
  <c r="O39" i="7"/>
  <c r="N39" i="7"/>
  <c r="M39" i="7"/>
  <c r="L39" i="7"/>
  <c r="K39" i="7"/>
  <c r="J39" i="7"/>
  <c r="I39" i="7"/>
  <c r="H39" i="7"/>
  <c r="G39" i="7"/>
  <c r="F39" i="7"/>
  <c r="E39" i="7"/>
  <c r="C39" i="7"/>
  <c r="B39" i="7"/>
  <c r="O38" i="7"/>
  <c r="N38" i="7"/>
  <c r="M38" i="7"/>
  <c r="L38" i="7"/>
  <c r="K38" i="7"/>
  <c r="J38" i="7"/>
  <c r="I38" i="7"/>
  <c r="H38" i="7"/>
  <c r="G38" i="7"/>
  <c r="F38" i="7"/>
  <c r="E38" i="7"/>
  <c r="C38" i="7"/>
  <c r="B38" i="7"/>
  <c r="O37" i="7"/>
  <c r="N37" i="7"/>
  <c r="M37" i="7"/>
  <c r="L37" i="7"/>
  <c r="K37" i="7"/>
  <c r="J37" i="7"/>
  <c r="I37" i="7"/>
  <c r="H37" i="7"/>
  <c r="G37" i="7"/>
  <c r="F37" i="7"/>
  <c r="E37" i="7"/>
  <c r="C37" i="7"/>
  <c r="B37" i="7"/>
  <c r="O36" i="7"/>
  <c r="N36" i="7"/>
  <c r="M36" i="7"/>
  <c r="L36" i="7"/>
  <c r="K36" i="7"/>
  <c r="J36" i="7"/>
  <c r="I36" i="7"/>
  <c r="H36" i="7"/>
  <c r="G36" i="7"/>
  <c r="F36" i="7"/>
  <c r="E36" i="7"/>
  <c r="C36" i="7"/>
  <c r="B36" i="7"/>
  <c r="O35" i="7"/>
  <c r="N35" i="7"/>
  <c r="M35" i="7"/>
  <c r="L35" i="7"/>
  <c r="K35" i="7"/>
  <c r="J35" i="7"/>
  <c r="I35" i="7"/>
  <c r="H35" i="7"/>
  <c r="G35" i="7"/>
  <c r="F35" i="7"/>
  <c r="E35" i="7"/>
  <c r="C35" i="7"/>
  <c r="B35" i="7"/>
  <c r="O34" i="7"/>
  <c r="N34" i="7"/>
  <c r="M34" i="7"/>
  <c r="L34" i="7"/>
  <c r="K34" i="7"/>
  <c r="J34" i="7"/>
  <c r="I34" i="7"/>
  <c r="H34" i="7"/>
  <c r="G34" i="7"/>
  <c r="F34" i="7"/>
  <c r="E34" i="7"/>
  <c r="C34" i="7"/>
  <c r="B34" i="7"/>
  <c r="O33" i="7"/>
  <c r="N33" i="7"/>
  <c r="M33" i="7"/>
  <c r="L33" i="7"/>
  <c r="K33" i="7"/>
  <c r="J33" i="7"/>
  <c r="I33" i="7"/>
  <c r="H33" i="7"/>
  <c r="G33" i="7"/>
  <c r="F33" i="7"/>
  <c r="E33" i="7"/>
  <c r="C33" i="7"/>
  <c r="B33" i="7"/>
  <c r="O32" i="7"/>
  <c r="N32" i="7"/>
  <c r="M32" i="7"/>
  <c r="L32" i="7"/>
  <c r="K32" i="7"/>
  <c r="J32" i="7"/>
  <c r="I32" i="7"/>
  <c r="H32" i="7"/>
  <c r="G32" i="7"/>
  <c r="F32" i="7"/>
  <c r="E32" i="7"/>
  <c r="C32" i="7"/>
  <c r="B32" i="7"/>
  <c r="O31" i="7"/>
  <c r="N31" i="7"/>
  <c r="M31" i="7"/>
  <c r="L31" i="7"/>
  <c r="K31" i="7"/>
  <c r="J31" i="7"/>
  <c r="I31" i="7"/>
  <c r="H31" i="7"/>
  <c r="G31" i="7"/>
  <c r="F31" i="7"/>
  <c r="E31" i="7"/>
  <c r="C31" i="7"/>
  <c r="B31" i="7"/>
  <c r="O30" i="7"/>
  <c r="N30" i="7"/>
  <c r="M30" i="7"/>
  <c r="L30" i="7"/>
  <c r="K30" i="7"/>
  <c r="J30" i="7"/>
  <c r="I30" i="7"/>
  <c r="H30" i="7"/>
  <c r="G30" i="7"/>
  <c r="F30" i="7"/>
  <c r="E30" i="7"/>
  <c r="C30" i="7"/>
  <c r="B30" i="7"/>
  <c r="O29" i="7"/>
  <c r="N29" i="7"/>
  <c r="M29" i="7"/>
  <c r="L29" i="7"/>
  <c r="K29" i="7"/>
  <c r="J29" i="7"/>
  <c r="I29" i="7"/>
  <c r="H29" i="7"/>
  <c r="G29" i="7"/>
  <c r="F29" i="7"/>
  <c r="E29" i="7"/>
  <c r="C29" i="7"/>
  <c r="B29" i="7"/>
  <c r="O28" i="7"/>
  <c r="N28" i="7"/>
  <c r="M28" i="7"/>
  <c r="L28" i="7"/>
  <c r="K28" i="7"/>
  <c r="J28" i="7"/>
  <c r="I28" i="7"/>
  <c r="H28" i="7"/>
  <c r="G28" i="7"/>
  <c r="F28" i="7"/>
  <c r="E28" i="7"/>
  <c r="C28" i="7"/>
  <c r="B28" i="7"/>
  <c r="O27" i="7"/>
  <c r="N27" i="7"/>
  <c r="M27" i="7"/>
  <c r="L27" i="7"/>
  <c r="K27" i="7"/>
  <c r="J27" i="7"/>
  <c r="I27" i="7"/>
  <c r="H27" i="7"/>
  <c r="G27" i="7"/>
  <c r="F27" i="7"/>
  <c r="E27" i="7"/>
  <c r="C27" i="7"/>
  <c r="B27" i="7"/>
  <c r="O26" i="7"/>
  <c r="N26" i="7"/>
  <c r="M26" i="7"/>
  <c r="L26" i="7"/>
  <c r="K26" i="7"/>
  <c r="J26" i="7"/>
  <c r="I26" i="7"/>
  <c r="H26" i="7"/>
  <c r="G26" i="7"/>
  <c r="F26" i="7"/>
  <c r="E26" i="7"/>
  <c r="C26" i="7"/>
  <c r="B26" i="7"/>
  <c r="O25" i="7"/>
  <c r="N25" i="7"/>
  <c r="M25" i="7"/>
  <c r="L25" i="7"/>
  <c r="K25" i="7"/>
  <c r="J25" i="7"/>
  <c r="I25" i="7"/>
  <c r="H25" i="7"/>
  <c r="G25" i="7"/>
  <c r="F25" i="7"/>
  <c r="E25" i="7"/>
  <c r="C25" i="7"/>
  <c r="B25" i="7"/>
  <c r="O24" i="7"/>
  <c r="N24" i="7"/>
  <c r="M24" i="7"/>
  <c r="L24" i="7"/>
  <c r="K24" i="7"/>
  <c r="J24" i="7"/>
  <c r="I24" i="7"/>
  <c r="H24" i="7"/>
  <c r="G24" i="7"/>
  <c r="F24" i="7"/>
  <c r="E24" i="7"/>
  <c r="C24" i="7"/>
  <c r="B24" i="7"/>
  <c r="O43" i="5"/>
  <c r="N43" i="5"/>
  <c r="M43" i="5"/>
  <c r="L43" i="5"/>
  <c r="K43" i="5"/>
  <c r="J43" i="5"/>
  <c r="I43" i="5"/>
  <c r="H43" i="5"/>
  <c r="G43" i="5"/>
  <c r="F43" i="5"/>
  <c r="E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C37" i="5"/>
  <c r="B37" i="5"/>
  <c r="O36" i="5"/>
  <c r="N36" i="5"/>
  <c r="M36" i="5"/>
  <c r="L36" i="5"/>
  <c r="K36" i="5"/>
  <c r="J36" i="5"/>
  <c r="I36" i="5"/>
  <c r="H36" i="5"/>
  <c r="G36" i="5"/>
  <c r="F36" i="5"/>
  <c r="E36" i="5"/>
  <c r="C36" i="5"/>
  <c r="B36" i="5"/>
  <c r="O35" i="5"/>
  <c r="N35" i="5"/>
  <c r="M35" i="5"/>
  <c r="L35" i="5"/>
  <c r="K35" i="5"/>
  <c r="J35" i="5"/>
  <c r="I35" i="5"/>
  <c r="H35" i="5"/>
  <c r="G35" i="5"/>
  <c r="F35" i="5"/>
  <c r="E35" i="5"/>
  <c r="C35" i="5"/>
  <c r="B35" i="5"/>
  <c r="O34" i="5"/>
  <c r="N34" i="5"/>
  <c r="M34" i="5"/>
  <c r="L34" i="5"/>
  <c r="K34" i="5"/>
  <c r="J34" i="5"/>
  <c r="I34" i="5"/>
  <c r="H34" i="5"/>
  <c r="G34" i="5"/>
  <c r="F34" i="5"/>
  <c r="E34" i="5"/>
  <c r="C34" i="5"/>
  <c r="B34" i="5"/>
  <c r="O33" i="5"/>
  <c r="N33" i="5"/>
  <c r="M33" i="5"/>
  <c r="L33" i="5"/>
  <c r="K33" i="5"/>
  <c r="J33" i="5"/>
  <c r="I33" i="5"/>
  <c r="H33" i="5"/>
  <c r="G33" i="5"/>
  <c r="F33" i="5"/>
  <c r="E33" i="5"/>
  <c r="C33" i="5"/>
  <c r="B33" i="5"/>
  <c r="O32" i="5"/>
  <c r="N32" i="5"/>
  <c r="M32" i="5"/>
  <c r="L32" i="5"/>
  <c r="K32" i="5"/>
  <c r="J32" i="5"/>
  <c r="I32" i="5"/>
  <c r="H32" i="5"/>
  <c r="G32" i="5"/>
  <c r="F32" i="5"/>
  <c r="E32" i="5"/>
  <c r="C32" i="5"/>
  <c r="B32" i="5"/>
  <c r="O31" i="5"/>
  <c r="N31" i="5"/>
  <c r="M31" i="5"/>
  <c r="L31" i="5"/>
  <c r="K31" i="5"/>
  <c r="J31" i="5"/>
  <c r="I31" i="5"/>
  <c r="H31" i="5"/>
  <c r="G31" i="5"/>
  <c r="F31" i="5"/>
  <c r="E31" i="5"/>
  <c r="C31" i="5"/>
  <c r="B31" i="5"/>
  <c r="O30" i="5"/>
  <c r="N30" i="5"/>
  <c r="M30" i="5"/>
  <c r="L30" i="5"/>
  <c r="K30" i="5"/>
  <c r="J30" i="5"/>
  <c r="I30" i="5"/>
  <c r="H30" i="5"/>
  <c r="G30" i="5"/>
  <c r="F30" i="5"/>
  <c r="E30" i="5"/>
  <c r="C30" i="5"/>
  <c r="B30" i="5"/>
  <c r="O29" i="5"/>
  <c r="N29" i="5"/>
  <c r="M29" i="5"/>
  <c r="L29" i="5"/>
  <c r="K29" i="5"/>
  <c r="J29" i="5"/>
  <c r="I29" i="5"/>
  <c r="H29" i="5"/>
  <c r="G29" i="5"/>
  <c r="F29" i="5"/>
  <c r="E29" i="5"/>
  <c r="C29" i="5"/>
  <c r="B29" i="5"/>
  <c r="O28" i="5"/>
  <c r="N28" i="5"/>
  <c r="M28" i="5"/>
  <c r="L28" i="5"/>
  <c r="K28" i="5"/>
  <c r="J28" i="5"/>
  <c r="I28" i="5"/>
  <c r="H28" i="5"/>
  <c r="G28" i="5"/>
  <c r="F28" i="5"/>
  <c r="E28" i="5"/>
  <c r="C28" i="5"/>
  <c r="B28" i="5"/>
  <c r="O27" i="5"/>
  <c r="N27" i="5"/>
  <c r="M27" i="5"/>
  <c r="L27" i="5"/>
  <c r="K27" i="5"/>
  <c r="J27" i="5"/>
  <c r="I27" i="5"/>
  <c r="H27" i="5"/>
  <c r="G27" i="5"/>
  <c r="F27" i="5"/>
  <c r="E27" i="5"/>
  <c r="C27" i="5"/>
  <c r="B27" i="5"/>
  <c r="O26" i="5"/>
  <c r="N26" i="5"/>
  <c r="M26" i="5"/>
  <c r="L26" i="5"/>
  <c r="K26" i="5"/>
  <c r="J26" i="5"/>
  <c r="I26" i="5"/>
  <c r="H26" i="5"/>
  <c r="G26" i="5"/>
  <c r="F26" i="5"/>
  <c r="E26" i="5"/>
  <c r="C26" i="5"/>
  <c r="B26" i="5"/>
  <c r="O25" i="5"/>
  <c r="N25" i="5"/>
  <c r="M25" i="5"/>
  <c r="L25" i="5"/>
  <c r="K25" i="5"/>
  <c r="J25" i="5"/>
  <c r="I25" i="5"/>
  <c r="H25" i="5"/>
  <c r="G25" i="5"/>
  <c r="F25" i="5"/>
  <c r="E25" i="5"/>
  <c r="C25" i="5"/>
  <c r="B25" i="5"/>
  <c r="O24" i="5"/>
  <c r="N24" i="5"/>
  <c r="M24" i="5"/>
  <c r="L24" i="5"/>
  <c r="K24" i="5"/>
  <c r="J24" i="5"/>
  <c r="I24" i="5"/>
  <c r="H24" i="5"/>
  <c r="G24" i="5"/>
  <c r="F24" i="5"/>
  <c r="E24" i="5"/>
  <c r="C24" i="5"/>
  <c r="B24" i="5"/>
  <c r="E43" i="6"/>
  <c r="E24" i="6"/>
  <c r="O43" i="6"/>
  <c r="N43" i="6"/>
  <c r="M43" i="6"/>
  <c r="L43" i="6"/>
  <c r="K43" i="6"/>
  <c r="J43" i="6"/>
  <c r="I43" i="6"/>
  <c r="H43" i="6"/>
  <c r="G43" i="6"/>
  <c r="F43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O42" i="6"/>
  <c r="N42" i="6"/>
  <c r="M42" i="6"/>
  <c r="L42" i="6"/>
  <c r="K42" i="6"/>
  <c r="J42" i="6"/>
  <c r="I42" i="6"/>
  <c r="H42" i="6"/>
  <c r="G42" i="6"/>
  <c r="F42" i="6"/>
  <c r="E42" i="6"/>
  <c r="O41" i="6"/>
  <c r="N41" i="6"/>
  <c r="M41" i="6"/>
  <c r="L41" i="6"/>
  <c r="K41" i="6"/>
  <c r="J41" i="6"/>
  <c r="I41" i="6"/>
  <c r="H41" i="6"/>
  <c r="G41" i="6"/>
  <c r="F41" i="6"/>
  <c r="E41" i="6"/>
  <c r="O40" i="6"/>
  <c r="N40" i="6"/>
  <c r="M40" i="6"/>
  <c r="L40" i="6"/>
  <c r="K40" i="6"/>
  <c r="J40" i="6"/>
  <c r="I40" i="6"/>
  <c r="H40" i="6"/>
  <c r="G40" i="6"/>
  <c r="F40" i="6"/>
  <c r="E40" i="6"/>
  <c r="O39" i="6"/>
  <c r="N39" i="6"/>
  <c r="M39" i="6"/>
  <c r="L39" i="6"/>
  <c r="K39" i="6"/>
  <c r="J39" i="6"/>
  <c r="I39" i="6"/>
  <c r="H39" i="6"/>
  <c r="G39" i="6"/>
  <c r="F39" i="6"/>
  <c r="E39" i="6"/>
  <c r="O38" i="6"/>
  <c r="N38" i="6"/>
  <c r="M38" i="6"/>
  <c r="L38" i="6"/>
  <c r="K38" i="6"/>
  <c r="J38" i="6"/>
  <c r="I38" i="6"/>
  <c r="H38" i="6"/>
  <c r="G38" i="6"/>
  <c r="F38" i="6"/>
  <c r="E38" i="6"/>
  <c r="O37" i="6"/>
  <c r="N37" i="6"/>
  <c r="M37" i="6"/>
  <c r="L37" i="6"/>
  <c r="K37" i="6"/>
  <c r="J37" i="6"/>
  <c r="I37" i="6"/>
  <c r="H37" i="6"/>
  <c r="G37" i="6"/>
  <c r="F37" i="6"/>
  <c r="E37" i="6"/>
  <c r="O36" i="6"/>
  <c r="N36" i="6"/>
  <c r="M36" i="6"/>
  <c r="L36" i="6"/>
  <c r="K36" i="6"/>
  <c r="J36" i="6"/>
  <c r="I36" i="6"/>
  <c r="H36" i="6"/>
  <c r="G36" i="6"/>
  <c r="F36" i="6"/>
  <c r="E36" i="6"/>
  <c r="O35" i="6"/>
  <c r="N35" i="6"/>
  <c r="M35" i="6"/>
  <c r="L35" i="6"/>
  <c r="K35" i="6"/>
  <c r="J35" i="6"/>
  <c r="I35" i="6"/>
  <c r="H35" i="6"/>
  <c r="G35" i="6"/>
  <c r="F35" i="6"/>
  <c r="E35" i="6"/>
  <c r="O34" i="6"/>
  <c r="N34" i="6"/>
  <c r="M34" i="6"/>
  <c r="L34" i="6"/>
  <c r="K34" i="6"/>
  <c r="J34" i="6"/>
  <c r="I34" i="6"/>
  <c r="H34" i="6"/>
  <c r="G34" i="6"/>
  <c r="F34" i="6"/>
  <c r="E34" i="6"/>
  <c r="O33" i="6"/>
  <c r="N33" i="6"/>
  <c r="M33" i="6"/>
  <c r="L33" i="6"/>
  <c r="K33" i="6"/>
  <c r="J33" i="6"/>
  <c r="I33" i="6"/>
  <c r="H33" i="6"/>
  <c r="G33" i="6"/>
  <c r="F33" i="6"/>
  <c r="E33" i="6"/>
  <c r="O32" i="6"/>
  <c r="N32" i="6"/>
  <c r="M32" i="6"/>
  <c r="L32" i="6"/>
  <c r="K32" i="6"/>
  <c r="J32" i="6"/>
  <c r="I32" i="6"/>
  <c r="H32" i="6"/>
  <c r="G32" i="6"/>
  <c r="F32" i="6"/>
  <c r="E32" i="6"/>
  <c r="O31" i="6"/>
  <c r="N31" i="6"/>
  <c r="M31" i="6"/>
  <c r="L31" i="6"/>
  <c r="K31" i="6"/>
  <c r="J31" i="6"/>
  <c r="I31" i="6"/>
  <c r="H31" i="6"/>
  <c r="G31" i="6"/>
  <c r="F31" i="6"/>
  <c r="E31" i="6"/>
  <c r="O30" i="6"/>
  <c r="N30" i="6"/>
  <c r="M30" i="6"/>
  <c r="L30" i="6"/>
  <c r="K30" i="6"/>
  <c r="J30" i="6"/>
  <c r="I30" i="6"/>
  <c r="H30" i="6"/>
  <c r="G30" i="6"/>
  <c r="F30" i="6"/>
  <c r="E30" i="6"/>
  <c r="O29" i="6"/>
  <c r="N29" i="6"/>
  <c r="M29" i="6"/>
  <c r="L29" i="6"/>
  <c r="K29" i="6"/>
  <c r="J29" i="6"/>
  <c r="I29" i="6"/>
  <c r="H29" i="6"/>
  <c r="G29" i="6"/>
  <c r="F29" i="6"/>
  <c r="E29" i="6"/>
  <c r="O28" i="6"/>
  <c r="N28" i="6"/>
  <c r="M28" i="6"/>
  <c r="L28" i="6"/>
  <c r="K28" i="6"/>
  <c r="J28" i="6"/>
  <c r="I28" i="6"/>
  <c r="H28" i="6"/>
  <c r="G28" i="6"/>
  <c r="F28" i="6"/>
  <c r="E28" i="6"/>
  <c r="O27" i="6"/>
  <c r="N27" i="6"/>
  <c r="M27" i="6"/>
  <c r="L27" i="6"/>
  <c r="K27" i="6"/>
  <c r="J27" i="6"/>
  <c r="I27" i="6"/>
  <c r="H27" i="6"/>
  <c r="G27" i="6"/>
  <c r="F27" i="6"/>
  <c r="E27" i="6"/>
  <c r="O26" i="6"/>
  <c r="N26" i="6"/>
  <c r="M26" i="6"/>
  <c r="L26" i="6"/>
  <c r="K26" i="6"/>
  <c r="J26" i="6"/>
  <c r="I26" i="6"/>
  <c r="H26" i="6"/>
  <c r="G26" i="6"/>
  <c r="F26" i="6"/>
  <c r="E26" i="6"/>
  <c r="O25" i="6"/>
  <c r="N25" i="6"/>
  <c r="M25" i="6"/>
  <c r="L25" i="6"/>
  <c r="K25" i="6"/>
  <c r="J25" i="6"/>
  <c r="I25" i="6"/>
  <c r="H25" i="6"/>
  <c r="G25" i="6"/>
  <c r="F25" i="6"/>
  <c r="E25" i="6"/>
  <c r="O24" i="6"/>
  <c r="N24" i="6"/>
  <c r="M24" i="6"/>
  <c r="L24" i="6"/>
  <c r="K24" i="6"/>
  <c r="J24" i="6"/>
  <c r="I24" i="6"/>
  <c r="H24" i="6"/>
  <c r="G24" i="6"/>
  <c r="F24" i="6"/>
  <c r="B19" i="1" l="1"/>
  <c r="D13" i="1"/>
  <c r="D12" i="1"/>
  <c r="F6" i="1" l="1"/>
  <c r="F3" i="1"/>
  <c r="C4" i="1" s="1"/>
  <c r="B4" i="1" l="1"/>
  <c r="E4" i="1"/>
  <c r="D4" i="1"/>
</calcChain>
</file>

<file path=xl/sharedStrings.xml><?xml version="1.0" encoding="utf-8"?>
<sst xmlns="http://schemas.openxmlformats.org/spreadsheetml/2006/main" count="146" uniqueCount="94">
  <si>
    <t>是是</t>
    <phoneticPr fontId="2" type="noConversion"/>
  </si>
  <si>
    <t>是否分时/阶梯</t>
    <phoneticPr fontId="2" type="noConversion"/>
  </si>
  <si>
    <t>否否</t>
    <phoneticPr fontId="2" type="noConversion"/>
  </si>
  <si>
    <t>是否</t>
    <phoneticPr fontId="2" type="noConversion"/>
  </si>
  <si>
    <t>否是</t>
    <phoneticPr fontId="2" type="noConversion"/>
  </si>
  <si>
    <t>counter</t>
    <phoneticPr fontId="2" type="noConversion"/>
  </si>
  <si>
    <t>m1</t>
    <phoneticPr fontId="2" type="noConversion"/>
  </si>
  <si>
    <t>m2</t>
    <phoneticPr fontId="2" type="noConversion"/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</si>
  <si>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</si>
  <si>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</si>
  <si>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</si>
  <si>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</si>
  <si>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</si>
  <si>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</si>
  <si>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</si>
  <si>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</si>
  <si>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</si>
  <si>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</si>
  <si>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BIGDATA_USER_INFO_S98_ONEBIGTABLE</t>
  </si>
  <si>
    <t>第一个月是0或null</t>
  </si>
  <si>
    <t>前两个月都是0或null</t>
  </si>
  <si>
    <t>前三个月都是0或null</t>
  </si>
  <si>
    <t>差</t>
    <phoneticPr fontId="2" type="noConversion"/>
  </si>
  <si>
    <t>仅第一月为0 或 NULL</t>
  </si>
  <si>
    <t>仅第二月为0 或 NULL</t>
    <phoneticPr fontId="2" type="noConversion"/>
  </si>
  <si>
    <t>仅前三个月都是0或null</t>
    <phoneticPr fontId="2" type="noConversion"/>
  </si>
  <si>
    <t>仅前两个月都是0或null</t>
    <phoneticPr fontId="2" type="noConversion"/>
  </si>
  <si>
    <t>_ZERO_AND_NULL_F3</t>
  </si>
  <si>
    <t>_ZERO_AND_NULL_F2_EXCLUDE_F3</t>
  </si>
  <si>
    <t>_ZERO_AND_NULL_F1_EXCLUDE_F2F3</t>
    <phoneticPr fontId="2" type="noConversion"/>
  </si>
  <si>
    <t>再分单双月</t>
    <phoneticPr fontId="2" type="noConversion"/>
  </si>
  <si>
    <t>仅第一月为0 或 NULL(也即双月数据)</t>
    <phoneticPr fontId="2" type="noConversion"/>
  </si>
  <si>
    <t>第一月月不为0，也不为NULL的（也即单月数据）</t>
    <phoneticPr fontId="2" type="noConversion"/>
  </si>
  <si>
    <t>全集</t>
    <phoneticPr fontId="2" type="noConversion"/>
  </si>
  <si>
    <t>-- 1. 有效数据</t>
  </si>
  <si>
    <t>-- (1) 单月数据, BIGDATA_USER_INFO_S98_ONEBIGTABLE_GOOD_M1： 第一个月既不为0，也不为NULL</t>
  </si>
  <si>
    <t>-- (2) 双月数据, BIGDATA_USER_INFO_S98_ONEBIGTABLE_GOOD_M2： 第一个月为0或NULL， 但第二个月不为 0或NULL. 即 BIGDATA_USER_INFO_S98_ONEBIGTABLE_ZERO_AND_NULL_F1_EXCLUDE_F2F3</t>
  </si>
  <si>
    <t>-- 2. 无效数据</t>
  </si>
  <si>
    <t>-- (1) 前三个月都是 0或NULL， BIGDATA_USER_INFO_S98_ONEBIGTABLE_ZERO_AND_NULL_F3</t>
  </si>
  <si>
    <t>-- (2) 仅前两个月都是 0或NULL, BIGDATA_USER_INFO_S98_ONEBIGTABLE_ZERO_AND_NULL_F2_EXCLUDE_F3</t>
  </si>
  <si>
    <t>数据全集 = 有效数据 + 无效数据</t>
    <phoneticPr fontId="2" type="noConversion"/>
  </si>
  <si>
    <t>用户信息</t>
    <phoneticPr fontId="2" type="noConversion"/>
  </si>
  <si>
    <t>id有重复</t>
    <phoneticPr fontId="2" type="noConversion"/>
  </si>
  <si>
    <t>id无重复</t>
    <phoneticPr fontId="2" type="noConversion"/>
  </si>
  <si>
    <t>所有</t>
    <phoneticPr fontId="2" type="noConversion"/>
  </si>
  <si>
    <t>未销户</t>
    <phoneticPr fontId="2" type="noConversion"/>
  </si>
  <si>
    <t>已销户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</si>
  <si>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</si>
  <si>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</si>
  <si>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</si>
  <si>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</si>
  <si>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GoodM1</t>
    <phoneticPr fontId="2" type="noConversion"/>
  </si>
  <si>
    <t>GoodM2</t>
    <phoneticPr fontId="2" type="noConversion"/>
  </si>
  <si>
    <t>BadF2ExcludeF3</t>
    <phoneticPr fontId="2" type="noConversion"/>
  </si>
  <si>
    <t>BadF3</t>
    <phoneticPr fontId="2" type="noConversion"/>
  </si>
  <si>
    <t>占比</t>
    <phoneticPr fontId="2" type="noConversion"/>
  </si>
  <si>
    <r>
      <t>采集</t>
    </r>
    <r>
      <rPr>
        <sz val="10.5"/>
        <color theme="1"/>
        <rFont val="Calibri"/>
        <family val="2"/>
      </rPr>
      <t>2013</t>
    </r>
    <r>
      <rPr>
        <sz val="10.5"/>
        <color theme="1"/>
        <rFont val="宋体"/>
        <family val="3"/>
        <charset val="134"/>
        <scheme val="minor"/>
      </rPr>
      <t>年全年用电信息，分为四大类。</t>
    </r>
  </si>
  <si>
    <t>用户数量</t>
    <phoneticPr fontId="2" type="noConversion"/>
  </si>
  <si>
    <t>描述</t>
    <phoneticPr fontId="2" type="noConversion"/>
  </si>
  <si>
    <t>约(万)</t>
    <phoneticPr fontId="2" type="noConversion"/>
  </si>
  <si>
    <t>合计</t>
    <phoneticPr fontId="2" type="noConversion"/>
  </si>
  <si>
    <t>类别</t>
    <phoneticPr fontId="2" type="noConversion"/>
  </si>
  <si>
    <t>第一个月用电量为0，但第二个月用电量不为0
(双月抄表)</t>
    <phoneticPr fontId="2" type="noConversion"/>
  </si>
  <si>
    <t>第一个月用电量不为0
(单月抄表)</t>
    <phoneticPr fontId="2" type="noConversion"/>
  </si>
  <si>
    <t>仅前两个月用电量是0(但第三个月用电量不为0)
(特殊类别1)</t>
    <phoneticPr fontId="2" type="noConversion"/>
  </si>
  <si>
    <t>前三个月用电量是0
(特殊类别2)</t>
    <phoneticPr fontId="2" type="noConversion"/>
  </si>
  <si>
    <t>数据集</t>
    <phoneticPr fontId="2" type="noConversion"/>
  </si>
  <si>
    <t>在1～200之间时，最佳值为200.
未收敛</t>
    <phoneticPr fontId="2" type="noConversion"/>
  </si>
  <si>
    <t>在1～200之间时，最佳值为199.
有收敛，但可信度低</t>
    <phoneticPr fontId="2" type="noConversion"/>
  </si>
  <si>
    <t>基本结论</t>
    <phoneticPr fontId="2" type="noConversion"/>
  </si>
  <si>
    <t>K值</t>
    <phoneticPr fontId="2" type="noConversion"/>
  </si>
  <si>
    <t>D/WSSSE</t>
    <phoneticPr fontId="2" type="noConversion"/>
  </si>
  <si>
    <t>A/WSSSE</t>
    <phoneticPr fontId="2" type="noConversion"/>
  </si>
  <si>
    <t>B/WSSSE</t>
    <phoneticPr fontId="2" type="noConversion"/>
  </si>
  <si>
    <t>C/WSSSE</t>
    <phoneticPr fontId="2" type="noConversion"/>
  </si>
  <si>
    <t>类别</t>
    <phoneticPr fontId="2" type="noConversion"/>
  </si>
  <si>
    <t>L1</t>
    <phoneticPr fontId="2" type="noConversion"/>
  </si>
  <si>
    <t>L2</t>
    <phoneticPr fontId="2" type="noConversion"/>
  </si>
  <si>
    <t>列1</t>
  </si>
  <si>
    <t>L2总数量</t>
    <phoneticPr fontId="2" type="noConversion"/>
  </si>
  <si>
    <t>L1总数量</t>
    <phoneticPr fontId="2" type="noConversion"/>
  </si>
  <si>
    <t>L2.阶梯</t>
    <phoneticPr fontId="2" type="noConversion"/>
  </si>
  <si>
    <t>L2.分时</t>
    <phoneticPr fontId="2" type="noConversion"/>
  </si>
  <si>
    <t>L2.两者都不是</t>
    <phoneticPr fontId="2" type="noConversion"/>
  </si>
  <si>
    <t>L1与L2差</t>
    <phoneticPr fontId="2" type="noConversion"/>
  </si>
  <si>
    <t>合计</t>
    <phoneticPr fontId="2" type="noConversion"/>
  </si>
  <si>
    <t>L1.GoodM1</t>
    <phoneticPr fontId="2" type="noConversion"/>
  </si>
  <si>
    <t>L1.GoodM2</t>
    <phoneticPr fontId="2" type="noConversion"/>
  </si>
  <si>
    <t>L1.BadF2ExcludeF3</t>
    <phoneticPr fontId="2" type="noConversion"/>
  </si>
  <si>
    <t>L1.BadF3</t>
    <phoneticPr fontId="2" type="noConversion"/>
  </si>
  <si>
    <t>1.Ladder</t>
    <phoneticPr fontId="2" type="noConversion"/>
  </si>
  <si>
    <t>2.Ts</t>
    <phoneticPr fontId="2" type="noConversion"/>
  </si>
  <si>
    <t>3.NotBoth</t>
    <phoneticPr fontId="2" type="noConversion"/>
  </si>
  <si>
    <t>gap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</si>
</sst>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000%"/>
    <numFmt numFmtId="178" formatCode="#,##0_ "/>
    <numFmt numFmtId="179" formatCode="0.00_ "/>
  </numFmts>
  <fonts count="17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4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5" fillId="0" borderId="0" xfId="0" applyNumberFormat="1" applyFont="1">
      <alignment vertical="center"/>
    </xf>
    <xf numFmtId="0" fontId="7" fillId="0" borderId="0" xfId="0" applyFont="1">
      <alignment vertical="center"/>
    </xf>
    <xf numFmtId="176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7" fillId="2" borderId="0" xfId="0" applyFont="1" applyFill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8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vertical="center" wrapText="1"/>
    </xf>
    <xf numFmtId="11" fontId="0" fillId="0" borderId="0" xfId="0" applyNumberForma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3" xfId="0" applyFont="1" applyFill="1" applyBorder="1">
      <alignment vertical="center"/>
    </xf>
    <xf numFmtId="179" fontId="16" fillId="0" borderId="1" xfId="0" applyNumberFormat="1" applyFont="1" applyFill="1" applyBorder="1">
      <alignment vertical="center"/>
    </xf>
    <xf numFmtId="179" fontId="16" fillId="0" borderId="0" xfId="0" applyNumberFormat="1" applyFont="1" applyFill="1" applyBorder="1">
      <alignment vertical="center"/>
    </xf>
    <xf numFmtId="179" fontId="16" fillId="0" borderId="2" xfId="0" applyNumberFormat="1" applyFont="1" applyFill="1" applyBorder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>
      <alignment vertical="center"/>
    </xf>
    <xf numFmtId="179" fontId="16" fillId="0" borderId="4" xfId="0" applyNumberFormat="1" applyFont="1" applyFill="1" applyBorder="1">
      <alignment vertical="center"/>
    </xf>
    <xf numFmtId="179" fontId="16" fillId="0" borderId="3" xfId="0" applyNumberFormat="1" applyFont="1" applyFill="1" applyBorder="1">
      <alignment vertical="center"/>
    </xf>
    <xf numFmtId="179" fontId="16" fillId="0" borderId="5" xfId="0" applyNumberFormat="1" applyFont="1" applyFill="1" applyBorder="1">
      <alignment vertical="center"/>
    </xf>
    <xf numFmtId="0" fontId="16" fillId="0" borderId="3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numFmt numFmtId="178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numFmt numFmtId="179" formatCode="0.00_ "/>
      <fill>
        <patternFill patternType="none">
          <fgColor indexed="64"/>
          <bgColor auto="1"/>
        </patternFill>
      </fill>
      <border diagonalUp="0" diagonalDown="0" outline="0">
        <left/>
        <right style="thick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numFmt numFmtId="179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numFmt numFmtId="179" formatCode="0.00_ 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0" tint="-0.499984740745262"/>
        <name val="微软雅黑"/>
        <scheme val="none"/>
      </font>
      <numFmt numFmtId="179" formatCode="0.00_ "/>
      <fill>
        <patternFill patternType="none">
          <fgColor indexed="64"/>
          <bgColor auto="1"/>
        </patternFill>
      </fill>
      <border diagonalUp="0" diagonalDown="0" outline="0">
        <left style="thick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微软雅黑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B3:I9" totalsRowShown="0" headerRowDxfId="23" dataDxfId="22">
  <autoFilter ref="B3:I9"/>
  <tableColumns count="8">
    <tableColumn id="1" name="列1" dataDxfId="21"/>
    <tableColumn id="2" name="类别" dataDxfId="20"/>
    <tableColumn id="3" name="L1" dataDxfId="19"/>
    <tableColumn id="4" name="L2" dataDxfId="18"/>
    <tableColumn id="5" name="1.Ladder" dataDxfId="17"/>
    <tableColumn id="6" name="2.Ts" dataDxfId="16"/>
    <tableColumn id="7" name="3.NotBoth" dataDxfId="15"/>
    <tableColumn id="8" name="gap" dataDxfId="14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5" name="表5" displayName="表5" ref="B4:E9" totalsRowShown="0" headerRowDxfId="13" dataDxfId="12">
  <autoFilter ref="B4:E9"/>
  <tableColumns count="4">
    <tableColumn id="1" name="类别" dataDxfId="11"/>
    <tableColumn id="2" name="描述" dataDxfId="10"/>
    <tableColumn id="3" name="用户数量" dataDxfId="9"/>
    <tableColumn id="4" name="约(万)" dataDxfId="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7" name="表5_8" displayName="表5_8" ref="G4:H9" totalsRowShown="0" headerRowDxfId="7" dataDxfId="6">
  <autoFilter ref="G4:H9"/>
  <tableColumns count="2">
    <tableColumn id="1" name="数据集" dataDxfId="5"/>
    <tableColumn id="2" name="基本结论" dataDxfId="4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8" name="表8" displayName="表8" ref="B3:F13" totalsRowShown="0">
  <autoFilter ref="B3:F13"/>
  <tableColumns count="5">
    <tableColumn id="1" name="K值"/>
    <tableColumn id="2" name="A/WSSSE" dataDxfId="3"/>
    <tableColumn id="3" name="B/WSSSE" dataDxfId="2"/>
    <tableColumn id="4" name="C/WSSSE" dataDxfId="1"/>
    <tableColumn id="5" name="D/WSSS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5"/>
  <sheetViews>
    <sheetView tabSelected="1" workbookViewId="0">
      <selection activeCell="F13" sqref="F13"/>
    </sheetView>
  </sheetViews>
  <sheetFormatPr defaultRowHeight="14.4"/>
  <cols>
    <col min="2" max="2" width="19.33203125" bestFit="1" customWidth="1"/>
    <col min="3" max="3" width="5.21875" customWidth="1"/>
    <col min="4" max="4" width="11.44140625" bestFit="1" customWidth="1"/>
    <col min="5" max="6" width="15.21875" bestFit="1" customWidth="1"/>
    <col min="7" max="7" width="11.88671875" bestFit="1" customWidth="1"/>
    <col min="8" max="8" width="13.88671875" bestFit="1" customWidth="1"/>
    <col min="9" max="9" width="9.6640625" bestFit="1" customWidth="1"/>
  </cols>
  <sheetData>
    <row r="3" spans="2:9">
      <c r="B3" s="26" t="s">
        <v>78</v>
      </c>
      <c r="C3" s="27" t="s">
        <v>75</v>
      </c>
      <c r="D3" s="27" t="s">
        <v>76</v>
      </c>
      <c r="E3" s="27" t="s">
        <v>77</v>
      </c>
      <c r="F3" s="27" t="s">
        <v>90</v>
      </c>
      <c r="G3" s="27" t="s">
        <v>91</v>
      </c>
      <c r="H3" s="27" t="s">
        <v>92</v>
      </c>
      <c r="I3" s="27" t="s">
        <v>93</v>
      </c>
    </row>
    <row r="4" spans="2:9">
      <c r="B4" s="28"/>
      <c r="C4" s="29"/>
      <c r="D4" s="29" t="s">
        <v>80</v>
      </c>
      <c r="E4" s="31" t="s">
        <v>79</v>
      </c>
      <c r="F4" s="32" t="s">
        <v>81</v>
      </c>
      <c r="G4" s="32" t="s">
        <v>82</v>
      </c>
      <c r="H4" s="33" t="s">
        <v>83</v>
      </c>
      <c r="I4" s="34" t="s">
        <v>84</v>
      </c>
    </row>
    <row r="5" spans="2:9">
      <c r="B5" s="28" t="s">
        <v>51</v>
      </c>
      <c r="C5" s="28" t="s">
        <v>47</v>
      </c>
      <c r="D5" s="28">
        <f>GoodM1!C22</f>
        <v>12361239</v>
      </c>
      <c r="E5" s="31">
        <f>SUM(F5:H5)</f>
        <v>12360835</v>
      </c>
      <c r="F5" s="32">
        <v>11303960</v>
      </c>
      <c r="G5" s="32">
        <v>36786</v>
      </c>
      <c r="H5" s="33">
        <v>1020089</v>
      </c>
      <c r="I5" s="35">
        <f>D5-E5</f>
        <v>404</v>
      </c>
    </row>
    <row r="6" spans="2:9">
      <c r="B6" s="28" t="s">
        <v>52</v>
      </c>
      <c r="C6" s="28" t="s">
        <v>48</v>
      </c>
      <c r="D6" s="28">
        <f>GoodM2!C22</f>
        <v>2176177</v>
      </c>
      <c r="E6" s="31">
        <f>SUM(F6:H6)</f>
        <v>2176158</v>
      </c>
      <c r="F6" s="32">
        <v>2090868</v>
      </c>
      <c r="G6" s="32">
        <v>628</v>
      </c>
      <c r="H6" s="33">
        <v>84662</v>
      </c>
      <c r="I6" s="35">
        <f t="shared" ref="I6:I8" si="0">D6-E6</f>
        <v>19</v>
      </c>
    </row>
    <row r="7" spans="2:9">
      <c r="B7" s="28" t="s">
        <v>53</v>
      </c>
      <c r="C7" s="28" t="s">
        <v>49</v>
      </c>
      <c r="D7" s="28">
        <f>BadF2ExcludeF3!C22</f>
        <v>397727</v>
      </c>
      <c r="E7" s="31">
        <f>SUM(F7:H7)</f>
        <v>397713</v>
      </c>
      <c r="F7" s="32">
        <v>343872</v>
      </c>
      <c r="G7" s="32">
        <v>958</v>
      </c>
      <c r="H7" s="33">
        <v>52883</v>
      </c>
      <c r="I7" s="35">
        <f t="shared" si="0"/>
        <v>14</v>
      </c>
    </row>
    <row r="8" spans="2:9" ht="15" thickBot="1">
      <c r="B8" s="28" t="s">
        <v>54</v>
      </c>
      <c r="C8" s="28" t="s">
        <v>50</v>
      </c>
      <c r="D8" s="28">
        <f>BadF3!C22</f>
        <v>5071220</v>
      </c>
      <c r="E8" s="31">
        <f>SUM(F8:H8)</f>
        <v>5071117</v>
      </c>
      <c r="F8" s="32">
        <v>4285267</v>
      </c>
      <c r="G8" s="32">
        <v>18805</v>
      </c>
      <c r="H8" s="33">
        <v>767045</v>
      </c>
      <c r="I8" s="35">
        <f t="shared" si="0"/>
        <v>103</v>
      </c>
    </row>
    <row r="9" spans="2:9">
      <c r="B9" s="28"/>
      <c r="C9" s="30" t="s">
        <v>85</v>
      </c>
      <c r="D9" s="30">
        <f t="shared" ref="D9:I9" si="1">SUM(D5:D8)</f>
        <v>20006363</v>
      </c>
      <c r="E9" s="36">
        <f t="shared" si="1"/>
        <v>20005823</v>
      </c>
      <c r="F9" s="37">
        <f t="shared" si="1"/>
        <v>18023967</v>
      </c>
      <c r="G9" s="37">
        <f t="shared" si="1"/>
        <v>57177</v>
      </c>
      <c r="H9" s="38">
        <f t="shared" si="1"/>
        <v>1924679</v>
      </c>
      <c r="I9" s="39">
        <f t="shared" si="1"/>
        <v>540</v>
      </c>
    </row>
    <row r="12" spans="2:9">
      <c r="B12" t="s">
        <v>86</v>
      </c>
    </row>
    <row r="13" spans="2:9">
      <c r="B13" t="s">
        <v>87</v>
      </c>
    </row>
    <row r="14" spans="2:9">
      <c r="B14" t="s">
        <v>88</v>
      </c>
    </row>
    <row r="15" spans="2:9">
      <c r="B15" t="s">
        <v>89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topLeftCell="B1" zoomScaleNormal="100" workbookViewId="0">
      <selection activeCell="C12" sqref="C12"/>
    </sheetView>
  </sheetViews>
  <sheetFormatPr defaultRowHeight="14.4"/>
  <cols>
    <col min="2" max="2" width="8" customWidth="1"/>
    <col min="3" max="3" width="40.77734375" customWidth="1"/>
    <col min="4" max="4" width="15.88671875" bestFit="1" customWidth="1"/>
    <col min="5" max="5" width="10" customWidth="1"/>
    <col min="7" max="7" width="9.44140625" bestFit="1" customWidth="1"/>
    <col min="8" max="8" width="44.21875" customWidth="1"/>
  </cols>
  <sheetData>
    <row r="2" spans="1:8">
      <c r="C2" s="18" t="s">
        <v>56</v>
      </c>
    </row>
    <row r="4" spans="1:8" ht="15.6">
      <c r="B4" s="20" t="s">
        <v>61</v>
      </c>
      <c r="C4" s="20" t="s">
        <v>58</v>
      </c>
      <c r="D4" s="20" t="s">
        <v>57</v>
      </c>
      <c r="E4" s="20" t="s">
        <v>59</v>
      </c>
      <c r="G4" s="20" t="s">
        <v>66</v>
      </c>
      <c r="H4" s="20" t="s">
        <v>69</v>
      </c>
    </row>
    <row r="5" spans="1:8" ht="30">
      <c r="A5" s="19"/>
      <c r="B5" s="20" t="s">
        <v>47</v>
      </c>
      <c r="C5" s="24" t="s">
        <v>63</v>
      </c>
      <c r="D5" s="21">
        <f>GoodM1!C22</f>
        <v>12361239</v>
      </c>
      <c r="E5" s="21">
        <v>1240</v>
      </c>
      <c r="G5" s="20" t="s">
        <v>47</v>
      </c>
      <c r="H5" s="24" t="s">
        <v>68</v>
      </c>
    </row>
    <row r="6" spans="1:8" ht="30">
      <c r="A6" s="19"/>
      <c r="B6" s="20" t="s">
        <v>48</v>
      </c>
      <c r="C6" s="24" t="s">
        <v>62</v>
      </c>
      <c r="D6" s="21">
        <f>GoodM2!C22</f>
        <v>2176177</v>
      </c>
      <c r="E6" s="21">
        <v>220</v>
      </c>
      <c r="G6" s="20" t="s">
        <v>48</v>
      </c>
      <c r="H6" s="24" t="s">
        <v>67</v>
      </c>
    </row>
    <row r="7" spans="1:8" ht="30">
      <c r="A7" s="19"/>
      <c r="B7" s="20" t="s">
        <v>49</v>
      </c>
      <c r="C7" s="24" t="s">
        <v>64</v>
      </c>
      <c r="D7" s="21">
        <f>BadF2ExcludeF3!C22</f>
        <v>397727</v>
      </c>
      <c r="E7" s="21">
        <v>40</v>
      </c>
      <c r="G7" s="20" t="s">
        <v>49</v>
      </c>
      <c r="H7" s="24" t="s">
        <v>67</v>
      </c>
    </row>
    <row r="8" spans="1:8" ht="30">
      <c r="A8" s="19"/>
      <c r="B8" s="20" t="s">
        <v>50</v>
      </c>
      <c r="C8" s="24" t="s">
        <v>65</v>
      </c>
      <c r="D8" s="21">
        <f>BadF3!C22</f>
        <v>5071220</v>
      </c>
      <c r="E8" s="21">
        <v>500</v>
      </c>
      <c r="G8" s="20" t="s">
        <v>50</v>
      </c>
      <c r="H8" s="24" t="s">
        <v>67</v>
      </c>
    </row>
    <row r="9" spans="1:8" ht="15">
      <c r="B9" s="22"/>
      <c r="C9" s="23" t="s">
        <v>60</v>
      </c>
      <c r="D9" s="21">
        <f>SUM(D5:D8)</f>
        <v>20006363</v>
      </c>
      <c r="E9" s="21">
        <v>2000</v>
      </c>
      <c r="G9" s="22"/>
      <c r="H9" s="23"/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H13" sqref="H13"/>
    </sheetView>
  </sheetViews>
  <sheetFormatPr defaultRowHeight="14.4"/>
  <cols>
    <col min="3" max="6" width="9.88671875" customWidth="1"/>
  </cols>
  <sheetData>
    <row r="3" spans="2:6">
      <c r="B3" t="s">
        <v>70</v>
      </c>
      <c r="C3" t="s">
        <v>72</v>
      </c>
      <c r="D3" t="s">
        <v>73</v>
      </c>
      <c r="E3" t="s">
        <v>74</v>
      </c>
      <c r="F3" t="s">
        <v>71</v>
      </c>
    </row>
    <row r="4" spans="2:6">
      <c r="B4">
        <v>2</v>
      </c>
      <c r="C4" s="25">
        <v>3.32747359744232E+16</v>
      </c>
      <c r="D4" s="25">
        <v>481854238172779</v>
      </c>
      <c r="E4" s="25">
        <v>2335091644404530</v>
      </c>
      <c r="F4" s="25">
        <v>7526609013282160</v>
      </c>
    </row>
    <row r="5" spans="2:6">
      <c r="B5">
        <v>200</v>
      </c>
      <c r="C5" s="25">
        <v>421962483354095</v>
      </c>
      <c r="D5" s="25">
        <v>713231506653.75195</v>
      </c>
      <c r="E5" s="25">
        <v>1204436916958.3899</v>
      </c>
      <c r="F5" s="25">
        <v>19155548523840.301</v>
      </c>
    </row>
    <row r="6" spans="2:6">
      <c r="B6">
        <v>101</v>
      </c>
      <c r="C6" s="25">
        <v>828153061609551</v>
      </c>
      <c r="D6" s="25">
        <v>1420923720021.75</v>
      </c>
      <c r="E6" s="25">
        <v>4192692739168.2998</v>
      </c>
      <c r="F6" s="25">
        <v>52492684240016.898</v>
      </c>
    </row>
    <row r="7" spans="2:6">
      <c r="B7">
        <v>150</v>
      </c>
      <c r="C7" s="25">
        <v>583031493076930</v>
      </c>
      <c r="D7" s="25">
        <v>988128625427.10803</v>
      </c>
      <c r="E7" s="25">
        <v>2080556857991.6699</v>
      </c>
      <c r="F7" s="25">
        <v>29648956688593.801</v>
      </c>
    </row>
    <row r="8" spans="2:6">
      <c r="B8">
        <v>175</v>
      </c>
      <c r="C8" s="25">
        <v>497527717327009</v>
      </c>
      <c r="D8" s="25">
        <v>801084100340.71899</v>
      </c>
      <c r="E8" s="25">
        <v>1621511230962.8899</v>
      </c>
      <c r="F8" s="25">
        <v>23233572615949.602</v>
      </c>
    </row>
    <row r="9" spans="2:6">
      <c r="B9">
        <v>187</v>
      </c>
      <c r="C9" s="25">
        <v>463906650070756</v>
      </c>
      <c r="D9" s="25">
        <v>790762958982.11902</v>
      </c>
      <c r="E9" s="25">
        <v>1427259144256.6499</v>
      </c>
      <c r="F9" s="25">
        <v>20819613969169.102</v>
      </c>
    </row>
    <row r="10" spans="2:6">
      <c r="B10">
        <v>193</v>
      </c>
      <c r="C10" s="25">
        <v>448690812686748</v>
      </c>
      <c r="D10" s="25">
        <v>731090288821.96802</v>
      </c>
      <c r="E10" s="25">
        <v>1312367205691.1101</v>
      </c>
      <c r="F10" s="25">
        <v>19178757888274.898</v>
      </c>
    </row>
    <row r="11" spans="2:6">
      <c r="B11">
        <v>196</v>
      </c>
      <c r="C11" s="25">
        <v>434385650091973</v>
      </c>
      <c r="D11" s="25">
        <v>735953714459.59595</v>
      </c>
      <c r="E11" s="25">
        <v>1274992289446.9199</v>
      </c>
      <c r="F11" s="25">
        <v>20547131208461.602</v>
      </c>
    </row>
    <row r="12" spans="2:6">
      <c r="B12">
        <v>198</v>
      </c>
      <c r="C12" s="25">
        <v>422324294684049</v>
      </c>
      <c r="D12" s="25">
        <v>716276922296.62195</v>
      </c>
      <c r="E12" s="25">
        <v>1269126670594.8</v>
      </c>
      <c r="F12" s="25">
        <v>19305740572484.602</v>
      </c>
    </row>
    <row r="13" spans="2:6">
      <c r="B13">
        <v>199</v>
      </c>
      <c r="C13" s="25">
        <v>411044495708409</v>
      </c>
      <c r="D13" s="25">
        <v>731654204592.04602</v>
      </c>
      <c r="E13" s="25">
        <v>1252759993895.6899</v>
      </c>
      <c r="F13" s="25">
        <v>19345041958372.801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D14" activePane="bottomRight" state="frozen"/>
      <selection pane="topRight" activeCell="B1" sqref="B1"/>
      <selection pane="bottomLeft" activeCell="A2" sqref="A2"/>
      <selection pane="bottomRight" activeCell="A41" sqref="A41:XFD41"/>
    </sheetView>
  </sheetViews>
  <sheetFormatPr defaultRowHeight="14.4"/>
  <cols>
    <col min="1" max="1" width="14.44140625" bestFit="1" customWidth="1"/>
    <col min="2" max="2" width="3.5546875" bestFit="1" customWidth="1"/>
    <col min="3" max="3" width="11.5546875" customWidth="1"/>
    <col min="4" max="6" width="15" style="2" bestFit="1" customWidth="1"/>
    <col min="7" max="7" width="16.88671875" style="2" bestFit="1" customWidth="1"/>
    <col min="8" max="9" width="15" style="2" bestFit="1" customWidth="1"/>
    <col min="10" max="10" width="16.88671875" style="2" bestFit="1" customWidth="1"/>
    <col min="11" max="11" width="15" style="2" bestFit="1" customWidth="1"/>
    <col min="12" max="12" width="16.88671875" style="2" bestFit="1" customWidth="1"/>
    <col min="13" max="15" width="15" style="2" bestFit="1" customWidth="1"/>
  </cols>
  <sheetData>
    <row r="1" spans="1:15">
      <c r="A1" t="s">
        <v>55</v>
      </c>
      <c r="C1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</row>
    <row r="2" spans="1:15">
      <c r="A2" s="9">
        <f>C2/$C$22</f>
        <v>0.99938646926897867</v>
      </c>
      <c r="B2" s="11">
        <v>0</v>
      </c>
      <c r="C2" s="12">
        <v>12353655</v>
      </c>
      <c r="D2" s="13">
        <v>255.14743277524499</v>
      </c>
      <c r="E2" s="13">
        <v>177.354461115242</v>
      </c>
      <c r="F2" s="13">
        <v>240.55318050804399</v>
      </c>
      <c r="G2" s="13">
        <v>182.71733373828701</v>
      </c>
      <c r="H2" s="13">
        <v>216.75866865808501</v>
      </c>
      <c r="I2" s="13">
        <v>156.20667459899099</v>
      </c>
      <c r="J2" s="13">
        <v>192.32659182845299</v>
      </c>
      <c r="K2" s="13">
        <v>169.955181338405</v>
      </c>
      <c r="L2" s="13">
        <v>211.746807487426</v>
      </c>
      <c r="M2" s="13">
        <v>153.01251919368701</v>
      </c>
      <c r="N2" s="13">
        <v>206.562330662683</v>
      </c>
      <c r="O2" s="13">
        <v>177.782526991369</v>
      </c>
    </row>
    <row r="3" spans="1:15">
      <c r="A3" s="9">
        <f t="shared" ref="A3:A21" si="0">C3/$C$22</f>
        <v>2.42694118283774E-7</v>
      </c>
      <c r="B3" s="11">
        <v>1</v>
      </c>
      <c r="C3" s="12">
        <v>3</v>
      </c>
      <c r="D3" s="13">
        <v>30196636.666666601</v>
      </c>
      <c r="E3" s="13">
        <v>24379505.666666601</v>
      </c>
      <c r="F3" s="13">
        <v>28086953.333333299</v>
      </c>
      <c r="G3" s="13">
        <v>25366727.666666601</v>
      </c>
      <c r="H3" s="13">
        <v>24532223</v>
      </c>
      <c r="I3" s="13">
        <v>25368042.333333299</v>
      </c>
      <c r="J3" s="13">
        <v>27452951.333333299</v>
      </c>
      <c r="K3" s="13">
        <v>28375321.666666601</v>
      </c>
      <c r="L3" s="13">
        <v>26696557.333333299</v>
      </c>
      <c r="M3" s="13">
        <v>24099766.333333299</v>
      </c>
      <c r="N3" s="13">
        <v>22253156.666666601</v>
      </c>
      <c r="O3" s="13">
        <v>26474050</v>
      </c>
    </row>
    <row r="4" spans="1:15">
      <c r="A4" s="9">
        <f t="shared" si="0"/>
        <v>4.0449019713962329E-7</v>
      </c>
      <c r="B4" s="11">
        <v>2</v>
      </c>
      <c r="C4" s="12">
        <v>5</v>
      </c>
      <c r="D4" s="13">
        <v>1815755.2</v>
      </c>
      <c r="E4" s="13">
        <v>780519.2</v>
      </c>
      <c r="F4" s="13">
        <v>1798636.8</v>
      </c>
      <c r="G4" s="13">
        <v>1015860.8</v>
      </c>
      <c r="H4" s="13">
        <v>379255.2</v>
      </c>
      <c r="I4" s="13">
        <v>63153.599999999999</v>
      </c>
      <c r="J4" s="13">
        <v>96213.6</v>
      </c>
      <c r="K4" s="13">
        <v>193255.2</v>
      </c>
      <c r="L4" s="13">
        <v>51890.400000000001</v>
      </c>
      <c r="M4" s="13">
        <v>1086810.3999999999</v>
      </c>
      <c r="N4" s="13">
        <v>4430649.5999999996</v>
      </c>
      <c r="O4" s="13">
        <v>1756539.2</v>
      </c>
    </row>
    <row r="5" spans="1:15">
      <c r="A5" s="9">
        <f t="shared" si="0"/>
        <v>8.8987843370717124E-7</v>
      </c>
      <c r="B5" s="11">
        <v>3</v>
      </c>
      <c r="C5" s="12">
        <v>11</v>
      </c>
      <c r="D5" s="13">
        <v>6633406.1818181798</v>
      </c>
      <c r="E5" s="13">
        <v>5496860.0909090899</v>
      </c>
      <c r="F5" s="13">
        <v>5915583.2727272697</v>
      </c>
      <c r="G5" s="13">
        <v>6679349.2727272697</v>
      </c>
      <c r="H5" s="13">
        <v>6270587</v>
      </c>
      <c r="I5" s="13">
        <v>6297928.2727272697</v>
      </c>
      <c r="J5" s="13">
        <v>6239131.2727272697</v>
      </c>
      <c r="K5" s="13">
        <v>6744176</v>
      </c>
      <c r="L5" s="13">
        <v>6262193</v>
      </c>
      <c r="M5" s="13">
        <v>5859263.1818181798</v>
      </c>
      <c r="N5" s="13">
        <v>6272670.7272727201</v>
      </c>
      <c r="O5" s="13">
        <v>5705175.81818181</v>
      </c>
    </row>
    <row r="6" spans="1:15">
      <c r="A6" s="9">
        <f t="shared" si="0"/>
        <v>1.3590870623891343E-5</v>
      </c>
      <c r="B6" s="11">
        <v>4</v>
      </c>
      <c r="C6" s="12">
        <v>168</v>
      </c>
      <c r="D6" s="13">
        <v>1034124.3095238</v>
      </c>
      <c r="E6" s="13">
        <v>790221.26190476096</v>
      </c>
      <c r="F6" s="13">
        <v>887908.73809523799</v>
      </c>
      <c r="G6" s="13">
        <v>1020564.0595238</v>
      </c>
      <c r="H6" s="13">
        <v>1018246.6547619</v>
      </c>
      <c r="I6" s="13">
        <v>1023032.88095238</v>
      </c>
      <c r="J6" s="13">
        <v>1053565.61309523</v>
      </c>
      <c r="K6" s="13">
        <v>1101769.7142857099</v>
      </c>
      <c r="L6" s="13">
        <v>1018697.66071428</v>
      </c>
      <c r="M6" s="13">
        <v>1006615.20238095</v>
      </c>
      <c r="N6" s="13">
        <v>951065.02380952297</v>
      </c>
      <c r="O6" s="13">
        <v>972439.19642857101</v>
      </c>
    </row>
    <row r="7" spans="1:15">
      <c r="A7" s="9">
        <f t="shared" si="0"/>
        <v>8.0898039427924655E-8</v>
      </c>
      <c r="B7" s="11">
        <v>5</v>
      </c>
      <c r="C7" s="12">
        <v>1</v>
      </c>
      <c r="D7" s="13">
        <v>28486756</v>
      </c>
      <c r="E7" s="13">
        <v>22827129</v>
      </c>
      <c r="F7" s="13">
        <v>28224779</v>
      </c>
      <c r="G7" s="13">
        <v>3857530</v>
      </c>
      <c r="H7" s="13">
        <v>21245712</v>
      </c>
      <c r="I7" s="13">
        <v>19697714</v>
      </c>
      <c r="J7" s="13">
        <v>22769693</v>
      </c>
      <c r="K7" s="13">
        <v>20501544</v>
      </c>
      <c r="L7" s="13">
        <v>20628320</v>
      </c>
      <c r="M7" s="13">
        <v>18101540</v>
      </c>
      <c r="N7" s="13">
        <v>23783434</v>
      </c>
      <c r="O7" s="13">
        <v>28107397</v>
      </c>
    </row>
    <row r="8" spans="1:15">
      <c r="A8" s="9">
        <f t="shared" si="0"/>
        <v>2.42694118283774E-7</v>
      </c>
      <c r="B8" s="11">
        <v>6</v>
      </c>
      <c r="C8" s="12">
        <v>3</v>
      </c>
      <c r="D8" s="13">
        <v>10093248</v>
      </c>
      <c r="E8" s="13">
        <v>2679072</v>
      </c>
      <c r="F8" s="13">
        <v>16591168</v>
      </c>
      <c r="G8" s="13">
        <v>19056136</v>
      </c>
      <c r="H8" s="13">
        <v>17822992</v>
      </c>
      <c r="I8" s="13">
        <v>17558200</v>
      </c>
      <c r="J8" s="13">
        <v>18809824</v>
      </c>
      <c r="K8" s="13">
        <v>18403088</v>
      </c>
      <c r="L8" s="13">
        <v>16952672</v>
      </c>
      <c r="M8" s="13">
        <v>13457224</v>
      </c>
      <c r="N8" s="13">
        <v>16319864</v>
      </c>
      <c r="O8" s="13">
        <v>19643712</v>
      </c>
    </row>
    <row r="9" spans="1:15">
      <c r="A9" s="9">
        <f t="shared" si="0"/>
        <v>3.2359215771169862E-7</v>
      </c>
      <c r="B9" s="11">
        <v>7</v>
      </c>
      <c r="C9" s="12">
        <v>4</v>
      </c>
      <c r="D9" s="13">
        <v>3531610</v>
      </c>
      <c r="E9" s="13">
        <v>2792072</v>
      </c>
      <c r="F9" s="13">
        <v>2715740</v>
      </c>
      <c r="G9" s="13">
        <v>431030</v>
      </c>
      <c r="H9" s="13">
        <v>243610</v>
      </c>
      <c r="I9" s="13">
        <v>259150</v>
      </c>
      <c r="J9" s="13">
        <v>490940</v>
      </c>
      <c r="K9" s="13">
        <v>1636705</v>
      </c>
      <c r="L9" s="13">
        <v>2307730</v>
      </c>
      <c r="M9" s="13">
        <v>2221429</v>
      </c>
      <c r="N9" s="13">
        <v>2834976</v>
      </c>
      <c r="O9" s="13">
        <v>3313172</v>
      </c>
    </row>
    <row r="10" spans="1:15">
      <c r="A10" s="9">
        <f t="shared" si="0"/>
        <v>4.9347804051034046E-6</v>
      </c>
      <c r="B10" s="11">
        <v>8</v>
      </c>
      <c r="C10" s="12">
        <v>61</v>
      </c>
      <c r="D10" s="13">
        <v>1556772.62295081</v>
      </c>
      <c r="E10" s="13">
        <v>1155818.47540983</v>
      </c>
      <c r="F10" s="13">
        <v>1633928.85245901</v>
      </c>
      <c r="G10" s="13">
        <v>2199256.57377049</v>
      </c>
      <c r="H10" s="13">
        <v>2168827.3770491802</v>
      </c>
      <c r="I10" s="13">
        <v>2221521.3114753999</v>
      </c>
      <c r="J10" s="13">
        <v>2190842.4590163901</v>
      </c>
      <c r="K10" s="13">
        <v>2094345.62295081</v>
      </c>
      <c r="L10" s="13">
        <v>2099645.5901639299</v>
      </c>
      <c r="M10" s="13">
        <v>1894259.1803278599</v>
      </c>
      <c r="N10" s="13">
        <v>1804545.5409836001</v>
      </c>
      <c r="O10" s="13">
        <v>1634473</v>
      </c>
    </row>
    <row r="11" spans="1:15">
      <c r="A11" s="9">
        <f t="shared" si="0"/>
        <v>5.3287538571173971E-4</v>
      </c>
      <c r="B11" s="11">
        <v>9</v>
      </c>
      <c r="C11" s="12">
        <v>6587</v>
      </c>
      <c r="D11" s="13">
        <v>97663.555995130795</v>
      </c>
      <c r="E11" s="13">
        <v>76274.382227632304</v>
      </c>
      <c r="F11" s="13">
        <v>72742.308429701705</v>
      </c>
      <c r="G11" s="13">
        <v>75136.251978088796</v>
      </c>
      <c r="H11" s="13">
        <v>62771.744217894098</v>
      </c>
      <c r="I11" s="13">
        <v>61843.337796713298</v>
      </c>
      <c r="J11" s="13">
        <v>63724.191265976799</v>
      </c>
      <c r="K11" s="13">
        <v>67549.1361838101</v>
      </c>
      <c r="L11" s="13">
        <v>63801.797626293301</v>
      </c>
      <c r="M11" s="13">
        <v>58211.339774802102</v>
      </c>
      <c r="N11" s="13">
        <v>74895.806755934202</v>
      </c>
      <c r="O11" s="13">
        <v>85665.685940352996</v>
      </c>
    </row>
    <row r="12" spans="1:15">
      <c r="A12" s="9">
        <f t="shared" si="0"/>
        <v>8.0898039427924655E-8</v>
      </c>
      <c r="B12" s="11">
        <v>10</v>
      </c>
      <c r="C12" s="12">
        <v>1</v>
      </c>
      <c r="D12" s="13">
        <v>36759424</v>
      </c>
      <c r="E12" s="13">
        <v>36251701</v>
      </c>
      <c r="F12" s="13">
        <v>30006220</v>
      </c>
      <c r="G12" s="13">
        <v>24133462</v>
      </c>
      <c r="H12" s="13">
        <v>37825244</v>
      </c>
      <c r="I12" s="13">
        <v>39628242</v>
      </c>
      <c r="J12" s="13">
        <v>29405525</v>
      </c>
      <c r="K12" s="13">
        <v>34999031</v>
      </c>
      <c r="L12" s="13">
        <v>16276216</v>
      </c>
      <c r="M12" s="13">
        <v>8856190</v>
      </c>
      <c r="N12" s="13">
        <v>26347623</v>
      </c>
      <c r="O12" s="13">
        <v>36440416</v>
      </c>
    </row>
    <row r="13" spans="1:15">
      <c r="A13" s="9">
        <f t="shared" si="0"/>
        <v>1.6179607885584931E-7</v>
      </c>
      <c r="B13" s="11">
        <v>11</v>
      </c>
      <c r="C13" s="12">
        <v>2</v>
      </c>
      <c r="D13" s="13">
        <v>411643</v>
      </c>
      <c r="E13" s="13">
        <v>74280</v>
      </c>
      <c r="F13" s="13">
        <v>5535435</v>
      </c>
      <c r="G13" s="13">
        <v>6622969.5</v>
      </c>
      <c r="H13" s="13">
        <v>4471260</v>
      </c>
      <c r="I13" s="13">
        <v>7151772</v>
      </c>
      <c r="J13" s="13">
        <v>6191453</v>
      </c>
      <c r="K13" s="13">
        <v>7963690</v>
      </c>
      <c r="L13" s="13">
        <v>6004402</v>
      </c>
      <c r="M13" s="13">
        <v>4343143.5</v>
      </c>
      <c r="N13" s="13">
        <v>2909221</v>
      </c>
      <c r="O13" s="13">
        <v>1241940</v>
      </c>
    </row>
    <row r="14" spans="1:15">
      <c r="A14" s="9">
        <f t="shared" si="0"/>
        <v>1.2134705914188699E-6</v>
      </c>
      <c r="B14" s="11">
        <v>12</v>
      </c>
      <c r="C14" s="12">
        <v>15</v>
      </c>
      <c r="D14" s="13">
        <v>5331230.0666666599</v>
      </c>
      <c r="E14" s="13">
        <v>4470325.2666666601</v>
      </c>
      <c r="F14" s="13">
        <v>4289577.5999999996</v>
      </c>
      <c r="G14" s="13">
        <v>4638466.2</v>
      </c>
      <c r="H14" s="13">
        <v>3941726.13333333</v>
      </c>
      <c r="I14" s="13">
        <v>3903839.7333333301</v>
      </c>
      <c r="J14" s="13">
        <v>3636796.2</v>
      </c>
      <c r="K14" s="13">
        <v>3356977.13333333</v>
      </c>
      <c r="L14" s="13">
        <v>3556893.13333333</v>
      </c>
      <c r="M14" s="13">
        <v>3580692.2</v>
      </c>
      <c r="N14" s="13">
        <v>3675872.4</v>
      </c>
      <c r="O14" s="13">
        <v>3693284.4666666598</v>
      </c>
    </row>
    <row r="15" spans="1:15">
      <c r="A15" s="9">
        <f t="shared" si="0"/>
        <v>8.0898039427924655E-8</v>
      </c>
      <c r="B15" s="11">
        <v>13</v>
      </c>
      <c r="C15" s="12">
        <v>1</v>
      </c>
      <c r="D15" s="13">
        <v>11905312</v>
      </c>
      <c r="E15" s="13">
        <v>3951067</v>
      </c>
      <c r="F15" s="13">
        <v>18196002</v>
      </c>
      <c r="G15" s="13">
        <v>7674973</v>
      </c>
      <c r="H15" s="13">
        <v>13578386</v>
      </c>
      <c r="I15" s="13">
        <v>12367228</v>
      </c>
      <c r="J15" s="13">
        <v>9784807</v>
      </c>
      <c r="K15" s="13">
        <v>14819982</v>
      </c>
      <c r="L15" s="13">
        <v>9275552</v>
      </c>
      <c r="M15" s="13">
        <v>10034799</v>
      </c>
      <c r="N15" s="13">
        <v>6804010</v>
      </c>
      <c r="O15" s="13">
        <v>1772424</v>
      </c>
    </row>
    <row r="16" spans="1:15">
      <c r="A16" s="9">
        <f t="shared" si="0"/>
        <v>4.6030984434489131E-5</v>
      </c>
      <c r="B16" s="11">
        <v>14</v>
      </c>
      <c r="C16" s="12">
        <v>569</v>
      </c>
      <c r="D16" s="13">
        <v>394227.88204225298</v>
      </c>
      <c r="E16" s="13">
        <v>305418.54753521102</v>
      </c>
      <c r="F16" s="13">
        <v>304478.53345070401</v>
      </c>
      <c r="G16" s="13">
        <v>365716.716549295</v>
      </c>
      <c r="H16" s="13">
        <v>361760.39084507001</v>
      </c>
      <c r="I16" s="13">
        <v>385077.22535211197</v>
      </c>
      <c r="J16" s="13">
        <v>395688.984154929</v>
      </c>
      <c r="K16" s="13">
        <v>403064.716549295</v>
      </c>
      <c r="L16" s="13">
        <v>391898.84683098498</v>
      </c>
      <c r="M16" s="13">
        <v>346677.03345070401</v>
      </c>
      <c r="N16" s="13">
        <v>361616.03345070401</v>
      </c>
      <c r="O16" s="13">
        <v>383800.18309859099</v>
      </c>
    </row>
    <row r="17" spans="1:15">
      <c r="A17" s="9">
        <f t="shared" si="0"/>
        <v>4.0449019713962329E-7</v>
      </c>
      <c r="B17" s="11">
        <v>15</v>
      </c>
      <c r="C17" s="12">
        <v>5</v>
      </c>
      <c r="D17" s="13">
        <v>11797471.199999999</v>
      </c>
      <c r="E17" s="13">
        <v>9919410.4000000004</v>
      </c>
      <c r="F17" s="13">
        <v>9825460.8000000007</v>
      </c>
      <c r="G17" s="13">
        <v>11953953.6</v>
      </c>
      <c r="H17" s="13">
        <v>11552214.4</v>
      </c>
      <c r="I17" s="13">
        <v>7914387.2000000002</v>
      </c>
      <c r="J17" s="13">
        <v>9046991.1999999993</v>
      </c>
      <c r="K17" s="13">
        <v>7507437.5999999996</v>
      </c>
      <c r="L17" s="13">
        <v>7529787.2000000002</v>
      </c>
      <c r="M17" s="13">
        <v>6859407.2000000002</v>
      </c>
      <c r="N17" s="13">
        <v>7294784</v>
      </c>
      <c r="O17" s="13">
        <v>8397282.4000000004</v>
      </c>
    </row>
    <row r="18" spans="1:15">
      <c r="A18" s="9">
        <f t="shared" si="0"/>
        <v>8.0898039427924655E-8</v>
      </c>
      <c r="B18" s="11">
        <v>16</v>
      </c>
      <c r="C18" s="12">
        <v>1</v>
      </c>
      <c r="D18" s="13">
        <v>24789913</v>
      </c>
      <c r="E18" s="13">
        <v>25663277</v>
      </c>
      <c r="F18" s="13">
        <v>22765338</v>
      </c>
      <c r="G18" s="13">
        <v>20244371</v>
      </c>
      <c r="H18" s="13">
        <v>16124004</v>
      </c>
      <c r="I18" s="13">
        <v>17489756</v>
      </c>
      <c r="J18" s="13">
        <v>17808634</v>
      </c>
      <c r="K18" s="13">
        <v>19411441</v>
      </c>
      <c r="L18" s="13">
        <v>23769887</v>
      </c>
      <c r="M18" s="13">
        <v>22179377</v>
      </c>
      <c r="N18" s="13">
        <v>25404456</v>
      </c>
      <c r="O18" s="13">
        <v>34149738</v>
      </c>
    </row>
    <row r="19" spans="1:15">
      <c r="A19" s="9">
        <f t="shared" si="0"/>
        <v>1.6179607885584931E-7</v>
      </c>
      <c r="B19" s="11">
        <v>17</v>
      </c>
      <c r="C19" s="12">
        <v>2</v>
      </c>
      <c r="D19" s="13">
        <v>13318800</v>
      </c>
      <c r="E19" s="13">
        <v>9989232</v>
      </c>
      <c r="F19" s="13">
        <v>4861164</v>
      </c>
      <c r="G19" s="13">
        <v>660000</v>
      </c>
      <c r="H19" s="13">
        <v>660000</v>
      </c>
      <c r="I19" s="13">
        <v>528000</v>
      </c>
      <c r="J19" s="13">
        <v>660000</v>
      </c>
      <c r="K19" s="13">
        <v>660000</v>
      </c>
      <c r="L19" s="13">
        <v>528000</v>
      </c>
      <c r="M19" s="13">
        <v>528000</v>
      </c>
      <c r="N19" s="13">
        <v>528000</v>
      </c>
      <c r="O19" s="13">
        <v>528000</v>
      </c>
    </row>
    <row r="20" spans="1:15">
      <c r="A20" s="9">
        <f t="shared" si="0"/>
        <v>2.1033490251260412E-6</v>
      </c>
      <c r="B20" s="11">
        <v>18</v>
      </c>
      <c r="C20" s="12">
        <v>26</v>
      </c>
      <c r="D20" s="13">
        <v>2734828.0384615301</v>
      </c>
      <c r="E20" s="13">
        <v>2355667.6153846099</v>
      </c>
      <c r="F20" s="13">
        <v>2593025.9615384601</v>
      </c>
      <c r="G20" s="13">
        <v>2881648.7307692301</v>
      </c>
      <c r="H20" s="13">
        <v>2627179.2307692301</v>
      </c>
      <c r="I20" s="13">
        <v>2892724.8846153799</v>
      </c>
      <c r="J20" s="13">
        <v>2980087.1923076902</v>
      </c>
      <c r="K20" s="13">
        <v>2948950.0384615301</v>
      </c>
      <c r="L20" s="13">
        <v>3052741.8846153799</v>
      </c>
      <c r="M20" s="13">
        <v>2880102.3846153799</v>
      </c>
      <c r="N20" s="13">
        <v>2857870.5</v>
      </c>
      <c r="O20" s="13">
        <v>2821572</v>
      </c>
    </row>
    <row r="21" spans="1:15">
      <c r="A21" s="9">
        <f t="shared" si="0"/>
        <v>9.6268666919230352E-6</v>
      </c>
      <c r="B21" s="11">
        <v>19</v>
      </c>
      <c r="C21" s="12">
        <v>119</v>
      </c>
      <c r="D21" s="13">
        <v>816856.84033613396</v>
      </c>
      <c r="E21" s="13">
        <v>666707.865546218</v>
      </c>
      <c r="F21" s="13">
        <v>605143.64705882303</v>
      </c>
      <c r="G21" s="13">
        <v>261801.05882352899</v>
      </c>
      <c r="H21" s="13">
        <v>106427.588235294</v>
      </c>
      <c r="I21" s="13">
        <v>60834.915966386499</v>
      </c>
      <c r="J21" s="13">
        <v>73109.7478991596</v>
      </c>
      <c r="K21" s="13">
        <v>49630.991596638603</v>
      </c>
      <c r="L21" s="13">
        <v>49035.8739495798</v>
      </c>
      <c r="M21" s="13">
        <v>56925.319327730998</v>
      </c>
      <c r="N21" s="13">
        <v>284327.29411764699</v>
      </c>
      <c r="O21" s="13">
        <v>452286.30252100801</v>
      </c>
    </row>
    <row r="22" spans="1:15">
      <c r="A22" s="10">
        <f>SUM(A2:A21)</f>
        <v>0.99999999999999989</v>
      </c>
      <c r="C22" s="8">
        <f>SUM(C2:C21)</f>
        <v>12361239</v>
      </c>
    </row>
    <row r="24" spans="1:15">
      <c r="B24">
        <f>B2</f>
        <v>0</v>
      </c>
      <c r="C24" s="4">
        <f>C2</f>
        <v>12353655</v>
      </c>
      <c r="E24" s="2">
        <f>E2-D2</f>
        <v>-77.792971660002991</v>
      </c>
      <c r="F24" s="2">
        <f t="shared" ref="F24:O26" si="1">F2-E2</f>
        <v>63.198719392801991</v>
      </c>
      <c r="G24" s="2">
        <f t="shared" si="1"/>
        <v>-57.835846769756984</v>
      </c>
      <c r="H24" s="2">
        <f t="shared" si="1"/>
        <v>34.041334919798004</v>
      </c>
      <c r="I24" s="2">
        <f t="shared" si="1"/>
        <v>-60.551994059094028</v>
      </c>
      <c r="J24" s="2">
        <f t="shared" si="1"/>
        <v>36.119917229462004</v>
      </c>
      <c r="K24" s="2">
        <f t="shared" si="1"/>
        <v>-22.371410490047992</v>
      </c>
      <c r="L24" s="2">
        <f t="shared" si="1"/>
        <v>41.791626149020999</v>
      </c>
      <c r="M24" s="2">
        <f t="shared" si="1"/>
        <v>-58.734288293738985</v>
      </c>
      <c r="N24" s="2">
        <f t="shared" si="1"/>
        <v>53.549811468995983</v>
      </c>
      <c r="O24" s="2">
        <f t="shared" si="1"/>
        <v>-28.779803671313999</v>
      </c>
    </row>
    <row r="25" spans="1:15">
      <c r="B25">
        <f t="shared" ref="B25:C25" si="2">B3</f>
        <v>1</v>
      </c>
      <c r="C25" s="4">
        <f t="shared" si="2"/>
        <v>3</v>
      </c>
      <c r="E25" s="2">
        <f>E3-D3</f>
        <v>-5817131</v>
      </c>
      <c r="F25" s="2">
        <f t="shared" si="1"/>
        <v>3707447.6666666977</v>
      </c>
      <c r="G25" s="2">
        <f t="shared" si="1"/>
        <v>-2720225.6666666977</v>
      </c>
      <c r="H25" s="2">
        <f t="shared" si="1"/>
        <v>-834504.66666660085</v>
      </c>
      <c r="I25" s="2">
        <f t="shared" si="1"/>
        <v>835819.33333329856</v>
      </c>
      <c r="J25" s="2">
        <f t="shared" si="1"/>
        <v>2084909</v>
      </c>
      <c r="K25" s="2">
        <f t="shared" si="1"/>
        <v>922370.33333330229</v>
      </c>
      <c r="L25" s="2">
        <f t="shared" si="1"/>
        <v>-1678764.3333333023</v>
      </c>
      <c r="M25" s="2">
        <f t="shared" si="1"/>
        <v>-2596791</v>
      </c>
      <c r="N25" s="2">
        <f t="shared" si="1"/>
        <v>-1846609.6666666977</v>
      </c>
      <c r="O25" s="2">
        <f t="shared" si="1"/>
        <v>4220893.3333333991</v>
      </c>
    </row>
    <row r="26" spans="1:15">
      <c r="B26">
        <f t="shared" ref="B26:C26" si="3">B4</f>
        <v>2</v>
      </c>
      <c r="C26" s="4">
        <f t="shared" si="3"/>
        <v>5</v>
      </c>
      <c r="E26" s="2">
        <f>E4-D4</f>
        <v>-1035236</v>
      </c>
      <c r="F26" s="2">
        <f t="shared" si="1"/>
        <v>1018117.6000000001</v>
      </c>
      <c r="G26" s="2">
        <f t="shared" si="1"/>
        <v>-782776</v>
      </c>
      <c r="H26" s="2">
        <f t="shared" si="1"/>
        <v>-636605.60000000009</v>
      </c>
      <c r="I26" s="2">
        <f t="shared" si="1"/>
        <v>-316101.60000000003</v>
      </c>
      <c r="J26" s="2">
        <f t="shared" si="1"/>
        <v>33060.000000000007</v>
      </c>
      <c r="K26" s="2">
        <f t="shared" si="1"/>
        <v>97041.600000000006</v>
      </c>
      <c r="L26" s="2">
        <f t="shared" si="1"/>
        <v>-141364.80000000002</v>
      </c>
      <c r="M26" s="2">
        <f t="shared" si="1"/>
        <v>1034919.9999999999</v>
      </c>
      <c r="N26" s="2">
        <f t="shared" si="1"/>
        <v>3343839.1999999997</v>
      </c>
      <c r="O26" s="2">
        <f t="shared" si="1"/>
        <v>-2674110.3999999994</v>
      </c>
    </row>
    <row r="27" spans="1:15">
      <c r="B27">
        <f t="shared" ref="B27:C27" si="4">B5</f>
        <v>3</v>
      </c>
      <c r="C27" s="4">
        <f t="shared" si="4"/>
        <v>11</v>
      </c>
      <c r="E27" s="2">
        <f t="shared" ref="E27:O42" si="5">E5-D5</f>
        <v>-1136546.0909090899</v>
      </c>
      <c r="F27" s="2">
        <f t="shared" si="5"/>
        <v>418723.18181817979</v>
      </c>
      <c r="G27" s="2">
        <f t="shared" si="5"/>
        <v>763766</v>
      </c>
      <c r="H27" s="2">
        <f t="shared" si="5"/>
        <v>-408762.27272726968</v>
      </c>
      <c r="I27" s="2">
        <f t="shared" si="5"/>
        <v>27341.272727269679</v>
      </c>
      <c r="J27" s="2">
        <f t="shared" si="5"/>
        <v>-58797</v>
      </c>
      <c r="K27" s="2">
        <f t="shared" si="5"/>
        <v>505044.72727273032</v>
      </c>
      <c r="L27" s="2">
        <f t="shared" si="5"/>
        <v>-481983</v>
      </c>
      <c r="M27" s="2">
        <f t="shared" si="5"/>
        <v>-402929.81818182021</v>
      </c>
      <c r="N27" s="2">
        <f t="shared" si="5"/>
        <v>413407.54545454029</v>
      </c>
      <c r="O27" s="2">
        <f t="shared" si="5"/>
        <v>-567494.90909091011</v>
      </c>
    </row>
    <row r="28" spans="1:15">
      <c r="B28">
        <f t="shared" ref="B28:C28" si="6">B6</f>
        <v>4</v>
      </c>
      <c r="C28" s="4">
        <f t="shared" si="6"/>
        <v>168</v>
      </c>
      <c r="E28" s="2">
        <f t="shared" si="5"/>
        <v>-243903.04761903908</v>
      </c>
      <c r="F28" s="2">
        <f t="shared" si="5"/>
        <v>97687.476190477028</v>
      </c>
      <c r="G28" s="2">
        <f t="shared" si="5"/>
        <v>132655.32142856205</v>
      </c>
      <c r="H28" s="2">
        <f t="shared" si="5"/>
        <v>-2317.4047619000776</v>
      </c>
      <c r="I28" s="2">
        <f t="shared" si="5"/>
        <v>4786.2261904800544</v>
      </c>
      <c r="J28" s="2">
        <f t="shared" si="5"/>
        <v>30532.732142849942</v>
      </c>
      <c r="K28" s="2">
        <f t="shared" si="5"/>
        <v>48204.101190479938</v>
      </c>
      <c r="L28" s="2">
        <f t="shared" si="5"/>
        <v>-83072.053571429919</v>
      </c>
      <c r="M28" s="2">
        <f t="shared" si="5"/>
        <v>-12082.458333329996</v>
      </c>
      <c r="N28" s="2">
        <f t="shared" si="5"/>
        <v>-55550.178571427008</v>
      </c>
      <c r="O28" s="2">
        <f t="shared" si="5"/>
        <v>21374.17261904804</v>
      </c>
    </row>
    <row r="29" spans="1:15">
      <c r="B29">
        <f t="shared" ref="B29:C29" si="7">B7</f>
        <v>5</v>
      </c>
      <c r="C29" s="4">
        <f t="shared" si="7"/>
        <v>1</v>
      </c>
      <c r="E29" s="2">
        <f t="shared" si="5"/>
        <v>-5659627</v>
      </c>
      <c r="F29" s="2">
        <f t="shared" si="5"/>
        <v>5397650</v>
      </c>
      <c r="G29" s="2">
        <f t="shared" si="5"/>
        <v>-24367249</v>
      </c>
      <c r="H29" s="2">
        <f t="shared" si="5"/>
        <v>17388182</v>
      </c>
      <c r="I29" s="2">
        <f t="shared" si="5"/>
        <v>-1547998</v>
      </c>
      <c r="J29" s="2">
        <f t="shared" si="5"/>
        <v>3071979</v>
      </c>
      <c r="K29" s="2">
        <f t="shared" si="5"/>
        <v>-2268149</v>
      </c>
      <c r="L29" s="2">
        <f t="shared" si="5"/>
        <v>126776</v>
      </c>
      <c r="M29" s="2">
        <f t="shared" si="5"/>
        <v>-2526780</v>
      </c>
      <c r="N29" s="2">
        <f t="shared" si="5"/>
        <v>5681894</v>
      </c>
      <c r="O29" s="2">
        <f t="shared" si="5"/>
        <v>4323963</v>
      </c>
    </row>
    <row r="30" spans="1:15">
      <c r="B30">
        <f t="shared" ref="B30:C30" si="8">B8</f>
        <v>6</v>
      </c>
      <c r="C30" s="4">
        <f t="shared" si="8"/>
        <v>3</v>
      </c>
      <c r="E30" s="2">
        <f t="shared" si="5"/>
        <v>-7414176</v>
      </c>
      <c r="F30" s="2">
        <f t="shared" si="5"/>
        <v>13912096</v>
      </c>
      <c r="G30" s="2">
        <f t="shared" si="5"/>
        <v>2464968</v>
      </c>
      <c r="H30" s="2">
        <f t="shared" si="5"/>
        <v>-1233144</v>
      </c>
      <c r="I30" s="2">
        <f t="shared" si="5"/>
        <v>-264792</v>
      </c>
      <c r="J30" s="2">
        <f t="shared" si="5"/>
        <v>1251624</v>
      </c>
      <c r="K30" s="2">
        <f t="shared" si="5"/>
        <v>-406736</v>
      </c>
      <c r="L30" s="2">
        <f t="shared" si="5"/>
        <v>-1450416</v>
      </c>
      <c r="M30" s="2">
        <f t="shared" si="5"/>
        <v>-3495448</v>
      </c>
      <c r="N30" s="2">
        <f t="shared" si="5"/>
        <v>2862640</v>
      </c>
      <c r="O30" s="2">
        <f t="shared" si="5"/>
        <v>3323848</v>
      </c>
    </row>
    <row r="31" spans="1:15">
      <c r="B31">
        <f t="shared" ref="B31:C31" si="9">B9</f>
        <v>7</v>
      </c>
      <c r="C31" s="4">
        <f t="shared" si="9"/>
        <v>4</v>
      </c>
      <c r="E31" s="2">
        <f t="shared" si="5"/>
        <v>-739538</v>
      </c>
      <c r="F31" s="2">
        <f>F9-E9</f>
        <v>-76332</v>
      </c>
      <c r="G31" s="2">
        <f t="shared" si="5"/>
        <v>-2284710</v>
      </c>
      <c r="H31" s="2">
        <f t="shared" si="5"/>
        <v>-187420</v>
      </c>
      <c r="I31" s="2">
        <f t="shared" si="5"/>
        <v>15540</v>
      </c>
      <c r="J31" s="2">
        <f t="shared" si="5"/>
        <v>231790</v>
      </c>
      <c r="K31" s="2">
        <f t="shared" si="5"/>
        <v>1145765</v>
      </c>
      <c r="L31" s="2">
        <f t="shared" si="5"/>
        <v>671025</v>
      </c>
      <c r="M31" s="2">
        <f t="shared" si="5"/>
        <v>-86301</v>
      </c>
      <c r="N31" s="2">
        <f t="shared" si="5"/>
        <v>613547</v>
      </c>
      <c r="O31" s="2">
        <f t="shared" si="5"/>
        <v>478196</v>
      </c>
    </row>
    <row r="32" spans="1:15">
      <c r="B32">
        <f t="shared" ref="B32:C32" si="10">B10</f>
        <v>8</v>
      </c>
      <c r="C32" s="4">
        <f t="shared" si="10"/>
        <v>61</v>
      </c>
      <c r="E32" s="2">
        <f t="shared" si="5"/>
        <v>-400954.14754098002</v>
      </c>
      <c r="F32" s="2">
        <f t="shared" si="5"/>
        <v>478110.37704917998</v>
      </c>
      <c r="G32" s="2">
        <f t="shared" si="5"/>
        <v>565327.72131148004</v>
      </c>
      <c r="H32" s="2">
        <f t="shared" si="5"/>
        <v>-30429.196721309796</v>
      </c>
      <c r="I32" s="2">
        <f t="shared" si="5"/>
        <v>52693.934426219668</v>
      </c>
      <c r="J32" s="2">
        <f t="shared" si="5"/>
        <v>-30678.852459009737</v>
      </c>
      <c r="K32" s="2">
        <f t="shared" si="5"/>
        <v>-96496.836065580137</v>
      </c>
      <c r="L32" s="2">
        <f t="shared" si="5"/>
        <v>5299.9672131198458</v>
      </c>
      <c r="M32" s="2">
        <f t="shared" si="5"/>
        <v>-205386.40983606991</v>
      </c>
      <c r="N32" s="2">
        <f t="shared" si="5"/>
        <v>-89713.639344259864</v>
      </c>
      <c r="O32" s="2">
        <f t="shared" si="5"/>
        <v>-170072.54098360008</v>
      </c>
    </row>
    <row r="33" spans="2:15">
      <c r="B33">
        <f t="shared" ref="B33:C33" si="11">B11</f>
        <v>9</v>
      </c>
      <c r="C33" s="4">
        <f t="shared" si="11"/>
        <v>6587</v>
      </c>
      <c r="E33" s="2">
        <f t="shared" si="5"/>
        <v>-21389.173767498491</v>
      </c>
      <c r="F33" s="2">
        <f t="shared" si="5"/>
        <v>-3532.0737979305995</v>
      </c>
      <c r="G33" s="2">
        <f t="shared" si="5"/>
        <v>2393.9435483870911</v>
      </c>
      <c r="H33" s="2">
        <f t="shared" si="5"/>
        <v>-12364.507760194698</v>
      </c>
      <c r="I33" s="2">
        <f t="shared" si="5"/>
        <v>-928.40642118079995</v>
      </c>
      <c r="J33" s="2">
        <f t="shared" si="5"/>
        <v>1880.8534692635003</v>
      </c>
      <c r="K33" s="2">
        <f t="shared" si="5"/>
        <v>3824.9449178333016</v>
      </c>
      <c r="L33" s="2">
        <f t="shared" si="5"/>
        <v>-3747.3385575167995</v>
      </c>
      <c r="M33" s="2">
        <f t="shared" si="5"/>
        <v>-5590.4578514911991</v>
      </c>
      <c r="N33" s="2">
        <f t="shared" si="5"/>
        <v>16684.4669811321</v>
      </c>
      <c r="O33" s="2">
        <f t="shared" si="5"/>
        <v>10769.879184418794</v>
      </c>
    </row>
    <row r="34" spans="2:15">
      <c r="B34">
        <f t="shared" ref="B34:C34" si="12">B12</f>
        <v>10</v>
      </c>
      <c r="C34" s="4">
        <f t="shared" si="12"/>
        <v>1</v>
      </c>
      <c r="E34" s="2">
        <f t="shared" si="5"/>
        <v>-507723</v>
      </c>
      <c r="F34" s="2">
        <f t="shared" si="5"/>
        <v>-6245481</v>
      </c>
      <c r="G34" s="2">
        <f t="shared" si="5"/>
        <v>-5872758</v>
      </c>
      <c r="H34" s="2">
        <f t="shared" si="5"/>
        <v>13691782</v>
      </c>
      <c r="I34" s="2">
        <f t="shared" si="5"/>
        <v>1802998</v>
      </c>
      <c r="J34" s="2">
        <f t="shared" si="5"/>
        <v>-10222717</v>
      </c>
      <c r="K34" s="2">
        <f t="shared" si="5"/>
        <v>5593506</v>
      </c>
      <c r="L34" s="2">
        <f t="shared" si="5"/>
        <v>-18722815</v>
      </c>
      <c r="M34" s="2">
        <f t="shared" si="5"/>
        <v>-7420026</v>
      </c>
      <c r="N34" s="2">
        <f t="shared" si="5"/>
        <v>17491433</v>
      </c>
      <c r="O34" s="2">
        <f t="shared" si="5"/>
        <v>10092793</v>
      </c>
    </row>
    <row r="35" spans="2:15">
      <c r="B35">
        <f t="shared" ref="B35:C35" si="13">B13</f>
        <v>11</v>
      </c>
      <c r="C35" s="4">
        <f t="shared" si="13"/>
        <v>2</v>
      </c>
      <c r="E35" s="2">
        <f t="shared" si="5"/>
        <v>-337363</v>
      </c>
      <c r="F35" s="2">
        <f t="shared" si="5"/>
        <v>5461155</v>
      </c>
      <c r="G35" s="2">
        <f t="shared" si="5"/>
        <v>1087534.5</v>
      </c>
      <c r="H35" s="2">
        <f t="shared" si="5"/>
        <v>-2151709.5</v>
      </c>
      <c r="I35" s="2">
        <f t="shared" si="5"/>
        <v>2680512</v>
      </c>
      <c r="J35" s="2">
        <f t="shared" si="5"/>
        <v>-960319</v>
      </c>
      <c r="K35" s="2">
        <f t="shared" si="5"/>
        <v>1772237</v>
      </c>
      <c r="L35" s="2">
        <f t="shared" si="5"/>
        <v>-1959288</v>
      </c>
      <c r="M35" s="2">
        <f t="shared" si="5"/>
        <v>-1661258.5</v>
      </c>
      <c r="N35" s="2">
        <f t="shared" si="5"/>
        <v>-1433922.5</v>
      </c>
      <c r="O35" s="2">
        <f t="shared" si="5"/>
        <v>-1667281</v>
      </c>
    </row>
    <row r="36" spans="2:15">
      <c r="B36">
        <f t="shared" ref="B36:C36" si="14">B14</f>
        <v>12</v>
      </c>
      <c r="C36" s="4">
        <f t="shared" si="14"/>
        <v>15</v>
      </c>
      <c r="E36" s="2">
        <f t="shared" si="5"/>
        <v>-860904.79999999981</v>
      </c>
      <c r="F36" s="2">
        <f t="shared" si="5"/>
        <v>-180747.66666666046</v>
      </c>
      <c r="G36" s="2">
        <f t="shared" si="5"/>
        <v>348888.60000000056</v>
      </c>
      <c r="H36" s="2">
        <f t="shared" si="5"/>
        <v>-696740.06666667014</v>
      </c>
      <c r="I36" s="2">
        <f t="shared" si="5"/>
        <v>-37886.399999999907</v>
      </c>
      <c r="J36" s="2">
        <f t="shared" si="5"/>
        <v>-267043.53333332995</v>
      </c>
      <c r="K36" s="2">
        <f t="shared" si="5"/>
        <v>-279819.06666667014</v>
      </c>
      <c r="L36" s="2">
        <f t="shared" si="5"/>
        <v>199916</v>
      </c>
      <c r="M36" s="2">
        <f t="shared" si="5"/>
        <v>23799.066666670144</v>
      </c>
      <c r="N36" s="2">
        <f t="shared" si="5"/>
        <v>95180.199999999721</v>
      </c>
      <c r="O36" s="2">
        <f t="shared" si="5"/>
        <v>17412.066666659899</v>
      </c>
    </row>
    <row r="37" spans="2:15">
      <c r="B37">
        <f t="shared" ref="B37:C37" si="15">B15</f>
        <v>13</v>
      </c>
      <c r="C37" s="4">
        <f t="shared" si="15"/>
        <v>1</v>
      </c>
      <c r="E37" s="2">
        <f t="shared" si="5"/>
        <v>-7954245</v>
      </c>
      <c r="F37" s="2">
        <f t="shared" si="5"/>
        <v>14244935</v>
      </c>
      <c r="G37" s="2">
        <f t="shared" si="5"/>
        <v>-10521029</v>
      </c>
      <c r="H37" s="2">
        <f t="shared" si="5"/>
        <v>5903413</v>
      </c>
      <c r="I37" s="2">
        <f t="shared" si="5"/>
        <v>-1211158</v>
      </c>
      <c r="J37" s="2">
        <f t="shared" si="5"/>
        <v>-2582421</v>
      </c>
      <c r="K37" s="2">
        <f t="shared" si="5"/>
        <v>5035175</v>
      </c>
      <c r="L37" s="2">
        <f t="shared" si="5"/>
        <v>-5544430</v>
      </c>
      <c r="M37" s="2">
        <f t="shared" si="5"/>
        <v>759247</v>
      </c>
      <c r="N37" s="2">
        <f t="shared" si="5"/>
        <v>-3230789</v>
      </c>
      <c r="O37" s="2">
        <f t="shared" si="5"/>
        <v>-5031586</v>
      </c>
    </row>
    <row r="38" spans="2:15">
      <c r="B38">
        <f t="shared" ref="B38:C38" si="16">B16</f>
        <v>14</v>
      </c>
      <c r="C38" s="4">
        <f t="shared" si="16"/>
        <v>569</v>
      </c>
      <c r="E38" s="2">
        <f t="shared" si="5"/>
        <v>-88809.33450704196</v>
      </c>
      <c r="F38" s="2">
        <f t="shared" si="5"/>
        <v>-940.01408450701274</v>
      </c>
      <c r="G38" s="2">
        <f t="shared" si="5"/>
        <v>61238.183098590991</v>
      </c>
      <c r="H38" s="2">
        <f t="shared" si="5"/>
        <v>-3956.3257042249897</v>
      </c>
      <c r="I38" s="2">
        <f t="shared" si="5"/>
        <v>23316.83450704196</v>
      </c>
      <c r="J38" s="2">
        <f t="shared" si="5"/>
        <v>10611.758802817028</v>
      </c>
      <c r="K38" s="2">
        <f t="shared" si="5"/>
        <v>7375.7323943660012</v>
      </c>
      <c r="L38" s="2">
        <f t="shared" si="5"/>
        <v>-11165.869718310016</v>
      </c>
      <c r="M38" s="2">
        <f t="shared" si="5"/>
        <v>-45221.813380280975</v>
      </c>
      <c r="N38" s="2">
        <f t="shared" si="5"/>
        <v>14939</v>
      </c>
      <c r="O38" s="2">
        <f t="shared" si="5"/>
        <v>22184.149647886981</v>
      </c>
    </row>
    <row r="39" spans="2:15">
      <c r="B39">
        <f t="shared" ref="B39:C39" si="17">B17</f>
        <v>15</v>
      </c>
      <c r="C39" s="4">
        <f t="shared" si="17"/>
        <v>5</v>
      </c>
      <c r="E39" s="2">
        <f t="shared" si="5"/>
        <v>-1878060.7999999989</v>
      </c>
      <c r="F39" s="2">
        <f t="shared" si="5"/>
        <v>-93949.599999999627</v>
      </c>
      <c r="G39" s="2">
        <f t="shared" si="5"/>
        <v>2128492.7999999989</v>
      </c>
      <c r="H39" s="2">
        <f t="shared" si="5"/>
        <v>-401739.19999999925</v>
      </c>
      <c r="I39" s="2">
        <f t="shared" si="5"/>
        <v>-3637827.2</v>
      </c>
      <c r="J39" s="2">
        <f t="shared" si="5"/>
        <v>1132603.9999999991</v>
      </c>
      <c r="K39" s="2">
        <f t="shared" si="5"/>
        <v>-1539553.5999999996</v>
      </c>
      <c r="L39" s="2">
        <f t="shared" si="5"/>
        <v>22349.600000000559</v>
      </c>
      <c r="M39" s="2">
        <f t="shared" si="5"/>
        <v>-670380</v>
      </c>
      <c r="N39" s="2">
        <f t="shared" si="5"/>
        <v>435376.79999999981</v>
      </c>
      <c r="O39" s="2">
        <f t="shared" si="5"/>
        <v>1102498.4000000004</v>
      </c>
    </row>
    <row r="40" spans="2:15">
      <c r="B40">
        <f t="shared" ref="B40:C40" si="18">B18</f>
        <v>16</v>
      </c>
      <c r="C40" s="4">
        <f t="shared" si="18"/>
        <v>1</v>
      </c>
      <c r="E40" s="2">
        <f t="shared" si="5"/>
        <v>873364</v>
      </c>
      <c r="F40" s="2">
        <f t="shared" si="5"/>
        <v>-2897939</v>
      </c>
      <c r="G40" s="2">
        <f t="shared" si="5"/>
        <v>-2520967</v>
      </c>
      <c r="H40" s="2">
        <f t="shared" si="5"/>
        <v>-4120367</v>
      </c>
      <c r="I40" s="2">
        <f t="shared" si="5"/>
        <v>1365752</v>
      </c>
      <c r="J40" s="2">
        <f t="shared" si="5"/>
        <v>318878</v>
      </c>
      <c r="K40" s="2">
        <f t="shared" si="5"/>
        <v>1602807</v>
      </c>
      <c r="L40" s="2">
        <f t="shared" si="5"/>
        <v>4358446</v>
      </c>
      <c r="M40" s="2">
        <f t="shared" si="5"/>
        <v>-1590510</v>
      </c>
      <c r="N40" s="2">
        <f t="shared" si="5"/>
        <v>3225079</v>
      </c>
      <c r="O40" s="2">
        <f t="shared" si="5"/>
        <v>8745282</v>
      </c>
    </row>
    <row r="41" spans="2:15">
      <c r="B41">
        <f t="shared" ref="B41:C41" si="19">B19</f>
        <v>17</v>
      </c>
      <c r="C41" s="4">
        <f t="shared" si="19"/>
        <v>2</v>
      </c>
      <c r="E41" s="2">
        <f t="shared" si="5"/>
        <v>-3329568</v>
      </c>
      <c r="F41" s="2">
        <f t="shared" si="5"/>
        <v>-5128068</v>
      </c>
      <c r="G41" s="2">
        <f t="shared" si="5"/>
        <v>-4201164</v>
      </c>
      <c r="H41" s="2">
        <f t="shared" si="5"/>
        <v>0</v>
      </c>
      <c r="I41" s="2">
        <f t="shared" si="5"/>
        <v>-132000</v>
      </c>
      <c r="J41" s="2">
        <f t="shared" si="5"/>
        <v>132000</v>
      </c>
      <c r="K41" s="2">
        <f t="shared" si="5"/>
        <v>0</v>
      </c>
      <c r="L41" s="2">
        <f t="shared" si="5"/>
        <v>-132000</v>
      </c>
      <c r="M41" s="2">
        <f t="shared" si="5"/>
        <v>0</v>
      </c>
      <c r="N41" s="2">
        <f t="shared" si="5"/>
        <v>0</v>
      </c>
      <c r="O41" s="2">
        <f t="shared" si="5"/>
        <v>0</v>
      </c>
    </row>
    <row r="42" spans="2:15">
      <c r="B42">
        <f t="shared" ref="B42:C42" si="20">B20</f>
        <v>18</v>
      </c>
      <c r="C42" s="4">
        <f t="shared" si="20"/>
        <v>26</v>
      </c>
      <c r="E42" s="2">
        <f>E20-D20</f>
        <v>-379160.42307692021</v>
      </c>
      <c r="F42" s="2">
        <f t="shared" si="5"/>
        <v>237358.3461538502</v>
      </c>
      <c r="G42" s="2">
        <f t="shared" si="5"/>
        <v>288622.76923076995</v>
      </c>
      <c r="H42" s="2">
        <f t="shared" si="5"/>
        <v>-254469.5</v>
      </c>
      <c r="I42" s="2">
        <f t="shared" si="5"/>
        <v>265545.6538461498</v>
      </c>
      <c r="J42" s="2">
        <f t="shared" si="5"/>
        <v>87362.307692310307</v>
      </c>
      <c r="K42" s="2">
        <f t="shared" si="5"/>
        <v>-31137.153846160043</v>
      </c>
      <c r="L42" s="2">
        <f t="shared" si="5"/>
        <v>103791.84615384974</v>
      </c>
      <c r="M42" s="2">
        <f t="shared" si="5"/>
        <v>-172639.5</v>
      </c>
      <c r="N42" s="2">
        <f t="shared" si="5"/>
        <v>-22231.884615379851</v>
      </c>
      <c r="O42" s="2">
        <f t="shared" si="5"/>
        <v>-36298.5</v>
      </c>
    </row>
    <row r="43" spans="2:15">
      <c r="B43">
        <f t="shared" ref="B43:C43" si="21">B21</f>
        <v>19</v>
      </c>
      <c r="C43" s="4">
        <f t="shared" si="21"/>
        <v>119</v>
      </c>
      <c r="E43" s="2">
        <f>E21-D21</f>
        <v>-150148.97478991596</v>
      </c>
      <c r="F43" s="2">
        <f t="shared" ref="F43" si="22">F21-E21</f>
        <v>-61564.218487394974</v>
      </c>
      <c r="G43" s="2">
        <f t="shared" ref="G43" si="23">G21-F21</f>
        <v>-343342.58823529404</v>
      </c>
      <c r="H43" s="2">
        <f t="shared" ref="H43" si="24">H21-G21</f>
        <v>-155373.47058823501</v>
      </c>
      <c r="I43" s="2">
        <f t="shared" ref="I43" si="25">I21-H21</f>
        <v>-45592.672268907496</v>
      </c>
      <c r="J43" s="2">
        <f t="shared" ref="J43" si="26">J21-I21</f>
        <v>12274.831932773101</v>
      </c>
      <c r="K43" s="2">
        <f t="shared" ref="K43" si="27">K21-J21</f>
        <v>-23478.756302520997</v>
      </c>
      <c r="L43" s="2">
        <f t="shared" ref="L43" si="28">L21-K21</f>
        <v>-595.11764705880341</v>
      </c>
      <c r="M43" s="2">
        <f t="shared" ref="M43" si="29">M21-L21</f>
        <v>7889.4453781511984</v>
      </c>
      <c r="N43" s="2">
        <f t="shared" ref="N43" si="30">N21-M21</f>
        <v>227401.97478991598</v>
      </c>
      <c r="O43" s="2">
        <f t="shared" ref="O43" si="31">O21-N21</f>
        <v>167959.00840336102</v>
      </c>
    </row>
  </sheetData>
  <phoneticPr fontId="2" type="noConversion"/>
  <conditionalFormatting sqref="D2:O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{D093E26F-35C8-41D1-8CB7-B7575FBF34BC}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93E26F-35C8-41D1-8CB7-B7575FBF34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O5" sqref="O5"/>
    </sheetView>
  </sheetViews>
  <sheetFormatPr defaultRowHeight="14.4"/>
  <cols>
    <col min="1" max="1" width="14.44140625" bestFit="1" customWidth="1"/>
    <col min="2" max="2" width="3.5546875" bestFit="1" customWidth="1"/>
    <col min="3" max="3" width="11.5546875" customWidth="1"/>
    <col min="4" max="15" width="15" style="2" bestFit="1" customWidth="1"/>
  </cols>
  <sheetData>
    <row r="1" spans="1:15">
      <c r="A1" t="s">
        <v>55</v>
      </c>
      <c r="C1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</row>
    <row r="2" spans="1:15">
      <c r="A2" s="9">
        <f>C2/$C$22</f>
        <v>0.9984491151225291</v>
      </c>
      <c r="B2">
        <v>0</v>
      </c>
      <c r="C2" s="14">
        <v>2172802</v>
      </c>
      <c r="D2" s="15">
        <v>0</v>
      </c>
      <c r="E2" s="15">
        <v>269.42886026103798</v>
      </c>
      <c r="F2" s="15">
        <v>13.2524113040072</v>
      </c>
      <c r="G2" s="15">
        <v>263.24354527157902</v>
      </c>
      <c r="H2" s="15">
        <v>11.779248034897099</v>
      </c>
      <c r="I2" s="15">
        <v>254.06236644456999</v>
      </c>
      <c r="J2" s="15">
        <v>10.9285378640428</v>
      </c>
      <c r="K2" s="15">
        <v>225.04160048822001</v>
      </c>
      <c r="L2" s="15">
        <v>13.7282048355407</v>
      </c>
      <c r="M2" s="15">
        <v>223.75054526743699</v>
      </c>
      <c r="N2" s="15">
        <v>13.0091587440462</v>
      </c>
      <c r="O2" s="15">
        <v>229.94759127332699</v>
      </c>
    </row>
    <row r="3" spans="1:15">
      <c r="A3" s="9">
        <f t="shared" ref="A3:A21" si="0">C3/$C$22</f>
        <v>4.5952144517656421E-7</v>
      </c>
      <c r="B3" s="3">
        <v>1</v>
      </c>
      <c r="C3" s="14">
        <v>1</v>
      </c>
      <c r="D3" s="15">
        <v>0</v>
      </c>
      <c r="E3" s="15">
        <v>2695996</v>
      </c>
      <c r="F3" s="15">
        <v>8159430</v>
      </c>
      <c r="G3" s="15">
        <v>17071426</v>
      </c>
      <c r="H3" s="15">
        <v>10258397</v>
      </c>
      <c r="I3" s="15">
        <v>7278270</v>
      </c>
      <c r="J3" s="15">
        <v>8738429</v>
      </c>
      <c r="K3" s="15">
        <v>11242506</v>
      </c>
      <c r="L3" s="15">
        <v>15244879</v>
      </c>
      <c r="M3" s="15">
        <v>15612803</v>
      </c>
      <c r="N3" s="15">
        <v>15576764</v>
      </c>
      <c r="O3" s="15">
        <v>16013604</v>
      </c>
    </row>
    <row r="4" spans="1:15">
      <c r="A4" s="9">
        <f t="shared" si="0"/>
        <v>4.5952144517656421E-7</v>
      </c>
      <c r="B4" s="3">
        <v>2</v>
      </c>
      <c r="C4" s="14">
        <v>1</v>
      </c>
      <c r="D4" s="15">
        <v>0</v>
      </c>
      <c r="E4" s="15">
        <v>160000</v>
      </c>
      <c r="F4" s="15">
        <v>680000</v>
      </c>
      <c r="G4" s="15">
        <v>3280000</v>
      </c>
      <c r="H4" s="15">
        <v>3560000</v>
      </c>
      <c r="I4" s="15">
        <v>3900000</v>
      </c>
      <c r="J4" s="15">
        <v>3760000</v>
      </c>
      <c r="K4" s="15">
        <v>3840000</v>
      </c>
      <c r="L4" s="15">
        <v>4860000</v>
      </c>
      <c r="M4" s="15">
        <v>3500000</v>
      </c>
      <c r="N4" s="15">
        <v>4100000</v>
      </c>
      <c r="O4" s="15">
        <v>4020000</v>
      </c>
    </row>
    <row r="5" spans="1:15">
      <c r="A5" s="9">
        <f t="shared" si="0"/>
        <v>4.5952144517656421E-7</v>
      </c>
      <c r="B5">
        <v>3</v>
      </c>
      <c r="C5" s="14">
        <v>1</v>
      </c>
      <c r="D5" s="15">
        <v>0</v>
      </c>
      <c r="E5" s="15">
        <v>59</v>
      </c>
      <c r="F5" s="15">
        <v>27</v>
      </c>
      <c r="G5" s="15">
        <v>19</v>
      </c>
      <c r="H5" s="15">
        <v>24</v>
      </c>
      <c r="I5" s="15">
        <v>21</v>
      </c>
      <c r="J5" s="15">
        <v>45</v>
      </c>
      <c r="K5" s="15">
        <v>24</v>
      </c>
      <c r="L5" s="15">
        <v>21</v>
      </c>
      <c r="M5" s="15">
        <v>19</v>
      </c>
      <c r="N5" s="15">
        <v>24</v>
      </c>
      <c r="O5" s="15">
        <v>5769273</v>
      </c>
    </row>
    <row r="6" spans="1:15">
      <c r="A6" s="9">
        <f t="shared" si="0"/>
        <v>9.1904289035312841E-7</v>
      </c>
      <c r="B6">
        <v>4</v>
      </c>
      <c r="C6" s="14">
        <v>2</v>
      </c>
      <c r="D6" s="15">
        <v>0</v>
      </c>
      <c r="E6" s="15">
        <v>287917.5</v>
      </c>
      <c r="F6" s="15">
        <v>339960</v>
      </c>
      <c r="G6" s="15">
        <v>302475</v>
      </c>
      <c r="H6" s="15">
        <v>300090</v>
      </c>
      <c r="I6" s="15">
        <v>131805</v>
      </c>
      <c r="J6" s="15">
        <v>165000</v>
      </c>
      <c r="K6" s="15">
        <v>795605</v>
      </c>
      <c r="L6" s="15">
        <v>271185</v>
      </c>
      <c r="M6" s="15">
        <v>174855</v>
      </c>
      <c r="N6" s="15">
        <v>302700</v>
      </c>
      <c r="O6" s="15">
        <v>233445</v>
      </c>
    </row>
    <row r="7" spans="1:15">
      <c r="A7" s="9">
        <f t="shared" si="0"/>
        <v>4.5952144517656421E-7</v>
      </c>
      <c r="B7" s="3">
        <v>5</v>
      </c>
      <c r="C7" s="14">
        <v>1</v>
      </c>
      <c r="D7" s="15">
        <v>0</v>
      </c>
      <c r="E7" s="15">
        <v>3597264</v>
      </c>
      <c r="F7" s="15">
        <v>4185984</v>
      </c>
      <c r="G7" s="15">
        <v>5367120</v>
      </c>
      <c r="H7" s="15">
        <v>4754640</v>
      </c>
      <c r="I7" s="15">
        <v>3906144</v>
      </c>
      <c r="J7" s="15">
        <v>4364448</v>
      </c>
      <c r="K7" s="15">
        <v>4366560</v>
      </c>
      <c r="L7" s="15">
        <v>4383456</v>
      </c>
      <c r="M7" s="15">
        <v>4765200</v>
      </c>
      <c r="N7" s="15">
        <v>5101536</v>
      </c>
      <c r="O7" s="15">
        <v>5444208</v>
      </c>
    </row>
    <row r="8" spans="1:15">
      <c r="A8" s="9">
        <f t="shared" si="0"/>
        <v>4.5952144517656421E-7</v>
      </c>
      <c r="B8">
        <v>6</v>
      </c>
      <c r="C8" s="14">
        <v>1</v>
      </c>
      <c r="D8" s="15">
        <v>0</v>
      </c>
      <c r="E8" s="15">
        <v>53520</v>
      </c>
      <c r="F8" s="15">
        <v>404960</v>
      </c>
      <c r="G8" s="15">
        <v>784480</v>
      </c>
      <c r="H8" s="15">
        <v>991760</v>
      </c>
      <c r="I8" s="15">
        <v>1154800</v>
      </c>
      <c r="J8" s="15">
        <v>1125040</v>
      </c>
      <c r="K8" s="15">
        <v>1060880</v>
      </c>
      <c r="L8" s="15">
        <v>908560</v>
      </c>
      <c r="M8" s="15">
        <v>821200</v>
      </c>
      <c r="N8" s="15">
        <v>741360</v>
      </c>
      <c r="O8" s="15">
        <v>152800</v>
      </c>
    </row>
    <row r="9" spans="1:15">
      <c r="A9" s="9">
        <f t="shared" si="0"/>
        <v>1.8794427107721477E-4</v>
      </c>
      <c r="B9">
        <v>7</v>
      </c>
      <c r="C9" s="14">
        <v>409</v>
      </c>
      <c r="D9" s="15">
        <v>0</v>
      </c>
      <c r="E9" s="15">
        <v>24642.760391198</v>
      </c>
      <c r="F9" s="15">
        <v>14058.691931540299</v>
      </c>
      <c r="G9" s="15">
        <v>16318.110024449799</v>
      </c>
      <c r="H9" s="15">
        <v>12217.070904645399</v>
      </c>
      <c r="I9" s="15">
        <v>12765.0929095354</v>
      </c>
      <c r="J9" s="15">
        <v>12681.7872860635</v>
      </c>
      <c r="K9" s="15">
        <v>14420.149144254199</v>
      </c>
      <c r="L9" s="15">
        <v>13150.638141809201</v>
      </c>
      <c r="M9" s="15">
        <v>13469.987775061099</v>
      </c>
      <c r="N9" s="15">
        <v>15040.066014669899</v>
      </c>
      <c r="O9" s="15">
        <v>18240.383863080599</v>
      </c>
    </row>
    <row r="10" spans="1:15">
      <c r="A10" s="9">
        <f t="shared" si="0"/>
        <v>2.5273679484711034E-5</v>
      </c>
      <c r="B10">
        <v>8</v>
      </c>
      <c r="C10" s="14">
        <v>55</v>
      </c>
      <c r="D10" s="15">
        <v>0</v>
      </c>
      <c r="E10" s="15">
        <v>159333.218181818</v>
      </c>
      <c r="F10" s="15">
        <v>46842.836363636299</v>
      </c>
      <c r="G10" s="15">
        <v>31513.9272727272</v>
      </c>
      <c r="H10" s="15">
        <v>10016.2181818181</v>
      </c>
      <c r="I10" s="15">
        <v>12040.127272727201</v>
      </c>
      <c r="J10" s="15">
        <v>7801.2181818181798</v>
      </c>
      <c r="K10" s="15">
        <v>8011.7272727272702</v>
      </c>
      <c r="L10" s="15">
        <v>9705.1454545454508</v>
      </c>
      <c r="M10" s="15">
        <v>10040.7454545454</v>
      </c>
      <c r="N10" s="15">
        <v>22093.181818181802</v>
      </c>
      <c r="O10" s="15">
        <v>42997.745454545402</v>
      </c>
    </row>
    <row r="11" spans="1:15">
      <c r="A11" s="9">
        <f t="shared" si="0"/>
        <v>3.6761715614125136E-6</v>
      </c>
      <c r="B11">
        <v>9</v>
      </c>
      <c r="C11" s="14">
        <v>8</v>
      </c>
      <c r="D11" s="15">
        <v>0</v>
      </c>
      <c r="E11" s="15">
        <v>272768.875</v>
      </c>
      <c r="F11" s="15">
        <v>195341.375</v>
      </c>
      <c r="G11" s="15">
        <v>332360.5</v>
      </c>
      <c r="H11" s="15">
        <v>347539.75</v>
      </c>
      <c r="I11" s="15">
        <v>323806.125</v>
      </c>
      <c r="J11" s="15">
        <v>273777.375</v>
      </c>
      <c r="K11" s="15">
        <v>265541.875</v>
      </c>
      <c r="L11" s="15">
        <v>308939.75</v>
      </c>
      <c r="M11" s="15">
        <v>228735.75</v>
      </c>
      <c r="N11" s="15">
        <v>334349.375</v>
      </c>
      <c r="O11" s="15">
        <v>259231</v>
      </c>
    </row>
    <row r="12" spans="1:15">
      <c r="A12" s="9">
        <f t="shared" si="0"/>
        <v>4.5952144517656421E-7</v>
      </c>
      <c r="B12" s="11">
        <v>10</v>
      </c>
      <c r="C12" s="14">
        <v>1</v>
      </c>
      <c r="D12" s="15">
        <v>0</v>
      </c>
      <c r="E12" s="15">
        <v>3200</v>
      </c>
      <c r="F12" s="15">
        <v>3200</v>
      </c>
      <c r="G12" s="15">
        <v>3200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4471200</v>
      </c>
      <c r="N12" s="15">
        <v>0</v>
      </c>
      <c r="O12" s="15">
        <v>0</v>
      </c>
    </row>
    <row r="13" spans="1:15">
      <c r="A13" s="9">
        <f t="shared" si="0"/>
        <v>9.1904289035312841E-7</v>
      </c>
      <c r="B13" s="6">
        <v>11</v>
      </c>
      <c r="C13" s="14">
        <v>2</v>
      </c>
      <c r="D13" s="15">
        <v>0</v>
      </c>
      <c r="E13" s="15">
        <v>1465194</v>
      </c>
      <c r="F13" s="15">
        <v>328174.5</v>
      </c>
      <c r="G13" s="15">
        <v>367742.5</v>
      </c>
      <c r="H13" s="15">
        <v>371486</v>
      </c>
      <c r="I13" s="15">
        <v>339066.5</v>
      </c>
      <c r="J13" s="15">
        <v>348048.5</v>
      </c>
      <c r="K13" s="15">
        <v>181707.5</v>
      </c>
      <c r="L13" s="15">
        <v>224858</v>
      </c>
      <c r="M13" s="15">
        <v>712507</v>
      </c>
      <c r="N13" s="15">
        <v>548790</v>
      </c>
      <c r="O13" s="15">
        <v>775612</v>
      </c>
    </row>
    <row r="14" spans="1:15">
      <c r="A14" s="9">
        <f t="shared" si="0"/>
        <v>4.5952144517656421E-7</v>
      </c>
      <c r="B14">
        <v>12</v>
      </c>
      <c r="C14" s="14">
        <v>1</v>
      </c>
      <c r="D14" s="15">
        <v>0</v>
      </c>
      <c r="E14" s="15">
        <v>147780</v>
      </c>
      <c r="F14" s="15">
        <v>422400</v>
      </c>
      <c r="G14" s="15">
        <v>441060</v>
      </c>
      <c r="H14" s="15">
        <v>985740</v>
      </c>
      <c r="I14" s="15">
        <v>505230</v>
      </c>
      <c r="J14" s="15">
        <v>83820</v>
      </c>
      <c r="K14" s="15">
        <v>654360</v>
      </c>
      <c r="L14" s="15">
        <v>807870</v>
      </c>
      <c r="M14" s="15">
        <v>498060</v>
      </c>
      <c r="N14" s="15">
        <v>231900</v>
      </c>
      <c r="O14" s="15">
        <v>498210</v>
      </c>
    </row>
    <row r="15" spans="1:15">
      <c r="A15" s="9">
        <f t="shared" si="0"/>
        <v>4.5952144517656421E-7</v>
      </c>
      <c r="B15">
        <v>13</v>
      </c>
      <c r="C15" s="14">
        <v>1</v>
      </c>
      <c r="D15" s="15">
        <v>0</v>
      </c>
      <c r="E15" s="15">
        <v>151650</v>
      </c>
      <c r="F15" s="15">
        <v>1350</v>
      </c>
      <c r="G15" s="15">
        <v>544500</v>
      </c>
      <c r="H15" s="15">
        <v>486000</v>
      </c>
      <c r="I15" s="15">
        <v>483000</v>
      </c>
      <c r="J15" s="15">
        <v>565500</v>
      </c>
      <c r="K15" s="15">
        <v>556500</v>
      </c>
      <c r="L15" s="15">
        <v>616500</v>
      </c>
      <c r="M15" s="15">
        <v>471000</v>
      </c>
      <c r="N15" s="15">
        <v>138000</v>
      </c>
      <c r="O15" s="15">
        <v>405000</v>
      </c>
    </row>
    <row r="16" spans="1:15">
      <c r="A16" s="9">
        <f t="shared" si="0"/>
        <v>1.8380857807062568E-6</v>
      </c>
      <c r="B16" s="11">
        <v>14</v>
      </c>
      <c r="C16" s="14">
        <v>4</v>
      </c>
      <c r="D16" s="15">
        <v>0</v>
      </c>
      <c r="E16" s="15">
        <v>12933.75</v>
      </c>
      <c r="F16" s="15">
        <v>59257.5</v>
      </c>
      <c r="G16" s="15">
        <v>333356.25</v>
      </c>
      <c r="H16" s="15">
        <v>239696.25</v>
      </c>
      <c r="I16" s="15">
        <v>196755</v>
      </c>
      <c r="J16" s="15">
        <v>180000</v>
      </c>
      <c r="K16" s="15">
        <v>168135</v>
      </c>
      <c r="L16" s="15">
        <v>279956.25</v>
      </c>
      <c r="M16" s="15">
        <v>208376.25</v>
      </c>
      <c r="N16" s="15">
        <v>199241.25</v>
      </c>
      <c r="O16" s="15">
        <v>71223.75</v>
      </c>
    </row>
    <row r="17" spans="1:15">
      <c r="A17" s="9">
        <f t="shared" si="0"/>
        <v>8.7309074583547207E-6</v>
      </c>
      <c r="B17">
        <v>15</v>
      </c>
      <c r="C17" s="14">
        <v>19</v>
      </c>
      <c r="D17" s="15">
        <v>0</v>
      </c>
      <c r="E17" s="15">
        <v>115453.42105263101</v>
      </c>
      <c r="F17" s="15">
        <v>135613.684210526</v>
      </c>
      <c r="G17" s="15">
        <v>150340.15789473601</v>
      </c>
      <c r="H17" s="15">
        <v>129957.57894736801</v>
      </c>
      <c r="I17" s="15">
        <v>140262.78947368401</v>
      </c>
      <c r="J17" s="15">
        <v>128080.526315789</v>
      </c>
      <c r="K17" s="15">
        <v>108979.789473684</v>
      </c>
      <c r="L17" s="15">
        <v>92115.631578947301</v>
      </c>
      <c r="M17" s="15">
        <v>97684.894736842107</v>
      </c>
      <c r="N17" s="15">
        <v>98927.263157894704</v>
      </c>
      <c r="O17" s="15">
        <v>91813.105263157893</v>
      </c>
    </row>
    <row r="18" spans="1:15">
      <c r="A18" s="9">
        <f t="shared" si="0"/>
        <v>9.1904289035312841E-7</v>
      </c>
      <c r="B18">
        <v>16</v>
      </c>
      <c r="C18" s="14">
        <v>2</v>
      </c>
      <c r="D18" s="15">
        <v>0</v>
      </c>
      <c r="E18" s="15">
        <v>294000</v>
      </c>
      <c r="F18" s="15">
        <v>152000</v>
      </c>
      <c r="G18" s="15">
        <v>106000</v>
      </c>
      <c r="H18" s="15">
        <v>132000</v>
      </c>
      <c r="I18" s="15">
        <v>37000</v>
      </c>
      <c r="J18" s="15">
        <v>76000</v>
      </c>
      <c r="K18" s="15">
        <v>64000</v>
      </c>
      <c r="L18" s="15">
        <v>122000</v>
      </c>
      <c r="M18" s="15">
        <v>479000</v>
      </c>
      <c r="N18" s="15">
        <v>244000</v>
      </c>
      <c r="O18" s="15">
        <v>812000</v>
      </c>
    </row>
    <row r="19" spans="1:15">
      <c r="A19" s="9">
        <f t="shared" si="0"/>
        <v>2.5273679484711034E-5</v>
      </c>
      <c r="B19">
        <v>17</v>
      </c>
      <c r="C19" s="14">
        <v>55</v>
      </c>
      <c r="D19" s="15">
        <v>0</v>
      </c>
      <c r="E19" s="15">
        <v>27090.9272727272</v>
      </c>
      <c r="F19" s="15">
        <v>41349.981818181797</v>
      </c>
      <c r="G19" s="15">
        <v>54907.581818181803</v>
      </c>
      <c r="H19" s="15">
        <v>48179.345454545401</v>
      </c>
      <c r="I19" s="15">
        <v>46828.090909090897</v>
      </c>
      <c r="J19" s="15">
        <v>52688.309090909002</v>
      </c>
      <c r="K19" s="15">
        <v>52938.381818181799</v>
      </c>
      <c r="L19" s="15">
        <v>53697.254545454503</v>
      </c>
      <c r="M19" s="15">
        <v>45701</v>
      </c>
      <c r="N19" s="15">
        <v>57286.654545454498</v>
      </c>
      <c r="O19" s="15">
        <v>46222.472727272703</v>
      </c>
    </row>
    <row r="20" spans="1:15">
      <c r="A20" s="9">
        <f t="shared" si="0"/>
        <v>1.3785643355296926E-6</v>
      </c>
      <c r="B20">
        <v>18</v>
      </c>
      <c r="C20" s="14">
        <v>3</v>
      </c>
      <c r="D20" s="15">
        <v>0</v>
      </c>
      <c r="E20" s="15">
        <v>463786.66666666599</v>
      </c>
      <c r="F20" s="15">
        <v>284180</v>
      </c>
      <c r="G20" s="15">
        <v>396366.66666666599</v>
      </c>
      <c r="H20" s="15">
        <v>369846.66666666599</v>
      </c>
      <c r="I20" s="15">
        <v>443706.66666666599</v>
      </c>
      <c r="J20" s="15">
        <v>517560</v>
      </c>
      <c r="K20" s="15">
        <v>565546.66666666605</v>
      </c>
      <c r="L20" s="15">
        <v>496426.66666666599</v>
      </c>
      <c r="M20" s="15">
        <v>364360</v>
      </c>
      <c r="N20" s="15">
        <v>456266.66666666599</v>
      </c>
      <c r="O20" s="15">
        <v>568006.66666666605</v>
      </c>
    </row>
    <row r="21" spans="1:15">
      <c r="A21" s="9">
        <f t="shared" si="0"/>
        <v>1.2903362180557924E-3</v>
      </c>
      <c r="B21">
        <v>19</v>
      </c>
      <c r="C21" s="14">
        <v>2808</v>
      </c>
      <c r="D21" s="15">
        <v>0</v>
      </c>
      <c r="E21" s="15">
        <v>6386.9114417286501</v>
      </c>
      <c r="F21" s="15">
        <v>2474.20793482111</v>
      </c>
      <c r="G21" s="15">
        <v>4209.8852284803397</v>
      </c>
      <c r="H21" s="15">
        <v>2311.9985830676501</v>
      </c>
      <c r="I21" s="15">
        <v>3711.5823591923399</v>
      </c>
      <c r="J21" s="15">
        <v>2336.4282678002101</v>
      </c>
      <c r="K21" s="15">
        <v>4090.6478923131399</v>
      </c>
      <c r="L21" s="15">
        <v>2750.42260007084</v>
      </c>
      <c r="M21" s="15">
        <v>3735.03719447396</v>
      </c>
      <c r="N21" s="15">
        <v>2340.80446333687</v>
      </c>
      <c r="O21" s="15">
        <v>3938.9001062699199</v>
      </c>
    </row>
    <row r="22" spans="1:15">
      <c r="A22" s="10">
        <f>SUM(A2:A21)</f>
        <v>1.0000000000000004</v>
      </c>
      <c r="C22" s="8">
        <f>SUM(C2:C21)</f>
        <v>2176177</v>
      </c>
    </row>
    <row r="24" spans="1:15">
      <c r="B24">
        <f>B2</f>
        <v>0</v>
      </c>
      <c r="C24" s="4">
        <f>C2</f>
        <v>2172802</v>
      </c>
      <c r="E24" s="2">
        <f>E2-D2</f>
        <v>269.42886026103798</v>
      </c>
      <c r="F24" s="2">
        <f t="shared" ref="F24:O26" si="1">F2-E2</f>
        <v>-256.1764489570308</v>
      </c>
      <c r="G24" s="2">
        <f t="shared" si="1"/>
        <v>249.99113396757181</v>
      </c>
      <c r="H24" s="2">
        <f t="shared" si="1"/>
        <v>-251.46429723668192</v>
      </c>
      <c r="I24" s="2">
        <f t="shared" si="1"/>
        <v>242.28311840967288</v>
      </c>
      <c r="J24" s="2">
        <f t="shared" si="1"/>
        <v>-243.13382858052719</v>
      </c>
      <c r="K24" s="2">
        <f t="shared" si="1"/>
        <v>214.11306262417722</v>
      </c>
      <c r="L24" s="2">
        <f t="shared" si="1"/>
        <v>-211.3133956526793</v>
      </c>
      <c r="M24" s="2">
        <f t="shared" si="1"/>
        <v>210.02234043189628</v>
      </c>
      <c r="N24" s="2">
        <f t="shared" si="1"/>
        <v>-210.74138652339079</v>
      </c>
      <c r="O24" s="2">
        <f t="shared" si="1"/>
        <v>216.93843252928079</v>
      </c>
    </row>
    <row r="25" spans="1:15">
      <c r="B25">
        <f t="shared" ref="B25:C40" si="2">B3</f>
        <v>1</v>
      </c>
      <c r="C25" s="4">
        <f t="shared" si="2"/>
        <v>1</v>
      </c>
      <c r="E25" s="2">
        <f>E3-D3</f>
        <v>2695996</v>
      </c>
      <c r="F25" s="2">
        <f t="shared" si="1"/>
        <v>5463434</v>
      </c>
      <c r="G25" s="2">
        <f t="shared" si="1"/>
        <v>8911996</v>
      </c>
      <c r="H25" s="2">
        <f t="shared" si="1"/>
        <v>-6813029</v>
      </c>
      <c r="I25" s="2">
        <f t="shared" si="1"/>
        <v>-2980127</v>
      </c>
      <c r="J25" s="2">
        <f t="shared" si="1"/>
        <v>1460159</v>
      </c>
      <c r="K25" s="2">
        <f t="shared" si="1"/>
        <v>2504077</v>
      </c>
      <c r="L25" s="2">
        <f t="shared" si="1"/>
        <v>4002373</v>
      </c>
      <c r="M25" s="2">
        <f t="shared" si="1"/>
        <v>367924</v>
      </c>
      <c r="N25" s="2">
        <f t="shared" si="1"/>
        <v>-36039</v>
      </c>
      <c r="O25" s="2">
        <f t="shared" si="1"/>
        <v>436840</v>
      </c>
    </row>
    <row r="26" spans="1:15">
      <c r="B26">
        <f t="shared" si="2"/>
        <v>2</v>
      </c>
      <c r="C26" s="4">
        <f t="shared" si="2"/>
        <v>1</v>
      </c>
      <c r="E26" s="2">
        <f>E4-D4</f>
        <v>160000</v>
      </c>
      <c r="F26" s="2">
        <f t="shared" si="1"/>
        <v>520000</v>
      </c>
      <c r="G26" s="2">
        <f t="shared" si="1"/>
        <v>2600000</v>
      </c>
      <c r="H26" s="2">
        <f t="shared" si="1"/>
        <v>280000</v>
      </c>
      <c r="I26" s="2">
        <f t="shared" si="1"/>
        <v>340000</v>
      </c>
      <c r="J26" s="2">
        <f t="shared" si="1"/>
        <v>-140000</v>
      </c>
      <c r="K26" s="2">
        <f t="shared" si="1"/>
        <v>80000</v>
      </c>
      <c r="L26" s="2">
        <f t="shared" si="1"/>
        <v>1020000</v>
      </c>
      <c r="M26" s="2">
        <f t="shared" si="1"/>
        <v>-1360000</v>
      </c>
      <c r="N26" s="2">
        <f t="shared" si="1"/>
        <v>600000</v>
      </c>
      <c r="O26" s="2">
        <f t="shared" si="1"/>
        <v>-80000</v>
      </c>
    </row>
    <row r="27" spans="1:15">
      <c r="B27">
        <f t="shared" si="2"/>
        <v>3</v>
      </c>
      <c r="C27" s="4">
        <f t="shared" si="2"/>
        <v>1</v>
      </c>
      <c r="E27" s="2">
        <f t="shared" ref="E27:O42" si="3">E5-D5</f>
        <v>59</v>
      </c>
      <c r="F27" s="2">
        <f t="shared" si="3"/>
        <v>-32</v>
      </c>
      <c r="G27" s="2">
        <f t="shared" si="3"/>
        <v>-8</v>
      </c>
      <c r="H27" s="2">
        <f t="shared" si="3"/>
        <v>5</v>
      </c>
      <c r="I27" s="2">
        <f t="shared" si="3"/>
        <v>-3</v>
      </c>
      <c r="J27" s="2">
        <f t="shared" si="3"/>
        <v>24</v>
      </c>
      <c r="K27" s="2">
        <f t="shared" si="3"/>
        <v>-21</v>
      </c>
      <c r="L27" s="2">
        <f t="shared" si="3"/>
        <v>-3</v>
      </c>
      <c r="M27" s="2">
        <f t="shared" si="3"/>
        <v>-2</v>
      </c>
      <c r="N27" s="2">
        <f t="shared" si="3"/>
        <v>5</v>
      </c>
      <c r="O27" s="2">
        <f t="shared" si="3"/>
        <v>5769249</v>
      </c>
    </row>
    <row r="28" spans="1:15">
      <c r="B28">
        <f t="shared" si="2"/>
        <v>4</v>
      </c>
      <c r="C28" s="4">
        <f t="shared" si="2"/>
        <v>2</v>
      </c>
      <c r="E28" s="2">
        <f t="shared" si="3"/>
        <v>287917.5</v>
      </c>
      <c r="F28" s="2">
        <f t="shared" si="3"/>
        <v>52042.5</v>
      </c>
      <c r="G28" s="2">
        <f t="shared" si="3"/>
        <v>-37485</v>
      </c>
      <c r="H28" s="2">
        <f t="shared" si="3"/>
        <v>-2385</v>
      </c>
      <c r="I28" s="2">
        <f t="shared" si="3"/>
        <v>-168285</v>
      </c>
      <c r="J28" s="2">
        <f t="shared" si="3"/>
        <v>33195</v>
      </c>
      <c r="K28" s="2">
        <f t="shared" si="3"/>
        <v>630605</v>
      </c>
      <c r="L28" s="2">
        <f t="shared" si="3"/>
        <v>-524420</v>
      </c>
      <c r="M28" s="2">
        <f t="shared" si="3"/>
        <v>-96330</v>
      </c>
      <c r="N28" s="2">
        <f t="shared" si="3"/>
        <v>127845</v>
      </c>
      <c r="O28" s="2">
        <f t="shared" si="3"/>
        <v>-69255</v>
      </c>
    </row>
    <row r="29" spans="1:15">
      <c r="B29">
        <f t="shared" si="2"/>
        <v>5</v>
      </c>
      <c r="C29" s="4">
        <f t="shared" si="2"/>
        <v>1</v>
      </c>
      <c r="E29" s="2">
        <f t="shared" si="3"/>
        <v>3597264</v>
      </c>
      <c r="F29" s="2">
        <f t="shared" si="3"/>
        <v>588720</v>
      </c>
      <c r="G29" s="2">
        <f t="shared" si="3"/>
        <v>1181136</v>
      </c>
      <c r="H29" s="2">
        <f t="shared" si="3"/>
        <v>-612480</v>
      </c>
      <c r="I29" s="2">
        <f t="shared" si="3"/>
        <v>-848496</v>
      </c>
      <c r="J29" s="2">
        <f t="shared" si="3"/>
        <v>458304</v>
      </c>
      <c r="K29" s="2">
        <f t="shared" si="3"/>
        <v>2112</v>
      </c>
      <c r="L29" s="2">
        <f t="shared" si="3"/>
        <v>16896</v>
      </c>
      <c r="M29" s="2">
        <f t="shared" si="3"/>
        <v>381744</v>
      </c>
      <c r="N29" s="2">
        <f t="shared" si="3"/>
        <v>336336</v>
      </c>
      <c r="O29" s="2">
        <f t="shared" si="3"/>
        <v>342672</v>
      </c>
    </row>
    <row r="30" spans="1:15">
      <c r="B30">
        <f t="shared" si="2"/>
        <v>6</v>
      </c>
      <c r="C30" s="4">
        <f t="shared" si="2"/>
        <v>1</v>
      </c>
      <c r="E30" s="2">
        <f t="shared" si="3"/>
        <v>53520</v>
      </c>
      <c r="F30" s="2">
        <f t="shared" si="3"/>
        <v>351440</v>
      </c>
      <c r="G30" s="2">
        <f t="shared" si="3"/>
        <v>379520</v>
      </c>
      <c r="H30" s="2">
        <f t="shared" si="3"/>
        <v>207280</v>
      </c>
      <c r="I30" s="2">
        <f t="shared" si="3"/>
        <v>163040</v>
      </c>
      <c r="J30" s="2">
        <f t="shared" si="3"/>
        <v>-29760</v>
      </c>
      <c r="K30" s="2">
        <f t="shared" si="3"/>
        <v>-64160</v>
      </c>
      <c r="L30" s="2">
        <f t="shared" si="3"/>
        <v>-152320</v>
      </c>
      <c r="M30" s="2">
        <f t="shared" si="3"/>
        <v>-87360</v>
      </c>
      <c r="N30" s="2">
        <f t="shared" si="3"/>
        <v>-79840</v>
      </c>
      <c r="O30" s="2">
        <f t="shared" si="3"/>
        <v>-588560</v>
      </c>
    </row>
    <row r="31" spans="1:15">
      <c r="B31">
        <f t="shared" si="2"/>
        <v>7</v>
      </c>
      <c r="C31" s="4">
        <f t="shared" si="2"/>
        <v>409</v>
      </c>
      <c r="E31" s="2">
        <f t="shared" si="3"/>
        <v>24642.760391198</v>
      </c>
      <c r="F31" s="2">
        <f>F9-E9</f>
        <v>-10584.068459657701</v>
      </c>
      <c r="G31" s="2">
        <f t="shared" si="3"/>
        <v>2259.4180929095</v>
      </c>
      <c r="H31" s="2">
        <f t="shared" si="3"/>
        <v>-4101.0391198043999</v>
      </c>
      <c r="I31" s="2">
        <f t="shared" si="3"/>
        <v>548.02200489000097</v>
      </c>
      <c r="J31" s="2">
        <f t="shared" si="3"/>
        <v>-83.305623471900617</v>
      </c>
      <c r="K31" s="2">
        <f t="shared" si="3"/>
        <v>1738.3618581906994</v>
      </c>
      <c r="L31" s="2">
        <f t="shared" si="3"/>
        <v>-1269.5110024449987</v>
      </c>
      <c r="M31" s="2">
        <f t="shared" si="3"/>
        <v>319.34963325189892</v>
      </c>
      <c r="N31" s="2">
        <f t="shared" si="3"/>
        <v>1570.0782396087998</v>
      </c>
      <c r="O31" s="2">
        <f t="shared" si="3"/>
        <v>3200.3178484106993</v>
      </c>
    </row>
    <row r="32" spans="1:15">
      <c r="B32">
        <f t="shared" si="2"/>
        <v>8</v>
      </c>
      <c r="C32" s="4">
        <f t="shared" si="2"/>
        <v>55</v>
      </c>
      <c r="E32" s="2">
        <f t="shared" si="3"/>
        <v>159333.218181818</v>
      </c>
      <c r="F32" s="2">
        <f t="shared" si="3"/>
        <v>-112490.38181818169</v>
      </c>
      <c r="G32" s="2">
        <f t="shared" si="3"/>
        <v>-15328.909090909099</v>
      </c>
      <c r="H32" s="2">
        <f t="shared" si="3"/>
        <v>-21497.709090909098</v>
      </c>
      <c r="I32" s="2">
        <f t="shared" si="3"/>
        <v>2023.909090909101</v>
      </c>
      <c r="J32" s="2">
        <f t="shared" si="3"/>
        <v>-4238.909090909021</v>
      </c>
      <c r="K32" s="2">
        <f t="shared" si="3"/>
        <v>210.50909090909045</v>
      </c>
      <c r="L32" s="2">
        <f t="shared" si="3"/>
        <v>1693.4181818181805</v>
      </c>
      <c r="M32" s="2">
        <f t="shared" si="3"/>
        <v>335.59999999994943</v>
      </c>
      <c r="N32" s="2">
        <f t="shared" si="3"/>
        <v>12052.436363636401</v>
      </c>
      <c r="O32" s="2">
        <f t="shared" si="3"/>
        <v>20904.5636363636</v>
      </c>
    </row>
    <row r="33" spans="2:15">
      <c r="B33">
        <f t="shared" si="2"/>
        <v>9</v>
      </c>
      <c r="C33" s="4">
        <f t="shared" si="2"/>
        <v>8</v>
      </c>
      <c r="E33" s="2">
        <f t="shared" si="3"/>
        <v>272768.875</v>
      </c>
      <c r="F33" s="2">
        <f t="shared" si="3"/>
        <v>-77427.5</v>
      </c>
      <c r="G33" s="2">
        <f t="shared" si="3"/>
        <v>137019.125</v>
      </c>
      <c r="H33" s="2">
        <f t="shared" si="3"/>
        <v>15179.25</v>
      </c>
      <c r="I33" s="2">
        <f t="shared" si="3"/>
        <v>-23733.625</v>
      </c>
      <c r="J33" s="2">
        <f t="shared" si="3"/>
        <v>-50028.75</v>
      </c>
      <c r="K33" s="2">
        <f t="shared" si="3"/>
        <v>-8235.5</v>
      </c>
      <c r="L33" s="2">
        <f t="shared" si="3"/>
        <v>43397.875</v>
      </c>
      <c r="M33" s="2">
        <f t="shared" si="3"/>
        <v>-80204</v>
      </c>
      <c r="N33" s="2">
        <f t="shared" si="3"/>
        <v>105613.625</v>
      </c>
      <c r="O33" s="2">
        <f t="shared" si="3"/>
        <v>-75118.375</v>
      </c>
    </row>
    <row r="34" spans="2:15">
      <c r="B34">
        <f t="shared" si="2"/>
        <v>10</v>
      </c>
      <c r="C34" s="4">
        <f t="shared" si="2"/>
        <v>1</v>
      </c>
      <c r="E34" s="2">
        <f t="shared" si="3"/>
        <v>3200</v>
      </c>
      <c r="F34" s="2">
        <f t="shared" si="3"/>
        <v>0</v>
      </c>
      <c r="G34" s="2">
        <f t="shared" si="3"/>
        <v>0</v>
      </c>
      <c r="H34" s="2">
        <f t="shared" si="3"/>
        <v>-3200</v>
      </c>
      <c r="I34" s="2">
        <f t="shared" si="3"/>
        <v>0</v>
      </c>
      <c r="J34" s="2">
        <f t="shared" si="3"/>
        <v>0</v>
      </c>
      <c r="K34" s="2">
        <f t="shared" si="3"/>
        <v>0</v>
      </c>
      <c r="L34" s="2">
        <f t="shared" si="3"/>
        <v>0</v>
      </c>
      <c r="M34" s="2">
        <f t="shared" si="3"/>
        <v>4471200</v>
      </c>
      <c r="N34" s="2">
        <f t="shared" si="3"/>
        <v>-4471200</v>
      </c>
      <c r="O34" s="2">
        <f t="shared" si="3"/>
        <v>0</v>
      </c>
    </row>
    <row r="35" spans="2:15">
      <c r="B35">
        <f t="shared" si="2"/>
        <v>11</v>
      </c>
      <c r="C35" s="4">
        <f t="shared" si="2"/>
        <v>2</v>
      </c>
      <c r="E35" s="2">
        <f t="shared" si="3"/>
        <v>1465194</v>
      </c>
      <c r="F35" s="2">
        <f t="shared" si="3"/>
        <v>-1137019.5</v>
      </c>
      <c r="G35" s="2">
        <f t="shared" si="3"/>
        <v>39568</v>
      </c>
      <c r="H35" s="2">
        <f t="shared" si="3"/>
        <v>3743.5</v>
      </c>
      <c r="I35" s="2">
        <f t="shared" si="3"/>
        <v>-32419.5</v>
      </c>
      <c r="J35" s="2">
        <f t="shared" si="3"/>
        <v>8982</v>
      </c>
      <c r="K35" s="2">
        <f t="shared" si="3"/>
        <v>-166341</v>
      </c>
      <c r="L35" s="2">
        <f t="shared" si="3"/>
        <v>43150.5</v>
      </c>
      <c r="M35" s="2">
        <f t="shared" si="3"/>
        <v>487649</v>
      </c>
      <c r="N35" s="2">
        <f t="shared" si="3"/>
        <v>-163717</v>
      </c>
      <c r="O35" s="2">
        <f t="shared" si="3"/>
        <v>226822</v>
      </c>
    </row>
    <row r="36" spans="2:15">
      <c r="B36">
        <f t="shared" si="2"/>
        <v>12</v>
      </c>
      <c r="C36" s="4">
        <f t="shared" si="2"/>
        <v>1</v>
      </c>
      <c r="E36" s="2">
        <f t="shared" si="3"/>
        <v>147780</v>
      </c>
      <c r="F36" s="2">
        <f t="shared" si="3"/>
        <v>274620</v>
      </c>
      <c r="G36" s="2">
        <f t="shared" si="3"/>
        <v>18660</v>
      </c>
      <c r="H36" s="2">
        <f t="shared" si="3"/>
        <v>544680</v>
      </c>
      <c r="I36" s="2">
        <f t="shared" si="3"/>
        <v>-480510</v>
      </c>
      <c r="J36" s="2">
        <f t="shared" si="3"/>
        <v>-421410</v>
      </c>
      <c r="K36" s="2">
        <f t="shared" si="3"/>
        <v>570540</v>
      </c>
      <c r="L36" s="2">
        <f t="shared" si="3"/>
        <v>153510</v>
      </c>
      <c r="M36" s="2">
        <f t="shared" si="3"/>
        <v>-309810</v>
      </c>
      <c r="N36" s="2">
        <f t="shared" si="3"/>
        <v>-266160</v>
      </c>
      <c r="O36" s="2">
        <f t="shared" si="3"/>
        <v>266310</v>
      </c>
    </row>
    <row r="37" spans="2:15">
      <c r="B37">
        <f t="shared" si="2"/>
        <v>13</v>
      </c>
      <c r="C37" s="4">
        <f t="shared" si="2"/>
        <v>1</v>
      </c>
      <c r="E37" s="2">
        <f t="shared" si="3"/>
        <v>151650</v>
      </c>
      <c r="F37" s="2">
        <f t="shared" si="3"/>
        <v>-150300</v>
      </c>
      <c r="G37" s="2">
        <f t="shared" si="3"/>
        <v>543150</v>
      </c>
      <c r="H37" s="2">
        <f t="shared" si="3"/>
        <v>-58500</v>
      </c>
      <c r="I37" s="2">
        <f t="shared" si="3"/>
        <v>-3000</v>
      </c>
      <c r="J37" s="2">
        <f t="shared" si="3"/>
        <v>82500</v>
      </c>
      <c r="K37" s="2">
        <f t="shared" si="3"/>
        <v>-9000</v>
      </c>
      <c r="L37" s="2">
        <f t="shared" si="3"/>
        <v>60000</v>
      </c>
      <c r="M37" s="2">
        <f t="shared" si="3"/>
        <v>-145500</v>
      </c>
      <c r="N37" s="2">
        <f t="shared" si="3"/>
        <v>-333000</v>
      </c>
      <c r="O37" s="2">
        <f t="shared" si="3"/>
        <v>267000</v>
      </c>
    </row>
    <row r="38" spans="2:15">
      <c r="B38">
        <f t="shared" si="2"/>
        <v>14</v>
      </c>
      <c r="C38" s="4">
        <f t="shared" si="2"/>
        <v>4</v>
      </c>
      <c r="E38" s="2">
        <f t="shared" si="3"/>
        <v>12933.75</v>
      </c>
      <c r="F38" s="2">
        <f t="shared" si="3"/>
        <v>46323.75</v>
      </c>
      <c r="G38" s="2">
        <f t="shared" si="3"/>
        <v>274098.75</v>
      </c>
      <c r="H38" s="2">
        <f t="shared" si="3"/>
        <v>-93660</v>
      </c>
      <c r="I38" s="2">
        <f t="shared" si="3"/>
        <v>-42941.25</v>
      </c>
      <c r="J38" s="2">
        <f t="shared" si="3"/>
        <v>-16755</v>
      </c>
      <c r="K38" s="2">
        <f t="shared" si="3"/>
        <v>-11865</v>
      </c>
      <c r="L38" s="2">
        <f t="shared" si="3"/>
        <v>111821.25</v>
      </c>
      <c r="M38" s="2">
        <f t="shared" si="3"/>
        <v>-71580</v>
      </c>
      <c r="N38" s="2">
        <f t="shared" si="3"/>
        <v>-9135</v>
      </c>
      <c r="O38" s="2">
        <f t="shared" si="3"/>
        <v>-128017.5</v>
      </c>
    </row>
    <row r="39" spans="2:15">
      <c r="B39">
        <f t="shared" si="2"/>
        <v>15</v>
      </c>
      <c r="C39" s="4">
        <f t="shared" si="2"/>
        <v>19</v>
      </c>
      <c r="E39" s="2">
        <f t="shared" si="3"/>
        <v>115453.42105263101</v>
      </c>
      <c r="F39" s="2">
        <f t="shared" si="3"/>
        <v>20160.263157894995</v>
      </c>
      <c r="G39" s="2">
        <f t="shared" si="3"/>
        <v>14726.47368421001</v>
      </c>
      <c r="H39" s="2">
        <f t="shared" si="3"/>
        <v>-20382.578947368005</v>
      </c>
      <c r="I39" s="2">
        <f t="shared" si="3"/>
        <v>10305.210526316005</v>
      </c>
      <c r="J39" s="2">
        <f t="shared" si="3"/>
        <v>-12182.263157895009</v>
      </c>
      <c r="K39" s="2">
        <f t="shared" si="3"/>
        <v>-19100.736842105005</v>
      </c>
      <c r="L39" s="2">
        <f t="shared" si="3"/>
        <v>-16864.157894736694</v>
      </c>
      <c r="M39" s="2">
        <f t="shared" si="3"/>
        <v>5569.2631578948058</v>
      </c>
      <c r="N39" s="2">
        <f t="shared" si="3"/>
        <v>1242.3684210525971</v>
      </c>
      <c r="O39" s="2">
        <f t="shared" si="3"/>
        <v>-7114.1578947368107</v>
      </c>
    </row>
    <row r="40" spans="2:15">
      <c r="B40">
        <f t="shared" si="2"/>
        <v>16</v>
      </c>
      <c r="C40" s="4">
        <f t="shared" si="2"/>
        <v>2</v>
      </c>
      <c r="E40" s="2">
        <f t="shared" si="3"/>
        <v>294000</v>
      </c>
      <c r="F40" s="2">
        <f t="shared" si="3"/>
        <v>-142000</v>
      </c>
      <c r="G40" s="2">
        <f t="shared" si="3"/>
        <v>-46000</v>
      </c>
      <c r="H40" s="2">
        <f t="shared" si="3"/>
        <v>26000</v>
      </c>
      <c r="I40" s="2">
        <f t="shared" si="3"/>
        <v>-95000</v>
      </c>
      <c r="J40" s="2">
        <f t="shared" si="3"/>
        <v>39000</v>
      </c>
      <c r="K40" s="2">
        <f t="shared" si="3"/>
        <v>-12000</v>
      </c>
      <c r="L40" s="2">
        <f t="shared" si="3"/>
        <v>58000</v>
      </c>
      <c r="M40" s="2">
        <f t="shared" si="3"/>
        <v>357000</v>
      </c>
      <c r="N40" s="2">
        <f t="shared" si="3"/>
        <v>-235000</v>
      </c>
      <c r="O40" s="2">
        <f t="shared" si="3"/>
        <v>568000</v>
      </c>
    </row>
    <row r="41" spans="2:15">
      <c r="B41">
        <f t="shared" ref="B41:C43" si="4">B19</f>
        <v>17</v>
      </c>
      <c r="C41" s="4">
        <f t="shared" si="4"/>
        <v>55</v>
      </c>
      <c r="E41" s="2">
        <f t="shared" si="3"/>
        <v>27090.9272727272</v>
      </c>
      <c r="F41" s="2">
        <f t="shared" si="3"/>
        <v>14259.054545454597</v>
      </c>
      <c r="G41" s="2">
        <f t="shared" si="3"/>
        <v>13557.600000000006</v>
      </c>
      <c r="H41" s="2">
        <f t="shared" si="3"/>
        <v>-6728.2363636364025</v>
      </c>
      <c r="I41" s="2">
        <f t="shared" si="3"/>
        <v>-1351.2545454545034</v>
      </c>
      <c r="J41" s="2">
        <f t="shared" si="3"/>
        <v>5860.2181818181052</v>
      </c>
      <c r="K41" s="2">
        <f t="shared" si="3"/>
        <v>250.07272727279633</v>
      </c>
      <c r="L41" s="2">
        <f t="shared" si="3"/>
        <v>758.87272727270465</v>
      </c>
      <c r="M41" s="2">
        <f t="shared" si="3"/>
        <v>-7996.2545454545034</v>
      </c>
      <c r="N41" s="2">
        <f t="shared" si="3"/>
        <v>11585.654545454498</v>
      </c>
      <c r="O41" s="2">
        <f t="shared" si="3"/>
        <v>-11064.181818181794</v>
      </c>
    </row>
    <row r="42" spans="2:15">
      <c r="B42">
        <f t="shared" si="4"/>
        <v>18</v>
      </c>
      <c r="C42" s="4">
        <f t="shared" si="4"/>
        <v>3</v>
      </c>
      <c r="E42" s="2">
        <f>E20-D20</f>
        <v>463786.66666666599</v>
      </c>
      <c r="F42" s="2">
        <f t="shared" si="3"/>
        <v>-179606.66666666599</v>
      </c>
      <c r="G42" s="2">
        <f t="shared" si="3"/>
        <v>112186.66666666599</v>
      </c>
      <c r="H42" s="2">
        <f t="shared" si="3"/>
        <v>-26520</v>
      </c>
      <c r="I42" s="2">
        <f t="shared" si="3"/>
        <v>73860</v>
      </c>
      <c r="J42" s="2">
        <f t="shared" si="3"/>
        <v>73853.333333334012</v>
      </c>
      <c r="K42" s="2">
        <f t="shared" si="3"/>
        <v>47986.666666666046</v>
      </c>
      <c r="L42" s="2">
        <f t="shared" si="3"/>
        <v>-69120.000000000058</v>
      </c>
      <c r="M42" s="2">
        <f t="shared" si="3"/>
        <v>-132066.66666666599</v>
      </c>
      <c r="N42" s="2">
        <f t="shared" si="3"/>
        <v>91906.666666665988</v>
      </c>
      <c r="O42" s="2">
        <f t="shared" si="3"/>
        <v>111740.00000000006</v>
      </c>
    </row>
    <row r="43" spans="2:15">
      <c r="B43">
        <f t="shared" si="4"/>
        <v>19</v>
      </c>
      <c r="C43" s="4">
        <f t="shared" si="4"/>
        <v>2808</v>
      </c>
      <c r="E43" s="2">
        <f>E21-D21</f>
        <v>6386.9114417286501</v>
      </c>
      <c r="F43" s="2">
        <f t="shared" ref="F43:O43" si="5">F21-E21</f>
        <v>-3912.70350690754</v>
      </c>
      <c r="G43" s="2">
        <f t="shared" si="5"/>
        <v>1735.6772936592297</v>
      </c>
      <c r="H43" s="2">
        <f t="shared" si="5"/>
        <v>-1897.8866454126896</v>
      </c>
      <c r="I43" s="2">
        <f t="shared" si="5"/>
        <v>1399.5837761246898</v>
      </c>
      <c r="J43" s="2">
        <f t="shared" si="5"/>
        <v>-1375.1540913921299</v>
      </c>
      <c r="K43" s="2">
        <f t="shared" si="5"/>
        <v>1754.2196245129298</v>
      </c>
      <c r="L43" s="2">
        <f t="shared" si="5"/>
        <v>-1340.2252922422999</v>
      </c>
      <c r="M43" s="2">
        <f t="shared" si="5"/>
        <v>984.61459440312001</v>
      </c>
      <c r="N43" s="2">
        <f t="shared" si="5"/>
        <v>-1394.23273113709</v>
      </c>
      <c r="O43" s="2">
        <f t="shared" si="5"/>
        <v>1598.0956429330499</v>
      </c>
    </row>
  </sheetData>
  <phoneticPr fontId="2" type="noConversion"/>
  <conditionalFormatting sqref="D2:O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{E4484854-DAA3-4D96-A93F-C730B973F043}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84854-DAA3-4D96-A93F-C730B973F0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RowHeight="14.4"/>
  <cols>
    <col min="1" max="1" width="13.88671875" bestFit="1" customWidth="1"/>
    <col min="2" max="2" width="3.5546875" bestFit="1" customWidth="1"/>
    <col min="3" max="3" width="11.5546875" customWidth="1"/>
    <col min="4" max="15" width="15" style="2" bestFit="1" customWidth="1"/>
  </cols>
  <sheetData>
    <row r="1" spans="1:15">
      <c r="A1" t="s">
        <v>55</v>
      </c>
      <c r="C1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</row>
    <row r="2" spans="1:15">
      <c r="A2" s="9">
        <f>C2/$C$22</f>
        <v>0.99920548516947549</v>
      </c>
      <c r="B2">
        <v>0</v>
      </c>
      <c r="C2" s="14">
        <v>397411</v>
      </c>
      <c r="D2" s="15">
        <v>0</v>
      </c>
      <c r="E2" s="15">
        <v>0</v>
      </c>
      <c r="F2" s="15">
        <v>251.422464400834</v>
      </c>
      <c r="G2" s="15">
        <v>81.001424218252595</v>
      </c>
      <c r="H2" s="15">
        <v>134.52487978440399</v>
      </c>
      <c r="I2" s="15">
        <v>78.856322547689899</v>
      </c>
      <c r="J2" s="15">
        <v>123.235625083351</v>
      </c>
      <c r="K2" s="15">
        <v>80.410522104320194</v>
      </c>
      <c r="L2" s="15">
        <v>136.87338800385399</v>
      </c>
      <c r="M2" s="15">
        <v>74.7488343302022</v>
      </c>
      <c r="N2" s="15">
        <v>130.55366610385701</v>
      </c>
      <c r="O2" s="15">
        <v>79.739149142826903</v>
      </c>
    </row>
    <row r="3" spans="1:15">
      <c r="A3" s="9">
        <f t="shared" ref="A3:A21" si="0">C3/$C$22</f>
        <v>2.514287438368529E-6</v>
      </c>
      <c r="B3">
        <v>1</v>
      </c>
      <c r="C3" s="14">
        <v>1</v>
      </c>
      <c r="D3" s="15">
        <v>0</v>
      </c>
      <c r="E3" s="15">
        <v>0</v>
      </c>
      <c r="F3" s="15">
        <v>5664780</v>
      </c>
      <c r="G3" s="15">
        <v>10200960</v>
      </c>
      <c r="H3" s="15">
        <v>7993260</v>
      </c>
      <c r="I3" s="15">
        <v>9724440</v>
      </c>
      <c r="J3" s="15">
        <v>10417440</v>
      </c>
      <c r="K3" s="15">
        <v>10954680</v>
      </c>
      <c r="L3" s="15">
        <v>10729620</v>
      </c>
      <c r="M3" s="15">
        <v>8238780</v>
      </c>
      <c r="N3" s="15">
        <v>0</v>
      </c>
      <c r="O3" s="15">
        <v>0</v>
      </c>
    </row>
    <row r="4" spans="1:15">
      <c r="A4" s="9">
        <f t="shared" si="0"/>
        <v>2.514287438368529E-6</v>
      </c>
      <c r="B4">
        <v>2</v>
      </c>
      <c r="C4" s="14">
        <v>1</v>
      </c>
      <c r="D4" s="15">
        <v>0</v>
      </c>
      <c r="E4" s="15">
        <v>0</v>
      </c>
      <c r="F4" s="15">
        <v>2390400</v>
      </c>
      <c r="G4" s="15">
        <v>3918720</v>
      </c>
      <c r="H4" s="15">
        <v>4993500</v>
      </c>
      <c r="I4" s="15">
        <v>4482235</v>
      </c>
      <c r="J4" s="15">
        <v>3969720</v>
      </c>
      <c r="K4" s="15">
        <v>3669120</v>
      </c>
      <c r="L4" s="15">
        <v>5103600</v>
      </c>
      <c r="M4" s="15">
        <v>5632800</v>
      </c>
      <c r="N4" s="15">
        <v>4626720</v>
      </c>
      <c r="O4" s="15">
        <v>4982556</v>
      </c>
    </row>
    <row r="5" spans="1:15">
      <c r="A5" s="9">
        <f t="shared" si="0"/>
        <v>2.514287438368529E-6</v>
      </c>
      <c r="B5">
        <v>3</v>
      </c>
      <c r="C5" s="14">
        <v>1</v>
      </c>
      <c r="D5" s="15">
        <v>0</v>
      </c>
      <c r="E5" s="15">
        <v>0</v>
      </c>
      <c r="F5" s="15">
        <v>14312232</v>
      </c>
      <c r="G5" s="15">
        <v>18228672</v>
      </c>
      <c r="H5" s="15">
        <v>19165608</v>
      </c>
      <c r="I5" s="15">
        <v>16906824</v>
      </c>
      <c r="J5" s="15">
        <v>18019584</v>
      </c>
      <c r="K5" s="15">
        <v>16937712</v>
      </c>
      <c r="L5" s="15">
        <v>17076312</v>
      </c>
      <c r="M5" s="15">
        <v>14606064</v>
      </c>
      <c r="N5" s="15">
        <v>0</v>
      </c>
      <c r="O5" s="15">
        <v>0</v>
      </c>
    </row>
    <row r="6" spans="1:15">
      <c r="A6" s="9">
        <f t="shared" si="0"/>
        <v>1.7600012068579704E-5</v>
      </c>
      <c r="B6">
        <v>4</v>
      </c>
      <c r="C6" s="14">
        <v>7</v>
      </c>
      <c r="D6" s="15">
        <v>0</v>
      </c>
      <c r="E6" s="15">
        <v>0</v>
      </c>
      <c r="F6" s="15">
        <v>1080796</v>
      </c>
      <c r="G6" s="15">
        <v>2178417.1428571399</v>
      </c>
      <c r="H6" s="15">
        <v>1883158.8571428501</v>
      </c>
      <c r="I6" s="15">
        <v>2194301.1428571399</v>
      </c>
      <c r="J6" s="15">
        <v>2178972.57142857</v>
      </c>
      <c r="K6" s="15">
        <v>2124049.7142857099</v>
      </c>
      <c r="L6" s="15">
        <v>2225630.2857142799</v>
      </c>
      <c r="M6" s="15">
        <v>2216273.7142857099</v>
      </c>
      <c r="N6" s="15">
        <v>1741251.42857142</v>
      </c>
      <c r="O6" s="15">
        <v>546777.14285714203</v>
      </c>
    </row>
    <row r="7" spans="1:15">
      <c r="A7" s="9">
        <f t="shared" si="0"/>
        <v>2.514287438368529E-6</v>
      </c>
      <c r="B7">
        <v>5</v>
      </c>
      <c r="C7" s="14">
        <v>1</v>
      </c>
      <c r="D7" s="15">
        <v>0</v>
      </c>
      <c r="E7" s="15">
        <v>0</v>
      </c>
      <c r="F7" s="15">
        <v>1108800</v>
      </c>
      <c r="G7" s="15">
        <v>4039200</v>
      </c>
      <c r="H7" s="15">
        <v>3801600</v>
      </c>
      <c r="I7" s="15">
        <v>4197600</v>
      </c>
      <c r="J7" s="15">
        <v>4356000</v>
      </c>
      <c r="K7" s="15">
        <v>2851200</v>
      </c>
      <c r="L7" s="15">
        <v>1900800</v>
      </c>
      <c r="M7" s="15">
        <v>4432032</v>
      </c>
      <c r="N7" s="15">
        <v>145728</v>
      </c>
      <c r="O7" s="15">
        <v>0</v>
      </c>
    </row>
    <row r="8" spans="1:15">
      <c r="A8" s="9">
        <f t="shared" si="0"/>
        <v>2.765716182205382E-5</v>
      </c>
      <c r="B8">
        <v>6</v>
      </c>
      <c r="C8" s="14">
        <v>11</v>
      </c>
      <c r="D8" s="15">
        <v>0</v>
      </c>
      <c r="E8" s="15">
        <v>0</v>
      </c>
      <c r="F8" s="15">
        <v>436838.545454545</v>
      </c>
      <c r="G8" s="15">
        <v>666630.18181818095</v>
      </c>
      <c r="H8" s="15">
        <v>695789.45454545401</v>
      </c>
      <c r="I8" s="15">
        <v>777411.45454545401</v>
      </c>
      <c r="J8" s="15">
        <v>696855.27272727201</v>
      </c>
      <c r="K8" s="15">
        <v>691777.27272727201</v>
      </c>
      <c r="L8" s="15">
        <v>781149.818181818</v>
      </c>
      <c r="M8" s="15">
        <v>868842.54545454495</v>
      </c>
      <c r="N8" s="15">
        <v>624326.54545454495</v>
      </c>
      <c r="O8" s="15">
        <v>403361.636363636</v>
      </c>
    </row>
    <row r="9" spans="1:15">
      <c r="A9" s="9">
        <f t="shared" si="0"/>
        <v>7.79429105894244E-5</v>
      </c>
      <c r="B9">
        <v>7</v>
      </c>
      <c r="C9" s="14">
        <v>31</v>
      </c>
      <c r="D9" s="15">
        <v>0</v>
      </c>
      <c r="E9" s="15">
        <v>0</v>
      </c>
      <c r="F9" s="15">
        <v>143924.32258064501</v>
      </c>
      <c r="G9" s="15">
        <v>265223.83870967699</v>
      </c>
      <c r="H9" s="15">
        <v>303892.25806451601</v>
      </c>
      <c r="I9" s="15">
        <v>303108.09677419299</v>
      </c>
      <c r="J9" s="15">
        <v>277636.93548386998</v>
      </c>
      <c r="K9" s="15">
        <v>247191.29032258</v>
      </c>
      <c r="L9" s="15">
        <v>310900.64516129001</v>
      </c>
      <c r="M9" s="15">
        <v>256971.45161290301</v>
      </c>
      <c r="N9" s="15">
        <v>237713.354838709</v>
      </c>
      <c r="O9" s="15">
        <v>172357.09677419299</v>
      </c>
    </row>
    <row r="10" spans="1:15">
      <c r="A10" s="9">
        <f t="shared" si="0"/>
        <v>1.2571437191842647E-5</v>
      </c>
      <c r="B10">
        <v>8</v>
      </c>
      <c r="C10" s="14">
        <v>5</v>
      </c>
      <c r="D10" s="15">
        <v>0</v>
      </c>
      <c r="E10" s="15">
        <v>0</v>
      </c>
      <c r="F10" s="15">
        <v>628552</v>
      </c>
      <c r="G10" s="15">
        <v>1352080</v>
      </c>
      <c r="H10" s="15">
        <v>1781592</v>
      </c>
      <c r="I10" s="15">
        <v>1514568</v>
      </c>
      <c r="J10" s="15">
        <v>1495753</v>
      </c>
      <c r="K10" s="15">
        <v>1611632</v>
      </c>
      <c r="L10" s="15">
        <v>1822120</v>
      </c>
      <c r="M10" s="15">
        <v>470224</v>
      </c>
      <c r="N10" s="15">
        <v>48544</v>
      </c>
      <c r="O10" s="15">
        <v>0</v>
      </c>
    </row>
    <row r="11" spans="1:15">
      <c r="A11" s="9">
        <f t="shared" si="0"/>
        <v>1.7600012068579704E-5</v>
      </c>
      <c r="B11">
        <v>9</v>
      </c>
      <c r="C11" s="14">
        <v>7</v>
      </c>
      <c r="D11" s="15">
        <v>0</v>
      </c>
      <c r="E11" s="15">
        <v>0</v>
      </c>
      <c r="F11" s="15">
        <v>793892</v>
      </c>
      <c r="G11" s="15">
        <v>1780696</v>
      </c>
      <c r="H11" s="15">
        <v>1810479.42857142</v>
      </c>
      <c r="I11" s="15">
        <v>1509461.7142857099</v>
      </c>
      <c r="J11" s="15">
        <v>1800905.7142857099</v>
      </c>
      <c r="K11" s="15">
        <v>1866053.7142857099</v>
      </c>
      <c r="L11" s="15">
        <v>1979519.42857142</v>
      </c>
      <c r="M11" s="15">
        <v>1631571.42857142</v>
      </c>
      <c r="N11" s="15">
        <v>105140</v>
      </c>
      <c r="O11" s="15">
        <v>0</v>
      </c>
    </row>
    <row r="12" spans="1:15">
      <c r="A12" s="9">
        <f t="shared" si="0"/>
        <v>2.514287438368529E-6</v>
      </c>
      <c r="B12" s="3">
        <v>10</v>
      </c>
      <c r="C12" s="14">
        <v>1</v>
      </c>
      <c r="D12" s="15">
        <v>0</v>
      </c>
      <c r="E12" s="15">
        <v>0</v>
      </c>
      <c r="F12" s="15">
        <v>882080</v>
      </c>
      <c r="G12" s="15">
        <v>2049120</v>
      </c>
      <c r="H12" s="15">
        <v>1616000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</row>
    <row r="13" spans="1:15">
      <c r="A13" s="9">
        <f t="shared" si="0"/>
        <v>1.5085724630211176E-5</v>
      </c>
      <c r="B13">
        <v>11</v>
      </c>
      <c r="C13" s="14">
        <v>6</v>
      </c>
      <c r="D13" s="15">
        <v>0</v>
      </c>
      <c r="E13" s="15">
        <v>0</v>
      </c>
      <c r="F13" s="15">
        <v>916520</v>
      </c>
      <c r="G13" s="15">
        <v>1333400</v>
      </c>
      <c r="H13" s="15">
        <v>1389970</v>
      </c>
      <c r="I13" s="15">
        <v>1313003.33333333</v>
      </c>
      <c r="J13" s="15">
        <v>1292660</v>
      </c>
      <c r="K13" s="15">
        <v>1494200</v>
      </c>
      <c r="L13" s="15">
        <v>1403013.33333333</v>
      </c>
      <c r="M13" s="15">
        <v>1049396.66666666</v>
      </c>
      <c r="N13" s="15">
        <v>1114106.66666666</v>
      </c>
      <c r="O13" s="15">
        <v>1017043.33333333</v>
      </c>
    </row>
    <row r="14" spans="1:15">
      <c r="A14" s="9">
        <f t="shared" si="0"/>
        <v>5.0285748767370579E-6</v>
      </c>
      <c r="B14">
        <v>12</v>
      </c>
      <c r="C14" s="14">
        <v>2</v>
      </c>
      <c r="D14" s="15">
        <v>0</v>
      </c>
      <c r="E14" s="15">
        <v>0</v>
      </c>
      <c r="F14" s="15">
        <v>2957280</v>
      </c>
      <c r="G14" s="15">
        <v>4251280</v>
      </c>
      <c r="H14" s="15">
        <v>4137440</v>
      </c>
      <c r="I14" s="15">
        <v>4239120</v>
      </c>
      <c r="J14" s="15">
        <v>4065200</v>
      </c>
      <c r="K14" s="15">
        <v>4094080</v>
      </c>
      <c r="L14" s="15">
        <v>4097840</v>
      </c>
      <c r="M14" s="15">
        <v>4215600</v>
      </c>
      <c r="N14" s="15">
        <v>2887440</v>
      </c>
      <c r="O14" s="15">
        <v>1388560</v>
      </c>
    </row>
    <row r="15" spans="1:15">
      <c r="A15" s="9">
        <f t="shared" si="0"/>
        <v>5.0285748767370579E-6</v>
      </c>
      <c r="B15">
        <v>13</v>
      </c>
      <c r="C15" s="14">
        <v>2</v>
      </c>
      <c r="D15" s="15">
        <v>0</v>
      </c>
      <c r="E15" s="15">
        <v>0</v>
      </c>
      <c r="F15" s="15">
        <v>783984</v>
      </c>
      <c r="G15" s="15">
        <v>4741647.5</v>
      </c>
      <c r="H15" s="15">
        <v>3904833.5</v>
      </c>
      <c r="I15" s="15">
        <v>2954574</v>
      </c>
      <c r="J15" s="15">
        <v>2434284.5</v>
      </c>
      <c r="K15" s="15">
        <v>2525919.5</v>
      </c>
      <c r="L15" s="15">
        <v>2329221.5</v>
      </c>
      <c r="M15" s="15">
        <v>3059814.5</v>
      </c>
      <c r="N15" s="15">
        <v>3110367.5</v>
      </c>
      <c r="O15" s="15">
        <v>2769375.5</v>
      </c>
    </row>
    <row r="16" spans="1:15">
      <c r="A16" s="9">
        <f t="shared" si="0"/>
        <v>2.514287438368529E-6</v>
      </c>
      <c r="B16" s="11">
        <v>14</v>
      </c>
      <c r="C16" s="14">
        <v>1</v>
      </c>
      <c r="D16" s="15">
        <v>0</v>
      </c>
      <c r="E16" s="15">
        <v>0</v>
      </c>
      <c r="F16" s="15">
        <v>709440</v>
      </c>
      <c r="G16" s="15">
        <v>1948640</v>
      </c>
      <c r="H16" s="15">
        <v>2157600</v>
      </c>
      <c r="I16" s="15">
        <v>600480</v>
      </c>
      <c r="J16" s="15">
        <v>2227840</v>
      </c>
      <c r="K16" s="15">
        <v>2193920</v>
      </c>
      <c r="L16" s="15">
        <v>2270240</v>
      </c>
      <c r="M16" s="15">
        <v>1896320</v>
      </c>
      <c r="N16" s="15">
        <v>1515360</v>
      </c>
      <c r="O16" s="15">
        <v>1385280</v>
      </c>
    </row>
    <row r="17" spans="1:15">
      <c r="A17" s="9">
        <f t="shared" si="0"/>
        <v>5.6571467363291902E-4</v>
      </c>
      <c r="B17">
        <v>15</v>
      </c>
      <c r="C17" s="14">
        <v>225</v>
      </c>
      <c r="D17" s="15">
        <v>0</v>
      </c>
      <c r="E17" s="15">
        <v>0</v>
      </c>
      <c r="F17" s="15">
        <v>66237.871111111104</v>
      </c>
      <c r="G17" s="15">
        <v>63128.142222222203</v>
      </c>
      <c r="H17" s="15">
        <v>71862.968888888805</v>
      </c>
      <c r="I17" s="15">
        <v>71127.071111111101</v>
      </c>
      <c r="J17" s="15">
        <v>62989.084444444401</v>
      </c>
      <c r="K17" s="15">
        <v>65199.746666666601</v>
      </c>
      <c r="L17" s="15">
        <v>63856.186666666603</v>
      </c>
      <c r="M17" s="15">
        <v>57868.484444444402</v>
      </c>
      <c r="N17" s="15">
        <v>52987.617777777697</v>
      </c>
      <c r="O17" s="15">
        <v>38309.199999999997</v>
      </c>
    </row>
    <row r="18" spans="1:15">
      <c r="A18" s="9">
        <f t="shared" si="0"/>
        <v>1.2571437191842647E-5</v>
      </c>
      <c r="B18">
        <v>16</v>
      </c>
      <c r="C18" s="14">
        <v>5</v>
      </c>
      <c r="D18" s="15">
        <v>0</v>
      </c>
      <c r="E18" s="15">
        <v>0</v>
      </c>
      <c r="F18" s="15">
        <v>737080</v>
      </c>
      <c r="G18" s="15">
        <v>2459236.7999999998</v>
      </c>
      <c r="H18" s="15">
        <v>2661464</v>
      </c>
      <c r="I18" s="15">
        <v>2552427.2000000002</v>
      </c>
      <c r="J18" s="15">
        <v>2379372.7999999998</v>
      </c>
      <c r="K18" s="15">
        <v>2513027.2000000002</v>
      </c>
      <c r="L18" s="15">
        <v>2826899.2</v>
      </c>
      <c r="M18" s="15">
        <v>2275910.4</v>
      </c>
      <c r="N18" s="15">
        <v>236792</v>
      </c>
      <c r="O18" s="15">
        <v>0</v>
      </c>
    </row>
    <row r="19" spans="1:15">
      <c r="A19" s="9">
        <f t="shared" si="0"/>
        <v>1.2571437191842647E-5</v>
      </c>
      <c r="B19">
        <v>17</v>
      </c>
      <c r="C19" s="14">
        <v>5</v>
      </c>
      <c r="D19" s="15">
        <v>0</v>
      </c>
      <c r="E19" s="15">
        <v>0</v>
      </c>
      <c r="F19" s="15">
        <v>155468</v>
      </c>
      <c r="G19" s="15">
        <v>513866</v>
      </c>
      <c r="H19" s="15">
        <v>727574</v>
      </c>
      <c r="I19" s="15">
        <v>738826</v>
      </c>
      <c r="J19" s="15">
        <v>670346</v>
      </c>
      <c r="K19" s="15">
        <v>672938</v>
      </c>
      <c r="L19" s="15">
        <v>581318</v>
      </c>
      <c r="M19" s="15">
        <v>352884</v>
      </c>
      <c r="N19" s="15">
        <v>98262</v>
      </c>
      <c r="O19" s="15">
        <v>0</v>
      </c>
    </row>
    <row r="20" spans="1:15">
      <c r="A20" s="9">
        <f t="shared" si="0"/>
        <v>7.5428623151055878E-6</v>
      </c>
      <c r="B20">
        <v>18</v>
      </c>
      <c r="C20" s="14">
        <v>3</v>
      </c>
      <c r="D20" s="15">
        <v>0</v>
      </c>
      <c r="E20" s="15">
        <v>0</v>
      </c>
      <c r="F20" s="15">
        <v>2129109.3333333302</v>
      </c>
      <c r="G20" s="15">
        <v>3620581.3333333302</v>
      </c>
      <c r="H20" s="15">
        <v>3648176</v>
      </c>
      <c r="I20" s="15">
        <v>3642581.3333333302</v>
      </c>
      <c r="J20" s="15">
        <v>3491210.66666666</v>
      </c>
      <c r="K20" s="15">
        <v>3571232</v>
      </c>
      <c r="L20" s="15">
        <v>3915402.66666666</v>
      </c>
      <c r="M20" s="15">
        <v>3107061.3333333302</v>
      </c>
      <c r="N20" s="15">
        <v>1124266.66666666</v>
      </c>
      <c r="O20" s="15">
        <v>407968</v>
      </c>
    </row>
    <row r="21" spans="1:15">
      <c r="A21" s="9">
        <f t="shared" si="0"/>
        <v>2.514287438368529E-6</v>
      </c>
      <c r="B21">
        <v>19</v>
      </c>
      <c r="C21" s="14">
        <v>1</v>
      </c>
      <c r="D21" s="15">
        <v>0</v>
      </c>
      <c r="E21" s="15">
        <v>0</v>
      </c>
      <c r="F21" s="15">
        <v>343904</v>
      </c>
      <c r="G21" s="15">
        <v>1149896</v>
      </c>
      <c r="H21" s="15">
        <v>1575024</v>
      </c>
      <c r="I21" s="15">
        <v>973016</v>
      </c>
      <c r="J21" s="15">
        <v>13816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</row>
    <row r="22" spans="1:15">
      <c r="A22" s="10">
        <f>SUM(A2:A21)</f>
        <v>0.99999999999999967</v>
      </c>
      <c r="C22" s="8">
        <f>SUM(C2:C21)</f>
        <v>397727</v>
      </c>
    </row>
    <row r="24" spans="1:15">
      <c r="B24">
        <f>B2</f>
        <v>0</v>
      </c>
      <c r="C24" s="4">
        <f>C2</f>
        <v>397411</v>
      </c>
      <c r="E24" s="2">
        <f>E2-D2</f>
        <v>0</v>
      </c>
      <c r="F24" s="2">
        <f t="shared" ref="F24:O26" si="1">F2-E2</f>
        <v>251.422464400834</v>
      </c>
      <c r="G24" s="2">
        <f t="shared" si="1"/>
        <v>-170.42104018258141</v>
      </c>
      <c r="H24" s="2">
        <f t="shared" si="1"/>
        <v>53.523455566151398</v>
      </c>
      <c r="I24" s="2">
        <f t="shared" si="1"/>
        <v>-55.668557236714094</v>
      </c>
      <c r="J24" s="2">
        <f t="shared" si="1"/>
        <v>44.379302535661097</v>
      </c>
      <c r="K24" s="2">
        <f t="shared" si="1"/>
        <v>-42.825102979030802</v>
      </c>
      <c r="L24" s="2">
        <f t="shared" si="1"/>
        <v>56.462865899533796</v>
      </c>
      <c r="M24" s="2">
        <f t="shared" si="1"/>
        <v>-62.124553673651789</v>
      </c>
      <c r="N24" s="2">
        <f t="shared" si="1"/>
        <v>55.804831773654811</v>
      </c>
      <c r="O24" s="2">
        <f t="shared" si="1"/>
        <v>-50.814516961030108</v>
      </c>
    </row>
    <row r="25" spans="1:15">
      <c r="B25">
        <f t="shared" ref="B25:C40" si="2">B3</f>
        <v>1</v>
      </c>
      <c r="C25" s="4">
        <f t="shared" si="2"/>
        <v>1</v>
      </c>
      <c r="E25" s="2">
        <f>E3-D3</f>
        <v>0</v>
      </c>
      <c r="F25" s="2">
        <f t="shared" si="1"/>
        <v>5664780</v>
      </c>
      <c r="G25" s="2">
        <f t="shared" si="1"/>
        <v>4536180</v>
      </c>
      <c r="H25" s="2">
        <f t="shared" si="1"/>
        <v>-2207700</v>
      </c>
      <c r="I25" s="2">
        <f t="shared" si="1"/>
        <v>1731180</v>
      </c>
      <c r="J25" s="2">
        <f t="shared" si="1"/>
        <v>693000</v>
      </c>
      <c r="K25" s="2">
        <f t="shared" si="1"/>
        <v>537240</v>
      </c>
      <c r="L25" s="2">
        <f t="shared" si="1"/>
        <v>-225060</v>
      </c>
      <c r="M25" s="2">
        <f t="shared" si="1"/>
        <v>-2490840</v>
      </c>
      <c r="N25" s="2">
        <f t="shared" si="1"/>
        <v>-8238780</v>
      </c>
      <c r="O25" s="2">
        <f t="shared" si="1"/>
        <v>0</v>
      </c>
    </row>
    <row r="26" spans="1:15">
      <c r="B26">
        <f t="shared" si="2"/>
        <v>2</v>
      </c>
      <c r="C26" s="4">
        <f t="shared" si="2"/>
        <v>1</v>
      </c>
      <c r="E26" s="2">
        <f>E4-D4</f>
        <v>0</v>
      </c>
      <c r="F26" s="2">
        <f t="shared" si="1"/>
        <v>2390400</v>
      </c>
      <c r="G26" s="2">
        <f t="shared" si="1"/>
        <v>1528320</v>
      </c>
      <c r="H26" s="2">
        <f t="shared" si="1"/>
        <v>1074780</v>
      </c>
      <c r="I26" s="2">
        <f t="shared" si="1"/>
        <v>-511265</v>
      </c>
      <c r="J26" s="2">
        <f t="shared" si="1"/>
        <v>-512515</v>
      </c>
      <c r="K26" s="2">
        <f t="shared" si="1"/>
        <v>-300600</v>
      </c>
      <c r="L26" s="2">
        <f t="shared" si="1"/>
        <v>1434480</v>
      </c>
      <c r="M26" s="2">
        <f t="shared" si="1"/>
        <v>529200</v>
      </c>
      <c r="N26" s="2">
        <f t="shared" si="1"/>
        <v>-1006080</v>
      </c>
      <c r="O26" s="2">
        <f t="shared" si="1"/>
        <v>355836</v>
      </c>
    </row>
    <row r="27" spans="1:15">
      <c r="B27">
        <f t="shared" si="2"/>
        <v>3</v>
      </c>
      <c r="C27" s="4">
        <f t="shared" si="2"/>
        <v>1</v>
      </c>
      <c r="E27" s="2">
        <f t="shared" ref="E27:O42" si="3">E5-D5</f>
        <v>0</v>
      </c>
      <c r="F27" s="2">
        <f t="shared" si="3"/>
        <v>14312232</v>
      </c>
      <c r="G27" s="2">
        <f t="shared" si="3"/>
        <v>3916440</v>
      </c>
      <c r="H27" s="2">
        <f t="shared" si="3"/>
        <v>936936</v>
      </c>
      <c r="I27" s="2">
        <f t="shared" si="3"/>
        <v>-2258784</v>
      </c>
      <c r="J27" s="2">
        <f t="shared" si="3"/>
        <v>1112760</v>
      </c>
      <c r="K27" s="2">
        <f t="shared" si="3"/>
        <v>-1081872</v>
      </c>
      <c r="L27" s="2">
        <f t="shared" si="3"/>
        <v>138600</v>
      </c>
      <c r="M27" s="2">
        <f t="shared" si="3"/>
        <v>-2470248</v>
      </c>
      <c r="N27" s="2">
        <f t="shared" si="3"/>
        <v>-14606064</v>
      </c>
      <c r="O27" s="2">
        <f t="shared" si="3"/>
        <v>0</v>
      </c>
    </row>
    <row r="28" spans="1:15">
      <c r="B28">
        <f t="shared" si="2"/>
        <v>4</v>
      </c>
      <c r="C28" s="4">
        <f t="shared" si="2"/>
        <v>7</v>
      </c>
      <c r="E28" s="2">
        <f t="shared" si="3"/>
        <v>0</v>
      </c>
      <c r="F28" s="2">
        <f t="shared" si="3"/>
        <v>1080796</v>
      </c>
      <c r="G28" s="2">
        <f t="shared" si="3"/>
        <v>1097621.1428571399</v>
      </c>
      <c r="H28" s="2">
        <f t="shared" si="3"/>
        <v>-295258.28571428987</v>
      </c>
      <c r="I28" s="2">
        <f t="shared" si="3"/>
        <v>311142.28571428987</v>
      </c>
      <c r="J28" s="2">
        <f t="shared" si="3"/>
        <v>-15328.571428569965</v>
      </c>
      <c r="K28" s="2">
        <f t="shared" si="3"/>
        <v>-54922.85714286007</v>
      </c>
      <c r="L28" s="2">
        <f t="shared" si="3"/>
        <v>101580.57142856997</v>
      </c>
      <c r="M28" s="2">
        <f t="shared" si="3"/>
        <v>-9356.5714285699651</v>
      </c>
      <c r="N28" s="2">
        <f t="shared" si="3"/>
        <v>-475022.28571428987</v>
      </c>
      <c r="O28" s="2">
        <f t="shared" si="3"/>
        <v>-1194474.285714278</v>
      </c>
    </row>
    <row r="29" spans="1:15">
      <c r="B29">
        <f t="shared" si="2"/>
        <v>5</v>
      </c>
      <c r="C29" s="4">
        <f t="shared" si="2"/>
        <v>1</v>
      </c>
      <c r="E29" s="2">
        <f t="shared" si="3"/>
        <v>0</v>
      </c>
      <c r="F29" s="2">
        <f t="shared" si="3"/>
        <v>1108800</v>
      </c>
      <c r="G29" s="2">
        <f t="shared" si="3"/>
        <v>2930400</v>
      </c>
      <c r="H29" s="2">
        <f t="shared" si="3"/>
        <v>-237600</v>
      </c>
      <c r="I29" s="2">
        <f t="shared" si="3"/>
        <v>396000</v>
      </c>
      <c r="J29" s="2">
        <f t="shared" si="3"/>
        <v>158400</v>
      </c>
      <c r="K29" s="2">
        <f t="shared" si="3"/>
        <v>-1504800</v>
      </c>
      <c r="L29" s="2">
        <f t="shared" si="3"/>
        <v>-950400</v>
      </c>
      <c r="M29" s="2">
        <f t="shared" si="3"/>
        <v>2531232</v>
      </c>
      <c r="N29" s="2">
        <f t="shared" si="3"/>
        <v>-4286304</v>
      </c>
      <c r="O29" s="2">
        <f t="shared" si="3"/>
        <v>-145728</v>
      </c>
    </row>
    <row r="30" spans="1:15">
      <c r="B30">
        <f t="shared" si="2"/>
        <v>6</v>
      </c>
      <c r="C30" s="4">
        <f t="shared" si="2"/>
        <v>11</v>
      </c>
      <c r="E30" s="2">
        <f t="shared" si="3"/>
        <v>0</v>
      </c>
      <c r="F30" s="2">
        <f t="shared" si="3"/>
        <v>436838.545454545</v>
      </c>
      <c r="G30" s="2">
        <f t="shared" si="3"/>
        <v>229791.63636363595</v>
      </c>
      <c r="H30" s="2">
        <f t="shared" si="3"/>
        <v>29159.272727273055</v>
      </c>
      <c r="I30" s="2">
        <f t="shared" si="3"/>
        <v>81622</v>
      </c>
      <c r="J30" s="2">
        <f t="shared" si="3"/>
        <v>-80556.181818181998</v>
      </c>
      <c r="K30" s="2">
        <f t="shared" si="3"/>
        <v>-5078</v>
      </c>
      <c r="L30" s="2">
        <f t="shared" si="3"/>
        <v>89372.545454545994</v>
      </c>
      <c r="M30" s="2">
        <f t="shared" si="3"/>
        <v>87692.727272726945</v>
      </c>
      <c r="N30" s="2">
        <f t="shared" si="3"/>
        <v>-244516</v>
      </c>
      <c r="O30" s="2">
        <f t="shared" si="3"/>
        <v>-220964.90909090894</v>
      </c>
    </row>
    <row r="31" spans="1:15">
      <c r="B31">
        <f t="shared" si="2"/>
        <v>7</v>
      </c>
      <c r="C31" s="4">
        <f t="shared" si="2"/>
        <v>31</v>
      </c>
      <c r="E31" s="2">
        <f t="shared" si="3"/>
        <v>0</v>
      </c>
      <c r="F31" s="2">
        <f>F9-E9</f>
        <v>143924.32258064501</v>
      </c>
      <c r="G31" s="2">
        <f t="shared" si="3"/>
        <v>121299.51612903198</v>
      </c>
      <c r="H31" s="2">
        <f t="shared" si="3"/>
        <v>38668.419354839018</v>
      </c>
      <c r="I31" s="2">
        <f t="shared" si="3"/>
        <v>-784.16129032301251</v>
      </c>
      <c r="J31" s="2">
        <f t="shared" si="3"/>
        <v>-25471.161290323013</v>
      </c>
      <c r="K31" s="2">
        <f t="shared" si="3"/>
        <v>-30445.645161289984</v>
      </c>
      <c r="L31" s="2">
        <f t="shared" si="3"/>
        <v>63709.354838710016</v>
      </c>
      <c r="M31" s="2">
        <f t="shared" si="3"/>
        <v>-53929.193548387004</v>
      </c>
      <c r="N31" s="2">
        <f t="shared" si="3"/>
        <v>-19258.096774194011</v>
      </c>
      <c r="O31" s="2">
        <f t="shared" si="3"/>
        <v>-65356.258064516005</v>
      </c>
    </row>
    <row r="32" spans="1:15">
      <c r="B32">
        <f t="shared" si="2"/>
        <v>8</v>
      </c>
      <c r="C32" s="4">
        <f t="shared" si="2"/>
        <v>5</v>
      </c>
      <c r="E32" s="2">
        <f t="shared" si="3"/>
        <v>0</v>
      </c>
      <c r="F32" s="2">
        <f t="shared" si="3"/>
        <v>628552</v>
      </c>
      <c r="G32" s="2">
        <f t="shared" si="3"/>
        <v>723528</v>
      </c>
      <c r="H32" s="2">
        <f t="shared" si="3"/>
        <v>429512</v>
      </c>
      <c r="I32" s="2">
        <f t="shared" si="3"/>
        <v>-267024</v>
      </c>
      <c r="J32" s="2">
        <f t="shared" si="3"/>
        <v>-18815</v>
      </c>
      <c r="K32" s="2">
        <f t="shared" si="3"/>
        <v>115879</v>
      </c>
      <c r="L32" s="2">
        <f t="shared" si="3"/>
        <v>210488</v>
      </c>
      <c r="M32" s="2">
        <f t="shared" si="3"/>
        <v>-1351896</v>
      </c>
      <c r="N32" s="2">
        <f t="shared" si="3"/>
        <v>-421680</v>
      </c>
      <c r="O32" s="2">
        <f t="shared" si="3"/>
        <v>-48544</v>
      </c>
    </row>
    <row r="33" spans="2:15">
      <c r="B33">
        <f t="shared" si="2"/>
        <v>9</v>
      </c>
      <c r="C33" s="4">
        <f t="shared" si="2"/>
        <v>7</v>
      </c>
      <c r="E33" s="2">
        <f t="shared" si="3"/>
        <v>0</v>
      </c>
      <c r="F33" s="2">
        <f t="shared" si="3"/>
        <v>793892</v>
      </c>
      <c r="G33" s="2">
        <f t="shared" si="3"/>
        <v>986804</v>
      </c>
      <c r="H33" s="2">
        <f t="shared" si="3"/>
        <v>29783.428571420023</v>
      </c>
      <c r="I33" s="2">
        <f t="shared" si="3"/>
        <v>-301017.71428571013</v>
      </c>
      <c r="J33" s="2">
        <f t="shared" si="3"/>
        <v>291444</v>
      </c>
      <c r="K33" s="2">
        <f t="shared" si="3"/>
        <v>65148</v>
      </c>
      <c r="L33" s="2">
        <f t="shared" si="3"/>
        <v>113465.71428571013</v>
      </c>
      <c r="M33" s="2">
        <f t="shared" si="3"/>
        <v>-347948</v>
      </c>
      <c r="N33" s="2">
        <f t="shared" si="3"/>
        <v>-1526431.42857142</v>
      </c>
      <c r="O33" s="2">
        <f t="shared" si="3"/>
        <v>-105140</v>
      </c>
    </row>
    <row r="34" spans="2:15">
      <c r="B34">
        <f t="shared" si="2"/>
        <v>10</v>
      </c>
      <c r="C34" s="4">
        <f t="shared" si="2"/>
        <v>1</v>
      </c>
      <c r="E34" s="2">
        <f t="shared" si="3"/>
        <v>0</v>
      </c>
      <c r="F34" s="2">
        <f t="shared" si="3"/>
        <v>882080</v>
      </c>
      <c r="G34" s="2">
        <f t="shared" si="3"/>
        <v>1167040</v>
      </c>
      <c r="H34" s="2">
        <f t="shared" si="3"/>
        <v>-433120</v>
      </c>
      <c r="I34" s="2">
        <f t="shared" si="3"/>
        <v>-1616000</v>
      </c>
      <c r="J34" s="2">
        <f t="shared" si="3"/>
        <v>0</v>
      </c>
      <c r="K34" s="2">
        <f t="shared" si="3"/>
        <v>0</v>
      </c>
      <c r="L34" s="2">
        <f t="shared" si="3"/>
        <v>0</v>
      </c>
      <c r="M34" s="2">
        <f t="shared" si="3"/>
        <v>0</v>
      </c>
      <c r="N34" s="2">
        <f t="shared" si="3"/>
        <v>0</v>
      </c>
      <c r="O34" s="2">
        <f t="shared" si="3"/>
        <v>0</v>
      </c>
    </row>
    <row r="35" spans="2:15">
      <c r="B35">
        <f t="shared" si="2"/>
        <v>11</v>
      </c>
      <c r="C35" s="4">
        <f t="shared" si="2"/>
        <v>6</v>
      </c>
      <c r="E35" s="2">
        <f t="shared" si="3"/>
        <v>0</v>
      </c>
      <c r="F35" s="2">
        <f t="shared" si="3"/>
        <v>916520</v>
      </c>
      <c r="G35" s="2">
        <f t="shared" si="3"/>
        <v>416880</v>
      </c>
      <c r="H35" s="2">
        <f t="shared" si="3"/>
        <v>56570</v>
      </c>
      <c r="I35" s="2">
        <f t="shared" si="3"/>
        <v>-76966.666666670004</v>
      </c>
      <c r="J35" s="2">
        <f t="shared" si="3"/>
        <v>-20343.333333329996</v>
      </c>
      <c r="K35" s="2">
        <f t="shared" si="3"/>
        <v>201540</v>
      </c>
      <c r="L35" s="2">
        <f t="shared" si="3"/>
        <v>-91186.666666670004</v>
      </c>
      <c r="M35" s="2">
        <f t="shared" si="3"/>
        <v>-353616.66666667</v>
      </c>
      <c r="N35" s="2">
        <f t="shared" si="3"/>
        <v>64710</v>
      </c>
      <c r="O35" s="2">
        <f t="shared" si="3"/>
        <v>-97063.333333329996</v>
      </c>
    </row>
    <row r="36" spans="2:15">
      <c r="B36">
        <f t="shared" si="2"/>
        <v>12</v>
      </c>
      <c r="C36" s="4">
        <f t="shared" si="2"/>
        <v>2</v>
      </c>
      <c r="E36" s="2">
        <f t="shared" si="3"/>
        <v>0</v>
      </c>
      <c r="F36" s="2">
        <f t="shared" si="3"/>
        <v>2957280</v>
      </c>
      <c r="G36" s="2">
        <f t="shared" si="3"/>
        <v>1294000</v>
      </c>
      <c r="H36" s="2">
        <f t="shared" si="3"/>
        <v>-113840</v>
      </c>
      <c r="I36" s="2">
        <f t="shared" si="3"/>
        <v>101680</v>
      </c>
      <c r="J36" s="2">
        <f t="shared" si="3"/>
        <v>-173920</v>
      </c>
      <c r="K36" s="2">
        <f t="shared" si="3"/>
        <v>28880</v>
      </c>
      <c r="L36" s="2">
        <f t="shared" si="3"/>
        <v>3760</v>
      </c>
      <c r="M36" s="2">
        <f t="shared" si="3"/>
        <v>117760</v>
      </c>
      <c r="N36" s="2">
        <f t="shared" si="3"/>
        <v>-1328160</v>
      </c>
      <c r="O36" s="2">
        <f t="shared" si="3"/>
        <v>-1498880</v>
      </c>
    </row>
    <row r="37" spans="2:15">
      <c r="B37">
        <f t="shared" si="2"/>
        <v>13</v>
      </c>
      <c r="C37" s="4">
        <f t="shared" si="2"/>
        <v>2</v>
      </c>
      <c r="E37" s="2">
        <f t="shared" si="3"/>
        <v>0</v>
      </c>
      <c r="F37" s="2">
        <f t="shared" si="3"/>
        <v>783984</v>
      </c>
      <c r="G37" s="2">
        <f t="shared" si="3"/>
        <v>3957663.5</v>
      </c>
      <c r="H37" s="2">
        <f t="shared" si="3"/>
        <v>-836814</v>
      </c>
      <c r="I37" s="2">
        <f t="shared" si="3"/>
        <v>-950259.5</v>
      </c>
      <c r="J37" s="2">
        <f t="shared" si="3"/>
        <v>-520289.5</v>
      </c>
      <c r="K37" s="2">
        <f t="shared" si="3"/>
        <v>91635</v>
      </c>
      <c r="L37" s="2">
        <f t="shared" si="3"/>
        <v>-196698</v>
      </c>
      <c r="M37" s="2">
        <f t="shared" si="3"/>
        <v>730593</v>
      </c>
      <c r="N37" s="2">
        <f t="shared" si="3"/>
        <v>50553</v>
      </c>
      <c r="O37" s="2">
        <f t="shared" si="3"/>
        <v>-340992</v>
      </c>
    </row>
    <row r="38" spans="2:15">
      <c r="B38">
        <f t="shared" si="2"/>
        <v>14</v>
      </c>
      <c r="C38" s="4">
        <f t="shared" si="2"/>
        <v>1</v>
      </c>
      <c r="E38" s="2">
        <f t="shared" si="3"/>
        <v>0</v>
      </c>
      <c r="F38" s="2">
        <f t="shared" si="3"/>
        <v>709440</v>
      </c>
      <c r="G38" s="2">
        <f t="shared" si="3"/>
        <v>1239200</v>
      </c>
      <c r="H38" s="2">
        <f t="shared" si="3"/>
        <v>208960</v>
      </c>
      <c r="I38" s="2">
        <f t="shared" si="3"/>
        <v>-1557120</v>
      </c>
      <c r="J38" s="2">
        <f t="shared" si="3"/>
        <v>1627360</v>
      </c>
      <c r="K38" s="2">
        <f t="shared" si="3"/>
        <v>-33920</v>
      </c>
      <c r="L38" s="2">
        <f t="shared" si="3"/>
        <v>76320</v>
      </c>
      <c r="M38" s="2">
        <f t="shared" si="3"/>
        <v>-373920</v>
      </c>
      <c r="N38" s="2">
        <f t="shared" si="3"/>
        <v>-380960</v>
      </c>
      <c r="O38" s="2">
        <f t="shared" si="3"/>
        <v>-130080</v>
      </c>
    </row>
    <row r="39" spans="2:15">
      <c r="B39">
        <f t="shared" si="2"/>
        <v>15</v>
      </c>
      <c r="C39" s="4">
        <f t="shared" si="2"/>
        <v>225</v>
      </c>
      <c r="E39" s="2">
        <f t="shared" si="3"/>
        <v>0</v>
      </c>
      <c r="F39" s="2">
        <f t="shared" si="3"/>
        <v>66237.871111111104</v>
      </c>
      <c r="G39" s="2">
        <f t="shared" si="3"/>
        <v>-3109.7288888889016</v>
      </c>
      <c r="H39" s="2">
        <f t="shared" si="3"/>
        <v>8734.8266666666023</v>
      </c>
      <c r="I39" s="2">
        <f t="shared" si="3"/>
        <v>-735.8977777777036</v>
      </c>
      <c r="J39" s="2">
        <f t="shared" si="3"/>
        <v>-8137.9866666667003</v>
      </c>
      <c r="K39" s="2">
        <f t="shared" si="3"/>
        <v>2210.6622222221995</v>
      </c>
      <c r="L39" s="2">
        <f t="shared" si="3"/>
        <v>-1343.5599999999977</v>
      </c>
      <c r="M39" s="2">
        <f t="shared" si="3"/>
        <v>-5987.7022222222004</v>
      </c>
      <c r="N39" s="2">
        <f t="shared" si="3"/>
        <v>-4880.866666666705</v>
      </c>
      <c r="O39" s="2">
        <f t="shared" si="3"/>
        <v>-14678.4177777777</v>
      </c>
    </row>
    <row r="40" spans="2:15">
      <c r="B40">
        <f t="shared" si="2"/>
        <v>16</v>
      </c>
      <c r="C40" s="4">
        <f t="shared" si="2"/>
        <v>5</v>
      </c>
      <c r="E40" s="2">
        <f t="shared" si="3"/>
        <v>0</v>
      </c>
      <c r="F40" s="2">
        <f t="shared" si="3"/>
        <v>737080</v>
      </c>
      <c r="G40" s="2">
        <f t="shared" si="3"/>
        <v>1722156.7999999998</v>
      </c>
      <c r="H40" s="2">
        <f t="shared" si="3"/>
        <v>202227.20000000019</v>
      </c>
      <c r="I40" s="2">
        <f t="shared" si="3"/>
        <v>-109036.79999999981</v>
      </c>
      <c r="J40" s="2">
        <f t="shared" si="3"/>
        <v>-173054.40000000037</v>
      </c>
      <c r="K40" s="2">
        <f t="shared" si="3"/>
        <v>133654.40000000037</v>
      </c>
      <c r="L40" s="2">
        <f t="shared" si="3"/>
        <v>313872</v>
      </c>
      <c r="M40" s="2">
        <f t="shared" si="3"/>
        <v>-550988.80000000028</v>
      </c>
      <c r="N40" s="2">
        <f t="shared" si="3"/>
        <v>-2039118.4</v>
      </c>
      <c r="O40" s="2">
        <f t="shared" si="3"/>
        <v>-236792</v>
      </c>
    </row>
    <row r="41" spans="2:15">
      <c r="B41">
        <f t="shared" ref="B41:C43" si="4">B19</f>
        <v>17</v>
      </c>
      <c r="C41" s="4">
        <f t="shared" si="4"/>
        <v>5</v>
      </c>
      <c r="E41" s="2">
        <f t="shared" si="3"/>
        <v>0</v>
      </c>
      <c r="F41" s="2">
        <f t="shared" si="3"/>
        <v>155468</v>
      </c>
      <c r="G41" s="2">
        <f t="shared" si="3"/>
        <v>358398</v>
      </c>
      <c r="H41" s="2">
        <f t="shared" si="3"/>
        <v>213708</v>
      </c>
      <c r="I41" s="2">
        <f t="shared" si="3"/>
        <v>11252</v>
      </c>
      <c r="J41" s="2">
        <f t="shared" si="3"/>
        <v>-68480</v>
      </c>
      <c r="K41" s="2">
        <f t="shared" si="3"/>
        <v>2592</v>
      </c>
      <c r="L41" s="2">
        <f t="shared" si="3"/>
        <v>-91620</v>
      </c>
      <c r="M41" s="2">
        <f t="shared" si="3"/>
        <v>-228434</v>
      </c>
      <c r="N41" s="2">
        <f t="shared" si="3"/>
        <v>-254622</v>
      </c>
      <c r="O41" s="2">
        <f t="shared" si="3"/>
        <v>-98262</v>
      </c>
    </row>
    <row r="42" spans="2:15">
      <c r="B42">
        <f t="shared" si="4"/>
        <v>18</v>
      </c>
      <c r="C42" s="4">
        <f t="shared" si="4"/>
        <v>3</v>
      </c>
      <c r="E42" s="2">
        <f>E20-D20</f>
        <v>0</v>
      </c>
      <c r="F42" s="2">
        <f t="shared" si="3"/>
        <v>2129109.3333333302</v>
      </c>
      <c r="G42" s="2">
        <f t="shared" si="3"/>
        <v>1491472</v>
      </c>
      <c r="H42" s="2">
        <f t="shared" si="3"/>
        <v>27594.666666669771</v>
      </c>
      <c r="I42" s="2">
        <f t="shared" si="3"/>
        <v>-5594.6666666697711</v>
      </c>
      <c r="J42" s="2">
        <f t="shared" si="3"/>
        <v>-151370.66666667024</v>
      </c>
      <c r="K42" s="2">
        <f t="shared" si="3"/>
        <v>80021.333333340008</v>
      </c>
      <c r="L42" s="2">
        <f t="shared" si="3"/>
        <v>344170.66666665999</v>
      </c>
      <c r="M42" s="2">
        <f t="shared" si="3"/>
        <v>-808341.33333332976</v>
      </c>
      <c r="N42" s="2">
        <f t="shared" si="3"/>
        <v>-1982794.6666666702</v>
      </c>
      <c r="O42" s="2">
        <f t="shared" si="3"/>
        <v>-716298.66666665999</v>
      </c>
    </row>
    <row r="43" spans="2:15">
      <c r="B43">
        <f t="shared" si="4"/>
        <v>19</v>
      </c>
      <c r="C43" s="4">
        <f t="shared" si="4"/>
        <v>1</v>
      </c>
      <c r="E43" s="2">
        <f>E21-D21</f>
        <v>0</v>
      </c>
      <c r="F43" s="2">
        <f t="shared" ref="F43:O43" si="5">F21-E21</f>
        <v>343904</v>
      </c>
      <c r="G43" s="2">
        <f t="shared" si="5"/>
        <v>805992</v>
      </c>
      <c r="H43" s="2">
        <f t="shared" si="5"/>
        <v>425128</v>
      </c>
      <c r="I43" s="2">
        <f t="shared" si="5"/>
        <v>-602008</v>
      </c>
      <c r="J43" s="2">
        <f t="shared" si="5"/>
        <v>-959200</v>
      </c>
      <c r="K43" s="2">
        <f t="shared" si="5"/>
        <v>-13816</v>
      </c>
      <c r="L43" s="2">
        <f t="shared" si="5"/>
        <v>0</v>
      </c>
      <c r="M43" s="2">
        <f t="shared" si="5"/>
        <v>0</v>
      </c>
      <c r="N43" s="2">
        <f t="shared" si="5"/>
        <v>0</v>
      </c>
      <c r="O43" s="2">
        <f t="shared" si="5"/>
        <v>0</v>
      </c>
    </row>
  </sheetData>
  <phoneticPr fontId="2" type="noConversion"/>
  <conditionalFormatting sqref="D2:O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{193A1338-B772-4203-8DE4-696F73522B5A}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3A1338-B772-4203-8DE4-696F73522B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70" zoomScaleNormal="70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4.4"/>
  <cols>
    <col min="1" max="1" width="13.33203125" bestFit="1" customWidth="1"/>
    <col min="2" max="2" width="3.5546875" bestFit="1" customWidth="1"/>
    <col min="3" max="3" width="11.5546875" customWidth="1"/>
    <col min="4" max="15" width="15" style="2" bestFit="1" customWidth="1"/>
  </cols>
  <sheetData>
    <row r="1" spans="1:15">
      <c r="A1" t="s">
        <v>55</v>
      </c>
      <c r="B1" s="11"/>
      <c r="C1" s="11" t="s">
        <v>5</v>
      </c>
      <c r="D1" s="15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14</v>
      </c>
      <c r="M1" s="15" t="s">
        <v>15</v>
      </c>
      <c r="N1" s="15" t="s">
        <v>16</v>
      </c>
      <c r="O1" s="15" t="s">
        <v>17</v>
      </c>
    </row>
    <row r="2" spans="1:15">
      <c r="A2" s="9">
        <f>C2/$C$22</f>
        <v>0.99986334649255992</v>
      </c>
      <c r="B2" s="11">
        <v>0</v>
      </c>
      <c r="C2" s="14">
        <v>5070527</v>
      </c>
      <c r="D2" s="15">
        <v>0</v>
      </c>
      <c r="E2" s="15">
        <v>0</v>
      </c>
      <c r="F2" s="15">
        <v>0</v>
      </c>
      <c r="G2" s="15">
        <v>19.646314800476301</v>
      </c>
      <c r="H2" s="15">
        <v>20.377821748670598</v>
      </c>
      <c r="I2" s="15">
        <v>38.843471860710302</v>
      </c>
      <c r="J2" s="15">
        <v>32.598657614614297</v>
      </c>
      <c r="K2" s="15">
        <v>40.029702046691</v>
      </c>
      <c r="L2" s="15">
        <v>43.8707581816955</v>
      </c>
      <c r="M2" s="15">
        <v>42.857470605613699</v>
      </c>
      <c r="N2" s="15">
        <v>45.058706138179701</v>
      </c>
      <c r="O2" s="15">
        <v>55.827931461154101</v>
      </c>
    </row>
    <row r="3" spans="1:15">
      <c r="A3" s="9">
        <f t="shared" ref="A3:A21" si="0">C3/$C$22</f>
        <v>1.9719120842716348E-7</v>
      </c>
      <c r="B3" s="11">
        <v>1</v>
      </c>
      <c r="C3" s="14">
        <v>1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70252686</v>
      </c>
    </row>
    <row r="4" spans="1:15">
      <c r="A4" s="9">
        <f t="shared" si="0"/>
        <v>1.9719120842716348E-7</v>
      </c>
      <c r="B4" s="11">
        <v>2</v>
      </c>
      <c r="C4" s="14">
        <v>1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33300000</v>
      </c>
      <c r="K4" s="15">
        <v>24400000</v>
      </c>
      <c r="L4" s="15">
        <v>31200000</v>
      </c>
      <c r="M4" s="15">
        <v>28100000</v>
      </c>
      <c r="N4" s="15">
        <v>31800000</v>
      </c>
      <c r="O4" s="15">
        <v>31200000</v>
      </c>
    </row>
    <row r="5" spans="1:15">
      <c r="A5" s="9">
        <f t="shared" si="0"/>
        <v>1.5775296674173078E-6</v>
      </c>
      <c r="B5" s="11">
        <v>3</v>
      </c>
      <c r="C5" s="14">
        <v>8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421305</v>
      </c>
      <c r="J5" s="15">
        <v>1075087.5</v>
      </c>
      <c r="K5" s="15">
        <v>1324987.5</v>
      </c>
      <c r="L5" s="15">
        <v>1446207.5</v>
      </c>
      <c r="M5" s="15">
        <v>1329002.5</v>
      </c>
      <c r="N5" s="15">
        <v>1007150</v>
      </c>
      <c r="O5" s="15">
        <v>1266570</v>
      </c>
    </row>
    <row r="6" spans="1:15">
      <c r="A6" s="9">
        <f t="shared" si="0"/>
        <v>1.7747208758444713E-6</v>
      </c>
      <c r="B6" s="11">
        <v>4</v>
      </c>
      <c r="C6" s="14">
        <v>9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58672</v>
      </c>
      <c r="L6" s="15">
        <v>1038849.33333333</v>
      </c>
      <c r="M6" s="15">
        <v>1428633.7777777701</v>
      </c>
      <c r="N6" s="15">
        <v>1916216.33333333</v>
      </c>
      <c r="O6" s="15">
        <v>1713747.5555555499</v>
      </c>
    </row>
    <row r="7" spans="1:15">
      <c r="A7" s="9">
        <f t="shared" si="0"/>
        <v>1.9719120842716348E-7</v>
      </c>
      <c r="B7" s="11">
        <v>5</v>
      </c>
      <c r="C7" s="14">
        <v>1</v>
      </c>
      <c r="D7" s="15">
        <v>0</v>
      </c>
      <c r="E7" s="15">
        <v>0</v>
      </c>
      <c r="F7" s="15">
        <v>0</v>
      </c>
      <c r="G7" s="15">
        <v>5640000</v>
      </c>
      <c r="H7" s="15">
        <v>6320000</v>
      </c>
      <c r="I7" s="15">
        <v>5020000</v>
      </c>
      <c r="J7" s="15">
        <v>7740000</v>
      </c>
      <c r="K7" s="15">
        <v>6360000</v>
      </c>
      <c r="L7" s="15">
        <v>7060000</v>
      </c>
      <c r="M7" s="15">
        <v>5075800</v>
      </c>
      <c r="N7" s="15">
        <v>4990400</v>
      </c>
      <c r="O7" s="15">
        <v>0</v>
      </c>
    </row>
    <row r="8" spans="1:15">
      <c r="A8" s="9">
        <f t="shared" si="0"/>
        <v>1.3803384589901444E-6</v>
      </c>
      <c r="B8" s="11">
        <v>6</v>
      </c>
      <c r="C8" s="14">
        <v>7</v>
      </c>
      <c r="D8" s="15">
        <v>0</v>
      </c>
      <c r="E8" s="15">
        <v>0</v>
      </c>
      <c r="F8" s="15">
        <v>0</v>
      </c>
      <c r="G8" s="15">
        <v>214708.57142857101</v>
      </c>
      <c r="H8" s="15">
        <v>955758.28571428498</v>
      </c>
      <c r="I8" s="15">
        <v>1163122.8571428501</v>
      </c>
      <c r="J8" s="15">
        <v>622939.42857142806</v>
      </c>
      <c r="K8" s="15">
        <v>639941.14285714203</v>
      </c>
      <c r="L8" s="15">
        <v>70498</v>
      </c>
      <c r="M8" s="15">
        <v>237370</v>
      </c>
      <c r="N8" s="15">
        <v>346442</v>
      </c>
      <c r="O8" s="15">
        <v>107860</v>
      </c>
    </row>
    <row r="9" spans="1:15">
      <c r="A9" s="9">
        <f t="shared" si="0"/>
        <v>1.0372257563268799E-4</v>
      </c>
      <c r="B9" s="11">
        <v>7</v>
      </c>
      <c r="C9" s="14">
        <v>526</v>
      </c>
      <c r="D9" s="15">
        <v>0</v>
      </c>
      <c r="E9" s="15">
        <v>0</v>
      </c>
      <c r="F9" s="15">
        <v>0</v>
      </c>
      <c r="G9" s="15">
        <v>33521.335863377601</v>
      </c>
      <c r="H9" s="15">
        <v>62606.430740037897</v>
      </c>
      <c r="I9" s="15">
        <v>84431.282732447798</v>
      </c>
      <c r="J9" s="15">
        <v>80251.394686907006</v>
      </c>
      <c r="K9" s="15">
        <v>98089.802656546395</v>
      </c>
      <c r="L9" s="15">
        <v>105751.06072106199</v>
      </c>
      <c r="M9" s="15">
        <v>107122.33396584399</v>
      </c>
      <c r="N9" s="15">
        <v>107002.948766603</v>
      </c>
      <c r="O9" s="15">
        <v>88152.161290322503</v>
      </c>
    </row>
    <row r="10" spans="1:15">
      <c r="A10" s="9">
        <f t="shared" si="0"/>
        <v>9.4651780045038472E-6</v>
      </c>
      <c r="B10" s="11">
        <v>8</v>
      </c>
      <c r="C10" s="14">
        <v>48</v>
      </c>
      <c r="D10" s="15">
        <v>0</v>
      </c>
      <c r="E10" s="15">
        <v>0</v>
      </c>
      <c r="F10" s="15">
        <v>0</v>
      </c>
      <c r="G10" s="15">
        <v>4376.625</v>
      </c>
      <c r="H10" s="15">
        <v>7285</v>
      </c>
      <c r="I10" s="15">
        <v>5695.9583333333303</v>
      </c>
      <c r="J10" s="15">
        <v>10875.5</v>
      </c>
      <c r="K10" s="15">
        <v>30407.666666666599</v>
      </c>
      <c r="L10" s="15">
        <v>60672.333333333299</v>
      </c>
      <c r="M10" s="15">
        <v>279080.54166666599</v>
      </c>
      <c r="N10" s="15">
        <v>399333.27083333302</v>
      </c>
      <c r="O10" s="15">
        <v>750212.375</v>
      </c>
    </row>
    <row r="11" spans="1:15">
      <c r="A11" s="9">
        <f t="shared" si="0"/>
        <v>1.7747208758444713E-6</v>
      </c>
      <c r="B11" s="11">
        <v>9</v>
      </c>
      <c r="C11" s="14">
        <v>9</v>
      </c>
      <c r="D11" s="15">
        <v>0</v>
      </c>
      <c r="E11" s="15">
        <v>0</v>
      </c>
      <c r="F11" s="15">
        <v>0</v>
      </c>
      <c r="G11" s="15">
        <v>1369459.1111111101</v>
      </c>
      <c r="H11" s="15">
        <v>2165804.4444444398</v>
      </c>
      <c r="I11" s="15">
        <v>1909061.33333333</v>
      </c>
      <c r="J11" s="15">
        <v>1883859.5555555499</v>
      </c>
      <c r="K11" s="15">
        <v>1804700.8888888799</v>
      </c>
      <c r="L11" s="15">
        <v>1982777.7777777701</v>
      </c>
      <c r="M11" s="15">
        <v>1448029.7777777701</v>
      </c>
      <c r="N11" s="15">
        <v>546688.88888888794</v>
      </c>
      <c r="O11" s="15">
        <v>0</v>
      </c>
    </row>
    <row r="12" spans="1:15">
      <c r="A12" s="9">
        <f t="shared" si="0"/>
        <v>3.5494417516889425E-6</v>
      </c>
      <c r="B12" s="16">
        <v>10</v>
      </c>
      <c r="C12" s="14">
        <v>18</v>
      </c>
      <c r="D12" s="15">
        <v>0</v>
      </c>
      <c r="E12" s="15">
        <v>0</v>
      </c>
      <c r="F12" s="15">
        <v>0</v>
      </c>
      <c r="G12" s="15">
        <v>398065.44444444397</v>
      </c>
      <c r="H12" s="15">
        <v>1002313</v>
      </c>
      <c r="I12" s="15">
        <v>1179024.33333333</v>
      </c>
      <c r="J12" s="15">
        <v>1051410.7777777701</v>
      </c>
      <c r="K12" s="15">
        <v>1068345.2222222199</v>
      </c>
      <c r="L12" s="15">
        <v>1280204.83333333</v>
      </c>
      <c r="M12" s="15">
        <v>960631.05555555504</v>
      </c>
      <c r="N12" s="15">
        <v>554350.61111111101</v>
      </c>
      <c r="O12" s="15">
        <v>475326.61111111101</v>
      </c>
    </row>
    <row r="13" spans="1:15">
      <c r="A13" s="9">
        <f t="shared" si="0"/>
        <v>1.9719120842716348E-7</v>
      </c>
      <c r="B13" s="11">
        <v>11</v>
      </c>
      <c r="C13" s="14">
        <v>1</v>
      </c>
      <c r="D13" s="15">
        <v>0</v>
      </c>
      <c r="E13" s="15">
        <v>0</v>
      </c>
      <c r="F13" s="15">
        <v>0</v>
      </c>
      <c r="G13" s="15">
        <v>1332000</v>
      </c>
      <c r="H13" s="15">
        <v>2400000</v>
      </c>
      <c r="I13" s="15">
        <v>5400000</v>
      </c>
      <c r="J13" s="15">
        <v>4800000</v>
      </c>
      <c r="K13" s="15">
        <v>3960000</v>
      </c>
      <c r="L13" s="15">
        <v>3360000</v>
      </c>
      <c r="M13" s="15">
        <v>3720000</v>
      </c>
      <c r="N13" s="15">
        <v>3480000</v>
      </c>
      <c r="O13" s="15">
        <v>3432000</v>
      </c>
    </row>
    <row r="14" spans="1:15">
      <c r="A14" s="9">
        <f t="shared" si="0"/>
        <v>1.1831472505629809E-6</v>
      </c>
      <c r="B14" s="11">
        <v>12</v>
      </c>
      <c r="C14" s="14">
        <v>6</v>
      </c>
      <c r="D14" s="15">
        <v>0</v>
      </c>
      <c r="E14" s="15">
        <v>0</v>
      </c>
      <c r="F14" s="15">
        <v>0</v>
      </c>
      <c r="G14" s="15">
        <v>10320</v>
      </c>
      <c r="H14" s="15">
        <v>131575</v>
      </c>
      <c r="I14" s="15">
        <v>163345</v>
      </c>
      <c r="J14" s="15">
        <v>1283745</v>
      </c>
      <c r="K14" s="15">
        <v>2056538.33333333</v>
      </c>
      <c r="L14" s="15">
        <v>2542951.66666666</v>
      </c>
      <c r="M14" s="15">
        <v>2270558.3333333302</v>
      </c>
      <c r="N14" s="15">
        <v>1998671.66666666</v>
      </c>
      <c r="O14" s="15">
        <v>1589081.66666666</v>
      </c>
    </row>
    <row r="15" spans="1:15">
      <c r="A15" s="9">
        <f t="shared" si="0"/>
        <v>3.9438241685432695E-7</v>
      </c>
      <c r="B15" s="11">
        <v>13</v>
      </c>
      <c r="C15" s="14">
        <v>2</v>
      </c>
      <c r="D15" s="15">
        <v>0</v>
      </c>
      <c r="E15" s="15">
        <v>0</v>
      </c>
      <c r="F15" s="15">
        <v>0</v>
      </c>
      <c r="G15" s="15">
        <v>2517284</v>
      </c>
      <c r="H15" s="15">
        <v>4013088</v>
      </c>
      <c r="I15" s="15">
        <v>3145758</v>
      </c>
      <c r="J15" s="15">
        <v>3905450</v>
      </c>
      <c r="K15" s="15">
        <v>3120836</v>
      </c>
      <c r="L15" s="15">
        <v>3410544</v>
      </c>
      <c r="M15" s="15">
        <v>3357392</v>
      </c>
      <c r="N15" s="15">
        <v>1634100</v>
      </c>
      <c r="O15" s="15">
        <v>0</v>
      </c>
    </row>
    <row r="16" spans="1:15">
      <c r="A16" s="9">
        <f t="shared" si="0"/>
        <v>1.1831472505629809E-6</v>
      </c>
      <c r="B16" s="16">
        <v>14</v>
      </c>
      <c r="C16" s="14">
        <v>6</v>
      </c>
      <c r="D16" s="15">
        <v>0</v>
      </c>
      <c r="E16" s="15">
        <v>0</v>
      </c>
      <c r="F16" s="15">
        <v>0</v>
      </c>
      <c r="G16" s="15">
        <v>311690.66666666599</v>
      </c>
      <c r="H16" s="15">
        <v>1419500</v>
      </c>
      <c r="I16" s="15">
        <v>1727396.66666666</v>
      </c>
      <c r="J16" s="15">
        <v>2662373.3333333302</v>
      </c>
      <c r="K16" s="15">
        <v>2326340</v>
      </c>
      <c r="L16" s="15">
        <v>2158553.3333333302</v>
      </c>
      <c r="M16" s="15">
        <v>1992300</v>
      </c>
      <c r="N16" s="15">
        <v>1998126.66666666</v>
      </c>
      <c r="O16" s="15">
        <v>1413613.33333333</v>
      </c>
    </row>
    <row r="17" spans="1:15">
      <c r="A17" s="9">
        <f t="shared" si="0"/>
        <v>5.9157362528149045E-7</v>
      </c>
      <c r="B17" s="11">
        <v>15</v>
      </c>
      <c r="C17" s="14">
        <v>3</v>
      </c>
      <c r="D17" s="15">
        <v>0</v>
      </c>
      <c r="E17" s="15">
        <v>0</v>
      </c>
      <c r="F17" s="15">
        <v>0</v>
      </c>
      <c r="G17" s="15">
        <v>1143086.66666666</v>
      </c>
      <c r="H17" s="15">
        <v>1890713.33333333</v>
      </c>
      <c r="I17" s="15">
        <v>1982746.66666666</v>
      </c>
      <c r="J17" s="15">
        <v>2131873.3333333302</v>
      </c>
      <c r="K17" s="15">
        <v>1941840</v>
      </c>
      <c r="L17" s="15">
        <v>2222046.66666666</v>
      </c>
      <c r="M17" s="15">
        <v>2057680</v>
      </c>
      <c r="N17" s="15">
        <v>2061906.66666666</v>
      </c>
      <c r="O17" s="15">
        <v>2253686.66666666</v>
      </c>
    </row>
    <row r="18" spans="1:15">
      <c r="A18" s="9">
        <f t="shared" si="0"/>
        <v>5.9157362528149045E-7</v>
      </c>
      <c r="B18" s="11">
        <v>16</v>
      </c>
      <c r="C18" s="14">
        <v>3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1121653.33333333</v>
      </c>
      <c r="J18" s="15">
        <v>1959749.33333333</v>
      </c>
      <c r="K18" s="15">
        <v>2397117.3333333302</v>
      </c>
      <c r="L18" s="15">
        <v>2180786.66666666</v>
      </c>
      <c r="M18" s="15">
        <v>1898266.66666666</v>
      </c>
      <c r="N18" s="15">
        <v>866314.66666666605</v>
      </c>
      <c r="O18" s="15">
        <v>75760</v>
      </c>
    </row>
    <row r="19" spans="1:15">
      <c r="A19" s="9">
        <f t="shared" si="0"/>
        <v>1.9719120842716348E-7</v>
      </c>
      <c r="B19" s="11">
        <v>17</v>
      </c>
      <c r="C19" s="14">
        <v>1</v>
      </c>
      <c r="D19" s="15">
        <v>0</v>
      </c>
      <c r="E19" s="15">
        <v>0</v>
      </c>
      <c r="F19" s="15">
        <v>0</v>
      </c>
      <c r="G19" s="15">
        <v>784680</v>
      </c>
      <c r="H19" s="15">
        <v>1102200</v>
      </c>
      <c r="I19" s="15">
        <v>0</v>
      </c>
      <c r="J19" s="15">
        <v>1033120</v>
      </c>
      <c r="K19" s="15">
        <v>1953120</v>
      </c>
      <c r="L19" s="15">
        <v>1860000</v>
      </c>
      <c r="M19" s="15">
        <v>2148000</v>
      </c>
      <c r="N19" s="15">
        <v>226080</v>
      </c>
      <c r="O19" s="15">
        <v>1705440</v>
      </c>
    </row>
    <row r="20" spans="1:15">
      <c r="A20" s="9">
        <f t="shared" si="0"/>
        <v>7.887648337086539E-7</v>
      </c>
      <c r="B20" s="11">
        <v>18</v>
      </c>
      <c r="C20" s="14">
        <v>4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118030</v>
      </c>
      <c r="J20" s="15">
        <v>710390</v>
      </c>
      <c r="K20" s="15">
        <v>2391660</v>
      </c>
      <c r="L20" s="15">
        <v>165735</v>
      </c>
      <c r="M20" s="15">
        <v>429925</v>
      </c>
      <c r="N20" s="15">
        <v>449325</v>
      </c>
      <c r="O20" s="15">
        <v>369125</v>
      </c>
    </row>
    <row r="21" spans="1:15">
      <c r="A21" s="9">
        <f t="shared" si="0"/>
        <v>7.690457128659376E-6</v>
      </c>
      <c r="B21" s="11">
        <v>19</v>
      </c>
      <c r="C21" s="14">
        <v>39</v>
      </c>
      <c r="D21" s="15">
        <v>0</v>
      </c>
      <c r="E21" s="15">
        <v>0</v>
      </c>
      <c r="F21" s="15">
        <v>0</v>
      </c>
      <c r="G21" s="15">
        <v>76579.256410256407</v>
      </c>
      <c r="H21" s="15">
        <v>177341.512820512</v>
      </c>
      <c r="I21" s="15">
        <v>326124.641025641</v>
      </c>
      <c r="J21" s="15">
        <v>471503.58974358899</v>
      </c>
      <c r="K21" s="15">
        <v>520045.358974359</v>
      </c>
      <c r="L21" s="15">
        <v>700108.30769230705</v>
      </c>
      <c r="M21" s="15">
        <v>471835.97435897402</v>
      </c>
      <c r="N21" s="15">
        <v>442085.794871794</v>
      </c>
      <c r="O21" s="15">
        <v>363108.07692307601</v>
      </c>
    </row>
    <row r="22" spans="1:15">
      <c r="A22" s="10">
        <f>SUM(A2:A21)</f>
        <v>1.0000000000000002</v>
      </c>
      <c r="B22" s="11"/>
      <c r="C22" s="17">
        <f>SUM(C2:C21)</f>
        <v>5071220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4" spans="1:15">
      <c r="B24">
        <f>B2</f>
        <v>0</v>
      </c>
      <c r="C24" s="4">
        <f>C2</f>
        <v>5070527</v>
      </c>
      <c r="E24" s="2">
        <f>E2-D2</f>
        <v>0</v>
      </c>
      <c r="F24" s="2">
        <f t="shared" ref="F24:O26" si="1">F2-E2</f>
        <v>0</v>
      </c>
      <c r="G24" s="2">
        <f t="shared" si="1"/>
        <v>19.646314800476301</v>
      </c>
      <c r="H24" s="2">
        <f t="shared" si="1"/>
        <v>0.73150694819429773</v>
      </c>
      <c r="I24" s="2">
        <f t="shared" si="1"/>
        <v>18.465650112039704</v>
      </c>
      <c r="J24" s="2">
        <f t="shared" si="1"/>
        <v>-6.2448142460960057</v>
      </c>
      <c r="K24" s="2">
        <f t="shared" si="1"/>
        <v>7.4310444320767033</v>
      </c>
      <c r="L24" s="2">
        <f t="shared" si="1"/>
        <v>3.8410561350045</v>
      </c>
      <c r="M24" s="2">
        <f t="shared" si="1"/>
        <v>-1.013287576081801</v>
      </c>
      <c r="N24" s="2">
        <f t="shared" si="1"/>
        <v>2.2012355325660025</v>
      </c>
      <c r="O24" s="2">
        <f t="shared" si="1"/>
        <v>10.7692253229744</v>
      </c>
    </row>
    <row r="25" spans="1:15">
      <c r="B25">
        <f t="shared" ref="B25:C40" si="2">B3</f>
        <v>1</v>
      </c>
      <c r="C25" s="4">
        <f t="shared" si="2"/>
        <v>1</v>
      </c>
      <c r="E25" s="2">
        <f>E3-D3</f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  <c r="I25" s="2">
        <f t="shared" si="1"/>
        <v>0</v>
      </c>
      <c r="J25" s="2">
        <f t="shared" si="1"/>
        <v>0</v>
      </c>
      <c r="K25" s="2">
        <f t="shared" si="1"/>
        <v>0</v>
      </c>
      <c r="L25" s="2">
        <f t="shared" si="1"/>
        <v>0</v>
      </c>
      <c r="M25" s="2">
        <f t="shared" si="1"/>
        <v>0</v>
      </c>
      <c r="N25" s="2">
        <f t="shared" si="1"/>
        <v>0</v>
      </c>
      <c r="O25" s="2">
        <f t="shared" si="1"/>
        <v>70252686</v>
      </c>
    </row>
    <row r="26" spans="1:15">
      <c r="B26">
        <f t="shared" si="2"/>
        <v>2</v>
      </c>
      <c r="C26" s="4">
        <f t="shared" si="2"/>
        <v>1</v>
      </c>
      <c r="E26" s="2">
        <f>E4-D4</f>
        <v>0</v>
      </c>
      <c r="F26" s="2">
        <f t="shared" si="1"/>
        <v>0</v>
      </c>
      <c r="G26" s="2">
        <f t="shared" si="1"/>
        <v>0</v>
      </c>
      <c r="H26" s="2">
        <f t="shared" si="1"/>
        <v>0</v>
      </c>
      <c r="I26" s="2">
        <f t="shared" si="1"/>
        <v>0</v>
      </c>
      <c r="J26" s="2">
        <f t="shared" si="1"/>
        <v>33300000</v>
      </c>
      <c r="K26" s="2">
        <f t="shared" si="1"/>
        <v>-8900000</v>
      </c>
      <c r="L26" s="2">
        <f t="shared" si="1"/>
        <v>6800000</v>
      </c>
      <c r="M26" s="2">
        <f t="shared" si="1"/>
        <v>-3100000</v>
      </c>
      <c r="N26" s="2">
        <f t="shared" si="1"/>
        <v>3700000</v>
      </c>
      <c r="O26" s="2">
        <f t="shared" si="1"/>
        <v>-600000</v>
      </c>
    </row>
    <row r="27" spans="1:15">
      <c r="B27">
        <f t="shared" si="2"/>
        <v>3</v>
      </c>
      <c r="C27" s="4">
        <f t="shared" si="2"/>
        <v>8</v>
      </c>
      <c r="E27" s="2">
        <f t="shared" ref="E27:O42" si="3">E5-D5</f>
        <v>0</v>
      </c>
      <c r="F27" s="2">
        <f t="shared" si="3"/>
        <v>0</v>
      </c>
      <c r="G27" s="2">
        <f t="shared" si="3"/>
        <v>0</v>
      </c>
      <c r="H27" s="2">
        <f t="shared" si="3"/>
        <v>0</v>
      </c>
      <c r="I27" s="2">
        <f t="shared" si="3"/>
        <v>421305</v>
      </c>
      <c r="J27" s="2">
        <f t="shared" si="3"/>
        <v>653782.5</v>
      </c>
      <c r="K27" s="2">
        <f t="shared" si="3"/>
        <v>249900</v>
      </c>
      <c r="L27" s="2">
        <f t="shared" si="3"/>
        <v>121220</v>
      </c>
      <c r="M27" s="2">
        <f t="shared" si="3"/>
        <v>-117205</v>
      </c>
      <c r="N27" s="2">
        <f t="shared" si="3"/>
        <v>-321852.5</v>
      </c>
      <c r="O27" s="2">
        <f t="shared" si="3"/>
        <v>259420</v>
      </c>
    </row>
    <row r="28" spans="1:15">
      <c r="B28">
        <f t="shared" si="2"/>
        <v>4</v>
      </c>
      <c r="C28" s="4">
        <f t="shared" si="2"/>
        <v>9</v>
      </c>
      <c r="E28" s="2">
        <f t="shared" si="3"/>
        <v>0</v>
      </c>
      <c r="F28" s="2">
        <f t="shared" si="3"/>
        <v>0</v>
      </c>
      <c r="G28" s="2">
        <f t="shared" si="3"/>
        <v>0</v>
      </c>
      <c r="H28" s="2">
        <f t="shared" si="3"/>
        <v>0</v>
      </c>
      <c r="I28" s="2">
        <f t="shared" si="3"/>
        <v>0</v>
      </c>
      <c r="J28" s="2">
        <f t="shared" si="3"/>
        <v>0</v>
      </c>
      <c r="K28" s="2">
        <f t="shared" si="3"/>
        <v>58672</v>
      </c>
      <c r="L28" s="2">
        <f t="shared" si="3"/>
        <v>980177.33333333</v>
      </c>
      <c r="M28" s="2">
        <f t="shared" si="3"/>
        <v>389784.44444444007</v>
      </c>
      <c r="N28" s="2">
        <f t="shared" si="3"/>
        <v>487582.55555555993</v>
      </c>
      <c r="O28" s="2">
        <f t="shared" si="3"/>
        <v>-202468.77777778008</v>
      </c>
    </row>
    <row r="29" spans="1:15">
      <c r="B29">
        <f t="shared" si="2"/>
        <v>5</v>
      </c>
      <c r="C29" s="4">
        <f t="shared" si="2"/>
        <v>1</v>
      </c>
      <c r="E29" s="2">
        <f t="shared" si="3"/>
        <v>0</v>
      </c>
      <c r="F29" s="2">
        <f t="shared" si="3"/>
        <v>0</v>
      </c>
      <c r="G29" s="2">
        <f t="shared" si="3"/>
        <v>5640000</v>
      </c>
      <c r="H29" s="2">
        <f t="shared" si="3"/>
        <v>680000</v>
      </c>
      <c r="I29" s="2">
        <f t="shared" si="3"/>
        <v>-1300000</v>
      </c>
      <c r="J29" s="2">
        <f t="shared" si="3"/>
        <v>2720000</v>
      </c>
      <c r="K29" s="2">
        <f t="shared" si="3"/>
        <v>-1380000</v>
      </c>
      <c r="L29" s="2">
        <f t="shared" si="3"/>
        <v>700000</v>
      </c>
      <c r="M29" s="2">
        <f t="shared" si="3"/>
        <v>-1984200</v>
      </c>
      <c r="N29" s="2">
        <f t="shared" si="3"/>
        <v>-85400</v>
      </c>
      <c r="O29" s="2">
        <f t="shared" si="3"/>
        <v>-4990400</v>
      </c>
    </row>
    <row r="30" spans="1:15">
      <c r="B30">
        <f t="shared" si="2"/>
        <v>6</v>
      </c>
      <c r="C30" s="4">
        <f t="shared" si="2"/>
        <v>7</v>
      </c>
      <c r="E30" s="2">
        <f t="shared" si="3"/>
        <v>0</v>
      </c>
      <c r="F30" s="2">
        <f t="shared" si="3"/>
        <v>0</v>
      </c>
      <c r="G30" s="2">
        <f t="shared" si="3"/>
        <v>214708.57142857101</v>
      </c>
      <c r="H30" s="2">
        <f t="shared" si="3"/>
        <v>741049.71428571397</v>
      </c>
      <c r="I30" s="2">
        <f t="shared" si="3"/>
        <v>207364.57142856508</v>
      </c>
      <c r="J30" s="2">
        <f t="shared" si="3"/>
        <v>-540183.428571422</v>
      </c>
      <c r="K30" s="2">
        <f t="shared" si="3"/>
        <v>17001.71428571397</v>
      </c>
      <c r="L30" s="2">
        <f t="shared" si="3"/>
        <v>-569443.14285714203</v>
      </c>
      <c r="M30" s="2">
        <f t="shared" si="3"/>
        <v>166872</v>
      </c>
      <c r="N30" s="2">
        <f t="shared" si="3"/>
        <v>109072</v>
      </c>
      <c r="O30" s="2">
        <f t="shared" si="3"/>
        <v>-238582</v>
      </c>
    </row>
    <row r="31" spans="1:15">
      <c r="B31">
        <f t="shared" si="2"/>
        <v>7</v>
      </c>
      <c r="C31" s="4">
        <f t="shared" si="2"/>
        <v>526</v>
      </c>
      <c r="E31" s="2">
        <f t="shared" si="3"/>
        <v>0</v>
      </c>
      <c r="F31" s="2">
        <f>F9-E9</f>
        <v>0</v>
      </c>
      <c r="G31" s="2">
        <f t="shared" si="3"/>
        <v>33521.335863377601</v>
      </c>
      <c r="H31" s="2">
        <f t="shared" si="3"/>
        <v>29085.094876660296</v>
      </c>
      <c r="I31" s="2">
        <f t="shared" si="3"/>
        <v>21824.851992409902</v>
      </c>
      <c r="J31" s="2">
        <f t="shared" si="3"/>
        <v>-4179.8880455407925</v>
      </c>
      <c r="K31" s="2">
        <f t="shared" si="3"/>
        <v>17838.407969639389</v>
      </c>
      <c r="L31" s="2">
        <f t="shared" si="3"/>
        <v>7661.2580645155977</v>
      </c>
      <c r="M31" s="2">
        <f t="shared" si="3"/>
        <v>1371.2732447820017</v>
      </c>
      <c r="N31" s="2">
        <f t="shared" si="3"/>
        <v>-119.38519924099091</v>
      </c>
      <c r="O31" s="2">
        <f t="shared" si="3"/>
        <v>-18850.7874762805</v>
      </c>
    </row>
    <row r="32" spans="1:15">
      <c r="B32">
        <f t="shared" si="2"/>
        <v>8</v>
      </c>
      <c r="C32" s="4">
        <f t="shared" si="2"/>
        <v>48</v>
      </c>
      <c r="E32" s="2">
        <f t="shared" si="3"/>
        <v>0</v>
      </c>
      <c r="F32" s="2">
        <f t="shared" si="3"/>
        <v>0</v>
      </c>
      <c r="G32" s="2">
        <f t="shared" si="3"/>
        <v>4376.625</v>
      </c>
      <c r="H32" s="2">
        <f t="shared" si="3"/>
        <v>2908.375</v>
      </c>
      <c r="I32" s="2">
        <f t="shared" si="3"/>
        <v>-1589.0416666666697</v>
      </c>
      <c r="J32" s="2">
        <f t="shared" si="3"/>
        <v>5179.5416666666697</v>
      </c>
      <c r="K32" s="2">
        <f t="shared" si="3"/>
        <v>19532.166666666599</v>
      </c>
      <c r="L32" s="2">
        <f t="shared" si="3"/>
        <v>30264.666666666701</v>
      </c>
      <c r="M32" s="2">
        <f t="shared" si="3"/>
        <v>218408.20833333267</v>
      </c>
      <c r="N32" s="2">
        <f t="shared" si="3"/>
        <v>120252.72916666704</v>
      </c>
      <c r="O32" s="2">
        <f t="shared" si="3"/>
        <v>350879.10416666698</v>
      </c>
    </row>
    <row r="33" spans="2:15">
      <c r="B33">
        <f t="shared" si="2"/>
        <v>9</v>
      </c>
      <c r="C33" s="4">
        <f t="shared" si="2"/>
        <v>9</v>
      </c>
      <c r="E33" s="2">
        <f t="shared" si="3"/>
        <v>0</v>
      </c>
      <c r="F33" s="2">
        <f t="shared" si="3"/>
        <v>0</v>
      </c>
      <c r="G33" s="2">
        <f t="shared" si="3"/>
        <v>1369459.1111111101</v>
      </c>
      <c r="H33" s="2">
        <f t="shared" si="3"/>
        <v>796345.33333332976</v>
      </c>
      <c r="I33" s="2">
        <f t="shared" si="3"/>
        <v>-256743.11111110984</v>
      </c>
      <c r="J33" s="2">
        <f t="shared" si="3"/>
        <v>-25201.77777778008</v>
      </c>
      <c r="K33" s="2">
        <f t="shared" si="3"/>
        <v>-79158.666666670004</v>
      </c>
      <c r="L33" s="2">
        <f t="shared" si="3"/>
        <v>178076.88888889016</v>
      </c>
      <c r="M33" s="2">
        <f t="shared" si="3"/>
        <v>-534748</v>
      </c>
      <c r="N33" s="2">
        <f t="shared" si="3"/>
        <v>-901340.88888888212</v>
      </c>
      <c r="O33" s="2">
        <f t="shared" si="3"/>
        <v>-546688.88888888794</v>
      </c>
    </row>
    <row r="34" spans="2:15">
      <c r="B34">
        <f t="shared" si="2"/>
        <v>10</v>
      </c>
      <c r="C34" s="4">
        <f t="shared" si="2"/>
        <v>18</v>
      </c>
      <c r="E34" s="2">
        <f t="shared" si="3"/>
        <v>0</v>
      </c>
      <c r="F34" s="2">
        <f t="shared" si="3"/>
        <v>0</v>
      </c>
      <c r="G34" s="2">
        <f t="shared" si="3"/>
        <v>398065.44444444397</v>
      </c>
      <c r="H34" s="2">
        <f t="shared" si="3"/>
        <v>604247.55555555597</v>
      </c>
      <c r="I34" s="2">
        <f t="shared" si="3"/>
        <v>176711.33333333</v>
      </c>
      <c r="J34" s="2">
        <f t="shared" si="3"/>
        <v>-127613.55555555993</v>
      </c>
      <c r="K34" s="2">
        <f t="shared" si="3"/>
        <v>16934.444444449851</v>
      </c>
      <c r="L34" s="2">
        <f t="shared" si="3"/>
        <v>211859.61111111008</v>
      </c>
      <c r="M34" s="2">
        <f t="shared" si="3"/>
        <v>-319573.77777777496</v>
      </c>
      <c r="N34" s="2">
        <f t="shared" si="3"/>
        <v>-406280.44444444403</v>
      </c>
      <c r="O34" s="2">
        <f t="shared" si="3"/>
        <v>-79024</v>
      </c>
    </row>
    <row r="35" spans="2:15">
      <c r="B35">
        <f t="shared" si="2"/>
        <v>11</v>
      </c>
      <c r="C35" s="4">
        <f t="shared" si="2"/>
        <v>1</v>
      </c>
      <c r="E35" s="2">
        <f t="shared" si="3"/>
        <v>0</v>
      </c>
      <c r="F35" s="2">
        <f t="shared" si="3"/>
        <v>0</v>
      </c>
      <c r="G35" s="2">
        <f t="shared" si="3"/>
        <v>1332000</v>
      </c>
      <c r="H35" s="2">
        <f t="shared" si="3"/>
        <v>1068000</v>
      </c>
      <c r="I35" s="2">
        <f t="shared" si="3"/>
        <v>3000000</v>
      </c>
      <c r="J35" s="2">
        <f t="shared" si="3"/>
        <v>-600000</v>
      </c>
      <c r="K35" s="2">
        <f t="shared" si="3"/>
        <v>-840000</v>
      </c>
      <c r="L35" s="2">
        <f t="shared" si="3"/>
        <v>-600000</v>
      </c>
      <c r="M35" s="2">
        <f t="shared" si="3"/>
        <v>360000</v>
      </c>
      <c r="N35" s="2">
        <f t="shared" si="3"/>
        <v>-240000</v>
      </c>
      <c r="O35" s="2">
        <f t="shared" si="3"/>
        <v>-48000</v>
      </c>
    </row>
    <row r="36" spans="2:15">
      <c r="B36">
        <f t="shared" si="2"/>
        <v>12</v>
      </c>
      <c r="C36" s="4">
        <f t="shared" si="2"/>
        <v>6</v>
      </c>
      <c r="E36" s="2">
        <f t="shared" si="3"/>
        <v>0</v>
      </c>
      <c r="F36" s="2">
        <f t="shared" si="3"/>
        <v>0</v>
      </c>
      <c r="G36" s="2">
        <f t="shared" si="3"/>
        <v>10320</v>
      </c>
      <c r="H36" s="2">
        <f t="shared" si="3"/>
        <v>121255</v>
      </c>
      <c r="I36" s="2">
        <f t="shared" si="3"/>
        <v>31770</v>
      </c>
      <c r="J36" s="2">
        <f t="shared" si="3"/>
        <v>1120400</v>
      </c>
      <c r="K36" s="2">
        <f t="shared" si="3"/>
        <v>772793.33333333</v>
      </c>
      <c r="L36" s="2">
        <f t="shared" si="3"/>
        <v>486413.33333333</v>
      </c>
      <c r="M36" s="2">
        <f t="shared" si="3"/>
        <v>-272393.33333332976</v>
      </c>
      <c r="N36" s="2">
        <f t="shared" si="3"/>
        <v>-271886.66666667024</v>
      </c>
      <c r="O36" s="2">
        <f t="shared" si="3"/>
        <v>-409590</v>
      </c>
    </row>
    <row r="37" spans="2:15">
      <c r="B37">
        <f t="shared" si="2"/>
        <v>13</v>
      </c>
      <c r="C37" s="4">
        <f t="shared" si="2"/>
        <v>2</v>
      </c>
      <c r="E37" s="2">
        <f t="shared" si="3"/>
        <v>0</v>
      </c>
      <c r="F37" s="2">
        <f t="shared" si="3"/>
        <v>0</v>
      </c>
      <c r="G37" s="2">
        <f t="shared" si="3"/>
        <v>2517284</v>
      </c>
      <c r="H37" s="2">
        <f t="shared" si="3"/>
        <v>1495804</v>
      </c>
      <c r="I37" s="2">
        <f t="shared" si="3"/>
        <v>-867330</v>
      </c>
      <c r="J37" s="2">
        <f t="shared" si="3"/>
        <v>759692</v>
      </c>
      <c r="K37" s="2">
        <f t="shared" si="3"/>
        <v>-784614</v>
      </c>
      <c r="L37" s="2">
        <f t="shared" si="3"/>
        <v>289708</v>
      </c>
      <c r="M37" s="2">
        <f t="shared" si="3"/>
        <v>-53152</v>
      </c>
      <c r="N37" s="2">
        <f t="shared" si="3"/>
        <v>-1723292</v>
      </c>
      <c r="O37" s="2">
        <f t="shared" si="3"/>
        <v>-1634100</v>
      </c>
    </row>
    <row r="38" spans="2:15">
      <c r="B38">
        <f t="shared" si="2"/>
        <v>14</v>
      </c>
      <c r="C38" s="4">
        <f t="shared" si="2"/>
        <v>6</v>
      </c>
      <c r="E38" s="2">
        <f t="shared" si="3"/>
        <v>0</v>
      </c>
      <c r="F38" s="2">
        <f t="shared" si="3"/>
        <v>0</v>
      </c>
      <c r="G38" s="2">
        <f t="shared" si="3"/>
        <v>311690.66666666599</v>
      </c>
      <c r="H38" s="2">
        <f t="shared" si="3"/>
        <v>1107809.333333334</v>
      </c>
      <c r="I38" s="2">
        <f t="shared" si="3"/>
        <v>307896.66666665999</v>
      </c>
      <c r="J38" s="2">
        <f t="shared" si="3"/>
        <v>934976.66666667024</v>
      </c>
      <c r="K38" s="2">
        <f t="shared" si="3"/>
        <v>-336033.33333333023</v>
      </c>
      <c r="L38" s="2">
        <f t="shared" si="3"/>
        <v>-167786.66666666977</v>
      </c>
      <c r="M38" s="2">
        <f t="shared" si="3"/>
        <v>-166253.33333333023</v>
      </c>
      <c r="N38" s="2">
        <f t="shared" si="3"/>
        <v>5826.6666666599922</v>
      </c>
      <c r="O38" s="2">
        <f t="shared" si="3"/>
        <v>-584513.33333333</v>
      </c>
    </row>
    <row r="39" spans="2:15">
      <c r="B39">
        <f t="shared" si="2"/>
        <v>15</v>
      </c>
      <c r="C39" s="4">
        <f t="shared" si="2"/>
        <v>3</v>
      </c>
      <c r="E39" s="2">
        <f t="shared" si="3"/>
        <v>0</v>
      </c>
      <c r="F39" s="2">
        <f t="shared" si="3"/>
        <v>0</v>
      </c>
      <c r="G39" s="2">
        <f t="shared" si="3"/>
        <v>1143086.66666666</v>
      </c>
      <c r="H39" s="2">
        <f t="shared" si="3"/>
        <v>747626.66666667</v>
      </c>
      <c r="I39" s="2">
        <f t="shared" si="3"/>
        <v>92033.333333329996</v>
      </c>
      <c r="J39" s="2">
        <f t="shared" si="3"/>
        <v>149126.66666667024</v>
      </c>
      <c r="K39" s="2">
        <f t="shared" si="3"/>
        <v>-190033.33333333023</v>
      </c>
      <c r="L39" s="2">
        <f t="shared" si="3"/>
        <v>280206.66666665999</v>
      </c>
      <c r="M39" s="2">
        <f t="shared" si="3"/>
        <v>-164366.66666665999</v>
      </c>
      <c r="N39" s="2">
        <f t="shared" si="3"/>
        <v>4226.6666666599922</v>
      </c>
      <c r="O39" s="2">
        <f t="shared" si="3"/>
        <v>191780</v>
      </c>
    </row>
    <row r="40" spans="2:15">
      <c r="B40">
        <f t="shared" si="2"/>
        <v>16</v>
      </c>
      <c r="C40" s="4">
        <f t="shared" si="2"/>
        <v>3</v>
      </c>
      <c r="E40" s="2">
        <f t="shared" si="3"/>
        <v>0</v>
      </c>
      <c r="F40" s="2">
        <f t="shared" si="3"/>
        <v>0</v>
      </c>
      <c r="G40" s="2">
        <f t="shared" si="3"/>
        <v>0</v>
      </c>
      <c r="H40" s="2">
        <f t="shared" si="3"/>
        <v>0</v>
      </c>
      <c r="I40" s="2">
        <f t="shared" si="3"/>
        <v>1121653.33333333</v>
      </c>
      <c r="J40" s="2">
        <f t="shared" si="3"/>
        <v>838096</v>
      </c>
      <c r="K40" s="2">
        <f t="shared" si="3"/>
        <v>437368.00000000023</v>
      </c>
      <c r="L40" s="2">
        <f t="shared" si="3"/>
        <v>-216330.66666667024</v>
      </c>
      <c r="M40" s="2">
        <f t="shared" si="3"/>
        <v>-282520</v>
      </c>
      <c r="N40" s="2">
        <f t="shared" si="3"/>
        <v>-1031951.9999999939</v>
      </c>
      <c r="O40" s="2">
        <f t="shared" si="3"/>
        <v>-790554.66666666605</v>
      </c>
    </row>
    <row r="41" spans="2:15">
      <c r="B41">
        <f t="shared" ref="B41:C43" si="4">B19</f>
        <v>17</v>
      </c>
      <c r="C41" s="4">
        <f t="shared" si="4"/>
        <v>1</v>
      </c>
      <c r="E41" s="2">
        <f t="shared" si="3"/>
        <v>0</v>
      </c>
      <c r="F41" s="2">
        <f t="shared" si="3"/>
        <v>0</v>
      </c>
      <c r="G41" s="2">
        <f t="shared" si="3"/>
        <v>784680</v>
      </c>
      <c r="H41" s="2">
        <f t="shared" si="3"/>
        <v>317520</v>
      </c>
      <c r="I41" s="2">
        <f t="shared" si="3"/>
        <v>-1102200</v>
      </c>
      <c r="J41" s="2">
        <f t="shared" si="3"/>
        <v>1033120</v>
      </c>
      <c r="K41" s="2">
        <f t="shared" si="3"/>
        <v>920000</v>
      </c>
      <c r="L41" s="2">
        <f t="shared" si="3"/>
        <v>-93120</v>
      </c>
      <c r="M41" s="2">
        <f t="shared" si="3"/>
        <v>288000</v>
      </c>
      <c r="N41" s="2">
        <f t="shared" si="3"/>
        <v>-1921920</v>
      </c>
      <c r="O41" s="2">
        <f t="shared" si="3"/>
        <v>1479360</v>
      </c>
    </row>
    <row r="42" spans="2:15">
      <c r="B42">
        <f t="shared" si="4"/>
        <v>18</v>
      </c>
      <c r="C42" s="4">
        <f t="shared" si="4"/>
        <v>4</v>
      </c>
      <c r="E42" s="2">
        <f>E20-D20</f>
        <v>0</v>
      </c>
      <c r="F42" s="2">
        <f t="shared" si="3"/>
        <v>0</v>
      </c>
      <c r="G42" s="2">
        <f t="shared" si="3"/>
        <v>0</v>
      </c>
      <c r="H42" s="2">
        <f t="shared" si="3"/>
        <v>0</v>
      </c>
      <c r="I42" s="2">
        <f t="shared" si="3"/>
        <v>118030</v>
      </c>
      <c r="J42" s="2">
        <f t="shared" si="3"/>
        <v>592360</v>
      </c>
      <c r="K42" s="2">
        <f t="shared" si="3"/>
        <v>1681270</v>
      </c>
      <c r="L42" s="2">
        <f t="shared" si="3"/>
        <v>-2225925</v>
      </c>
      <c r="M42" s="2">
        <f t="shared" si="3"/>
        <v>264190</v>
      </c>
      <c r="N42" s="2">
        <f t="shared" si="3"/>
        <v>19400</v>
      </c>
      <c r="O42" s="2">
        <f t="shared" si="3"/>
        <v>-80200</v>
      </c>
    </row>
    <row r="43" spans="2:15">
      <c r="B43">
        <f t="shared" si="4"/>
        <v>19</v>
      </c>
      <c r="C43" s="4">
        <f t="shared" si="4"/>
        <v>39</v>
      </c>
      <c r="E43" s="2">
        <f>E21-D21</f>
        <v>0</v>
      </c>
      <c r="F43" s="2">
        <f t="shared" ref="F43:O43" si="5">F21-E21</f>
        <v>0</v>
      </c>
      <c r="G43" s="2">
        <f t="shared" si="5"/>
        <v>76579.256410256407</v>
      </c>
      <c r="H43" s="2">
        <f t="shared" si="5"/>
        <v>100762.25641025559</v>
      </c>
      <c r="I43" s="2">
        <f t="shared" si="5"/>
        <v>148783.128205129</v>
      </c>
      <c r="J43" s="2">
        <f t="shared" si="5"/>
        <v>145378.94871794799</v>
      </c>
      <c r="K43" s="2">
        <f t="shared" si="5"/>
        <v>48541.769230770005</v>
      </c>
      <c r="L43" s="2">
        <f t="shared" si="5"/>
        <v>180062.94871794805</v>
      </c>
      <c r="M43" s="2">
        <f t="shared" si="5"/>
        <v>-228272.33333333302</v>
      </c>
      <c r="N43" s="2">
        <f t="shared" si="5"/>
        <v>-29750.179487180023</v>
      </c>
      <c r="O43" s="2">
        <f t="shared" si="5"/>
        <v>-78977.717948717996</v>
      </c>
    </row>
  </sheetData>
  <phoneticPr fontId="2" type="noConversion"/>
  <conditionalFormatting sqref="D11:O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{293C50B7-370C-4108-9729-BE29F566EE82}</x14:id>
        </ext>
      </extLst>
    </cfRule>
  </conditionalFormatting>
  <conditionalFormatting sqref="D2:O2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{92386979-D12B-4048-A58C-48104E18A052}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3C50B7-370C-4108-9729-BE29F566EE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D11:O21</xm:sqref>
        </x14:conditionalFormatting>
        <x14:conditionalFormatting xmlns:xm="http://schemas.microsoft.com/office/excel/2006/main">
          <x14:cfRule type="dataBar" id="{92386979-D12B-4048-A58C-48104E18A0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D2:O21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22" workbookViewId="0">
      <selection activeCell="A38" sqref="A38"/>
    </sheetView>
  </sheetViews>
  <sheetFormatPr defaultRowHeight="14.4"/>
  <cols>
    <col min="1" max="1" width="47.88671875" bestFit="1" customWidth="1"/>
    <col min="2" max="2" width="9.5546875" bestFit="1" customWidth="1"/>
    <col min="3" max="3" width="33.6640625" bestFit="1" customWidth="1"/>
    <col min="6" max="6" width="21.5546875" bestFit="1" customWidth="1"/>
  </cols>
  <sheetData>
    <row r="1" spans="1:7">
      <c r="B1" t="s">
        <v>1</v>
      </c>
    </row>
    <row r="2" spans="1:7">
      <c r="B2" t="s">
        <v>0</v>
      </c>
      <c r="C2" t="s">
        <v>2</v>
      </c>
      <c r="D2" t="s">
        <v>3</v>
      </c>
      <c r="E2" t="s">
        <v>4</v>
      </c>
    </row>
    <row r="3" spans="1:7">
      <c r="B3">
        <v>23751</v>
      </c>
      <c r="C3">
        <v>2719213</v>
      </c>
      <c r="D3">
        <v>158549</v>
      </c>
      <c r="E3">
        <v>18596517</v>
      </c>
      <c r="F3">
        <f>SUM(B3:E3)</f>
        <v>21498030</v>
      </c>
    </row>
    <row r="4" spans="1:7">
      <c r="B4" s="1">
        <f>B3/$F$3</f>
        <v>1.1047989048298843E-3</v>
      </c>
      <c r="C4" s="1">
        <f t="shared" ref="C4:E4" si="0">C3/$F$3</f>
        <v>0.12648661295942001</v>
      </c>
      <c r="D4" s="1">
        <f t="shared" si="0"/>
        <v>7.3750478532219003E-3</v>
      </c>
      <c r="E4" s="1">
        <f t="shared" si="0"/>
        <v>0.86503354028252821</v>
      </c>
    </row>
    <row r="6" spans="1:7">
      <c r="D6">
        <v>1833933</v>
      </c>
      <c r="E6">
        <v>5104</v>
      </c>
      <c r="F6">
        <f>SUM(B6:E6)</f>
        <v>1839037</v>
      </c>
    </row>
    <row r="9" spans="1:7">
      <c r="A9" t="s">
        <v>18</v>
      </c>
    </row>
    <row r="10" spans="1:7">
      <c r="D10" t="s">
        <v>22</v>
      </c>
      <c r="F10" t="s">
        <v>23</v>
      </c>
      <c r="G10" t="s">
        <v>24</v>
      </c>
    </row>
    <row r="11" spans="1:7">
      <c r="A11" t="s">
        <v>19</v>
      </c>
      <c r="B11">
        <v>7645124</v>
      </c>
      <c r="F11">
        <v>2176177</v>
      </c>
      <c r="G11">
        <v>2420838</v>
      </c>
    </row>
    <row r="12" spans="1:7">
      <c r="A12" t="s">
        <v>20</v>
      </c>
      <c r="B12">
        <v>5468947</v>
      </c>
      <c r="D12">
        <f>B11-B12</f>
        <v>2176177</v>
      </c>
    </row>
    <row r="13" spans="1:7">
      <c r="A13" t="s">
        <v>21</v>
      </c>
      <c r="B13">
        <v>5071220</v>
      </c>
      <c r="D13">
        <f>B12-B13</f>
        <v>397727</v>
      </c>
    </row>
    <row r="15" spans="1:7">
      <c r="A15" s="5" t="s">
        <v>31</v>
      </c>
      <c r="B15" s="6">
        <v>2176177</v>
      </c>
      <c r="C15" t="s">
        <v>29</v>
      </c>
      <c r="D15" t="s">
        <v>30</v>
      </c>
    </row>
    <row r="16" spans="1:7">
      <c r="A16" s="4" t="s">
        <v>26</v>
      </c>
      <c r="B16" s="6">
        <v>397727</v>
      </c>
      <c r="C16" t="s">
        <v>28</v>
      </c>
    </row>
    <row r="17" spans="1:3">
      <c r="A17" s="4" t="s">
        <v>25</v>
      </c>
      <c r="B17" s="6">
        <v>5071220</v>
      </c>
      <c r="C17" t="s">
        <v>27</v>
      </c>
    </row>
    <row r="18" spans="1:3">
      <c r="A18" s="5" t="s">
        <v>32</v>
      </c>
      <c r="B18" s="6">
        <v>12361239</v>
      </c>
    </row>
    <row r="19" spans="1:3">
      <c r="A19" s="7" t="s">
        <v>33</v>
      </c>
      <c r="B19">
        <f>SUM(B15:B18)</f>
        <v>20006363</v>
      </c>
      <c r="C19">
        <v>20006363</v>
      </c>
    </row>
    <row r="22" spans="1:3">
      <c r="A22" t="s">
        <v>40</v>
      </c>
    </row>
    <row r="23" spans="1:3">
      <c r="A23" t="s">
        <v>34</v>
      </c>
    </row>
    <row r="24" spans="1:3">
      <c r="A24" t="s">
        <v>35</v>
      </c>
    </row>
    <row r="25" spans="1:3">
      <c r="A25" t="s">
        <v>36</v>
      </c>
    </row>
    <row r="27" spans="1:3">
      <c r="A27" t="s">
        <v>37</v>
      </c>
    </row>
    <row r="28" spans="1:3">
      <c r="A28" t="s">
        <v>38</v>
      </c>
    </row>
    <row r="29" spans="1:3">
      <c r="A29" t="s">
        <v>39</v>
      </c>
    </row>
    <row r="34" spans="2:6">
      <c r="C34" t="s">
        <v>42</v>
      </c>
      <c r="D34" s="40" t="s">
        <v>43</v>
      </c>
      <c r="E34" s="40"/>
      <c r="F34" s="40"/>
    </row>
    <row r="35" spans="2:6">
      <c r="D35" t="s">
        <v>44</v>
      </c>
      <c r="E35" t="s">
        <v>45</v>
      </c>
      <c r="F35" t="s">
        <v>46</v>
      </c>
    </row>
    <row r="36" spans="2:6">
      <c r="B36" t="s">
        <v>41</v>
      </c>
      <c r="C36">
        <v>21273963</v>
      </c>
      <c r="D36">
        <v>20940685</v>
      </c>
      <c r="E36">
        <v>20294691</v>
      </c>
      <c r="F36">
        <f>D36-E36</f>
        <v>645994</v>
      </c>
    </row>
    <row r="37" spans="2:6">
      <c r="D37">
        <v>20293368</v>
      </c>
      <c r="E37">
        <v>20941155</v>
      </c>
      <c r="F37">
        <v>647787</v>
      </c>
    </row>
    <row r="39" spans="2:6">
      <c r="C39">
        <v>20350807</v>
      </c>
      <c r="D39">
        <v>12</v>
      </c>
      <c r="E39">
        <f>C39*D39</f>
        <v>244209684</v>
      </c>
    </row>
  </sheetData>
  <mergeCells count="1">
    <mergeCell ref="D34:F3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索引</vt:lpstr>
      <vt:lpstr>分析思路</vt:lpstr>
      <vt:lpstr>求最佳K</vt:lpstr>
      <vt:lpstr>GoodM1</vt:lpstr>
      <vt:lpstr>GoodM2</vt:lpstr>
      <vt:lpstr>BadF2ExcludeF3</vt:lpstr>
      <vt:lpstr>BadF3</vt:lpstr>
      <vt:lpstr>data exploring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吴洪泽</cp:lastModifiedBy>
  <dcterms:created xsi:type="dcterms:W3CDTF">2014-07-29T07:31:34Z</dcterms:created>
  <dcterms:modified xsi:type="dcterms:W3CDTF">2014-08-13T06:44:21Z</dcterms:modified>
</cp:coreProperties>
</file>