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\Desktop\"/>
    </mc:Choice>
  </mc:AlternateContent>
  <xr:revisionPtr revIDLastSave="0" documentId="13_ncr:1_{3D621651-3B99-4980-A1F6-B78838747832}" xr6:coauthVersionLast="47" xr6:coauthVersionMax="47" xr10:uidLastSave="{00000000-0000-0000-0000-000000000000}"/>
  <bookViews>
    <workbookView xWindow="-108" yWindow="-108" windowWidth="23256" windowHeight="13896" activeTab="1" xr2:uid="{B2B8C182-6D35-4DE2-BF83-F4DCC3B69DC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17" i="1"/>
  <c r="B13" i="1"/>
  <c r="B16" i="1" s="1"/>
  <c r="B12" i="1"/>
  <c r="B11" i="1"/>
  <c r="B15" i="2" l="1"/>
  <c r="B18" i="1"/>
  <c r="B20" i="1" s="1"/>
</calcChain>
</file>

<file path=xl/sharedStrings.xml><?xml version="1.0" encoding="utf-8"?>
<sst xmlns="http://schemas.openxmlformats.org/spreadsheetml/2006/main" count="40" uniqueCount="29">
  <si>
    <t>Thickness</t>
  </si>
  <si>
    <t>in</t>
  </si>
  <si>
    <t>Tensile Strength</t>
  </si>
  <si>
    <t>ksi</t>
  </si>
  <si>
    <t>Poisson's</t>
  </si>
  <si>
    <t xml:space="preserve">Pressure </t>
  </si>
  <si>
    <t>psi</t>
  </si>
  <si>
    <t>Max Deflection</t>
  </si>
  <si>
    <t>L17</t>
  </si>
  <si>
    <t>Radius a</t>
  </si>
  <si>
    <t>L11</t>
  </si>
  <si>
    <t>Inner radius b</t>
  </si>
  <si>
    <t>Inner Pressure Radius r0</t>
  </si>
  <si>
    <t>Flexural Rigidity</t>
  </si>
  <si>
    <t>Elastic Modulus</t>
  </si>
  <si>
    <t>lb*in</t>
  </si>
  <si>
    <t>KM</t>
  </si>
  <si>
    <t xml:space="preserve">Max Moment </t>
  </si>
  <si>
    <t>lbf*in</t>
  </si>
  <si>
    <t>Max Bending Stress</t>
  </si>
  <si>
    <t>FOS</t>
  </si>
  <si>
    <t>Poissons</t>
  </si>
  <si>
    <t>Radius</t>
  </si>
  <si>
    <t>Length</t>
  </si>
  <si>
    <t>Mode</t>
  </si>
  <si>
    <t>Coefficient</t>
  </si>
  <si>
    <t>First Term</t>
  </si>
  <si>
    <t>Second Term</t>
  </si>
  <si>
    <t>Critical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</si>
</sst>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15</xdr:row>
      <xdr:rowOff>0</xdr:rowOff>
    </xdr:from>
    <xdr:to>
      <xdr:col>7</xdr:col>
      <xdr:colOff>175564</xdr:colOff>
      <xdr:row>17</xdr:row>
      <xdr:rowOff>76238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082855-DFE9-7946-D5A2-153366201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0080" y="2194560"/>
          <a:ext cx="3513124" cy="44199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7</xdr:col>
      <xdr:colOff>145082</xdr:colOff>
      <xdr:row>20</xdr:row>
      <xdr:rowOff>152445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72EBC1-D8A0-6202-14BB-653C9F898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0080" y="2926080"/>
          <a:ext cx="3482642" cy="5182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5</xdr:col>
      <xdr:colOff>388750</xdr:colOff>
      <xdr:row>23</xdr:row>
      <xdr:rowOff>137204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DD3CE7-9A05-91B4-ADA0-DA03A0138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50080" y="3474720"/>
          <a:ext cx="1501270" cy="502964"/>
        </a:xfrm>
        <a:prstGeom prst="rect">
          <a:avLst/>
        </a:prstGeom>
      </xdr:spPr>
    </xdr:pic>
    <xdr:clientData/>
  </xdr:twoCellAnchor>
  <xdr:twoCellAnchor editAs="oneCell">
    <xdr:from>
      <xdr:col>7</xdr:col>
      <xdr:colOff>198120</xdr:colOff>
      <xdr:row>14</xdr:row>
      <xdr:rowOff>41790</xdr:rowOff>
    </xdr:from>
    <xdr:to>
      <xdr:col>14</xdr:col>
      <xdr:colOff>587741</xdr:colOff>
      <xdr:row>26</xdr:row>
      <xdr:rowOff>145061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27B614-E45E-DD35-86D8-F17E761EE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85760" y="2236350"/>
          <a:ext cx="8177261" cy="2297831"/>
        </a:xfrm>
        <a:prstGeom prst="rect">
          <a:avLst/>
        </a:prstGeom>
      </xdr:spPr>
    </xdr:pic>
    <xdr:clientData/>
  </xdr:twoCellAnchor>
  <xdr:twoCellAnchor editAs="oneCell">
    <xdr:from>
      <xdr:col>3</xdr:col>
      <xdr:colOff>1005840</xdr:colOff>
      <xdr:row>0</xdr:row>
      <xdr:rowOff>60960</xdr:rowOff>
    </xdr:from>
    <xdr:to>
      <xdr:col>13</xdr:col>
      <xdr:colOff>298221</xdr:colOff>
      <xdr:row>13</xdr:row>
      <xdr:rowOff>69780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D3C94A-5253-4996-B8B3-826D1E950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60960"/>
          <a:ext cx="10417581" cy="2386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91440</xdr:colOff>
      <xdr:row>3</xdr:row>
      <xdr:rowOff>31219</xdr:rowOff>
    </xdr:from>
    <xdr:to>
      <xdr:col>21</xdr:col>
      <xdr:colOff>298274</xdr:colOff>
      <xdr:row>15</xdr:row>
      <xdr:rowOff>30720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C1E885-D456-1FF0-AA39-60B987018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9440" y="579859"/>
          <a:ext cx="9960434" cy="2194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4E6E-CCE9-4903-A2FA-D03D8F982603}">
  <dimension ref="A1:C20"/>
  <sheetViews>
    <sheetView workbookViewId="0">
      <selection activeCell="B27" sqref="B27"/>
    </sheetView>
  </sheetViews>
  <sheetFormatPr defaultColWidth="16.21875" defaultRowHeight="14.4" x14ac:dyDescent="0.3"/>
  <cols>
    <col min="1" max="1" width="24" customWidth="1"/>
  </cols>
  <sheetData>
    <row r="1" spans="1:3" x14ac:dyDescent="0.3">
      <c r="A1" t="s">
        <v>0</v>
      </c>
      <c r="B1">
        <v>0.5</v>
      </c>
      <c r="C1" t="s">
        <v>1</v>
      </c>
    </row>
    <row r="2" spans="1:3" x14ac:dyDescent="0.3">
      <c r="A2" t="s">
        <v>9</v>
      </c>
      <c r="B2">
        <v>6</v>
      </c>
      <c r="C2" t="s">
        <v>1</v>
      </c>
    </row>
    <row r="3" spans="1:3" x14ac:dyDescent="0.3">
      <c r="A3" t="s">
        <v>12</v>
      </c>
      <c r="B3">
        <v>0</v>
      </c>
    </row>
    <row r="4" spans="1:3" x14ac:dyDescent="0.3">
      <c r="A4" t="s">
        <v>11</v>
      </c>
      <c r="B4">
        <v>0</v>
      </c>
    </row>
    <row r="5" spans="1:3" x14ac:dyDescent="0.3">
      <c r="A5" t="s">
        <v>2</v>
      </c>
      <c r="B5">
        <v>10</v>
      </c>
      <c r="C5" t="s">
        <v>3</v>
      </c>
    </row>
    <row r="6" spans="1:3" x14ac:dyDescent="0.3">
      <c r="A6" t="s">
        <v>4</v>
      </c>
      <c r="B6">
        <v>0.37</v>
      </c>
    </row>
    <row r="7" spans="1:3" x14ac:dyDescent="0.3">
      <c r="A7" t="s">
        <v>14</v>
      </c>
      <c r="B7">
        <v>400</v>
      </c>
      <c r="C7" t="s">
        <v>3</v>
      </c>
    </row>
    <row r="9" spans="1:3" x14ac:dyDescent="0.3">
      <c r="A9" t="s">
        <v>5</v>
      </c>
      <c r="B9">
        <v>15</v>
      </c>
      <c r="C9" t="s">
        <v>6</v>
      </c>
    </row>
    <row r="11" spans="1:3" x14ac:dyDescent="0.3">
      <c r="A11" t="s">
        <v>8</v>
      </c>
      <c r="B11">
        <f>0.25*(1-(1-B5)/4)</f>
        <v>0.8125</v>
      </c>
    </row>
    <row r="12" spans="1:3" x14ac:dyDescent="0.3">
      <c r="A12" t="s">
        <v>10</v>
      </c>
      <c r="B12">
        <f>1/64</f>
        <v>1.5625E-2</v>
      </c>
    </row>
    <row r="13" spans="1:3" x14ac:dyDescent="0.3">
      <c r="A13" t="s">
        <v>13</v>
      </c>
      <c r="B13">
        <f>1000*B7*B1^3/(12*(1-B6^2))</f>
        <v>4827.5595720851197</v>
      </c>
      <c r="C13" t="s">
        <v>15</v>
      </c>
    </row>
    <row r="14" spans="1:3" x14ac:dyDescent="0.3">
      <c r="A14" t="s">
        <v>16</v>
      </c>
      <c r="B14">
        <v>0.20624999999999999</v>
      </c>
    </row>
    <row r="16" spans="1:3" x14ac:dyDescent="0.3">
      <c r="A16" t="s">
        <v>7</v>
      </c>
      <c r="B16">
        <f>-B9*B2^4/(2*B13)*(B11/(1+B6)-2*B12)</f>
        <v>-1.1311820099999998</v>
      </c>
      <c r="C16" t="s">
        <v>1</v>
      </c>
    </row>
    <row r="17" spans="1:3" x14ac:dyDescent="0.3">
      <c r="A17" t="s">
        <v>17</v>
      </c>
      <c r="B17">
        <f>B14*B9*B2^2</f>
        <v>111.375</v>
      </c>
      <c r="C17" t="s">
        <v>18</v>
      </c>
    </row>
    <row r="18" spans="1:3" x14ac:dyDescent="0.3">
      <c r="A18" t="s">
        <v>19</v>
      </c>
      <c r="B18">
        <f>6*B17/B1^2</f>
        <v>2673</v>
      </c>
      <c r="C18" t="s">
        <v>6</v>
      </c>
    </row>
    <row r="20" spans="1:3" x14ac:dyDescent="0.3">
      <c r="A20" t="s">
        <v>20</v>
      </c>
      <c r="B20">
        <f>1000*B5/B18</f>
        <v>3.7411148522259632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AC4C-F76B-49E1-BE03-210D0E3BE33C}">
  <dimension ref="A2:C15"/>
  <sheetViews>
    <sheetView tabSelected="1" workbookViewId="0">
      <selection activeCell="B2" sqref="B2"/>
    </sheetView>
  </sheetViews>
  <sheetFormatPr defaultRowHeight="14.4" x14ac:dyDescent="0.3"/>
  <cols>
    <col min="1" max="1" width="25.109375" customWidth="1"/>
    <col min="2" max="2" width="20.33203125" customWidth="1"/>
  </cols>
  <sheetData>
    <row r="2" spans="1:3" x14ac:dyDescent="0.3">
      <c r="A2" t="s">
        <v>14</v>
      </c>
      <c r="B2" s="1">
        <v>10000000</v>
      </c>
      <c r="C2" t="s">
        <v>6</v>
      </c>
    </row>
    <row r="3" spans="1:3" x14ac:dyDescent="0.3">
      <c r="A3" t="s">
        <v>21</v>
      </c>
      <c r="B3">
        <v>0.33</v>
      </c>
    </row>
    <row r="5" spans="1:3" x14ac:dyDescent="0.3">
      <c r="A5" t="s">
        <v>22</v>
      </c>
      <c r="B5">
        <v>5.5</v>
      </c>
      <c r="C5" t="s">
        <v>1</v>
      </c>
    </row>
    <row r="6" spans="1:3" x14ac:dyDescent="0.3">
      <c r="A6" t="s">
        <v>0</v>
      </c>
      <c r="B6">
        <v>0.04</v>
      </c>
      <c r="C6" t="s">
        <v>1</v>
      </c>
    </row>
    <row r="7" spans="1:3" x14ac:dyDescent="0.3">
      <c r="A7" t="s">
        <v>23</v>
      </c>
      <c r="B7">
        <v>10.5</v>
      </c>
      <c r="C7" t="s">
        <v>1</v>
      </c>
    </row>
    <row r="9" spans="1:3" x14ac:dyDescent="0.3">
      <c r="A9" t="s">
        <v>24</v>
      </c>
      <c r="B9">
        <v>5</v>
      </c>
    </row>
    <row r="11" spans="1:3" x14ac:dyDescent="0.3">
      <c r="A11" t="s">
        <v>25</v>
      </c>
      <c r="B11" s="2">
        <f>B2*B6/B5/(1+0.5*(PI()*B5/(B9*B7)^2))</f>
        <v>72500.023660706458</v>
      </c>
    </row>
    <row r="12" spans="1:3" x14ac:dyDescent="0.3">
      <c r="A12" t="s">
        <v>26</v>
      </c>
      <c r="B12">
        <f>1/(B9^2*(1+(B9*B7/PI()*B5)^2)^2)</f>
        <v>5.6036202800508052E-10</v>
      </c>
    </row>
    <row r="13" spans="1:3" x14ac:dyDescent="0.3">
      <c r="A13" t="s">
        <v>27</v>
      </c>
      <c r="B13">
        <f>B9^2*B6^2/(12*B5^2*(1-B3^2)) * (1+(PI()*B5/(B9*B7))^2)^2</f>
        <v>1.5189967551317878E-4</v>
      </c>
    </row>
    <row r="15" spans="1:3" x14ac:dyDescent="0.3">
      <c r="A15" t="s">
        <v>28</v>
      </c>
      <c r="B15">
        <f>B11*(B12+B13)</f>
        <v>11.012770695019382</v>
      </c>
      <c r="C15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Morgan</dc:creator>
  <cp:lastModifiedBy>Brendan Morgan</cp:lastModifiedBy>
  <dcterms:created xsi:type="dcterms:W3CDTF">2024-01-02T00:18:15Z</dcterms:created>
  <dcterms:modified xsi:type="dcterms:W3CDTF">2024-01-04T11:14:15Z</dcterms:modified>
</cp:coreProperties>
</file>