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rend\Desktop\Engine-Development\"/>
    </mc:Choice>
  </mc:AlternateContent>
  <xr:revisionPtr revIDLastSave="0" documentId="13_ncr:1_{D71DA768-57C2-490F-8191-1B52A8ABA07F}" xr6:coauthVersionLast="47" xr6:coauthVersionMax="47" xr10:uidLastSave="{00000000-0000-0000-0000-000000000000}"/>
  <bookViews>
    <workbookView xWindow="-108" yWindow="-108" windowWidth="23256" windowHeight="12456" activeTab="1" xr2:uid="{F556386C-27FF-462B-BFC6-EC837803884E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2" l="1"/>
  <c r="D3" i="2"/>
  <c r="D2" i="2"/>
  <c r="B12" i="1"/>
  <c r="B11" i="1"/>
  <c r="B7" i="1"/>
  <c r="B6" i="1"/>
  <c r="B4" i="1"/>
  <c r="D20" i="2" l="1"/>
  <c r="D13" i="2"/>
  <c r="D8" i="2"/>
  <c r="D9" i="2" s="1"/>
  <c r="D16" i="2" s="1"/>
  <c r="B16" i="2" s="1"/>
  <c r="D21" i="2" l="1"/>
  <c r="D22" i="2" s="1"/>
  <c r="D26" i="2" s="1"/>
</calcChain>
</file>

<file path=xl/sharedStrings.xml><?xml version="1.0" encoding="utf-8"?>
<sst xmlns="http://schemas.openxmlformats.org/spreadsheetml/2006/main" count="57" uniqueCount="48">
  <si>
    <t>Mass Flow</t>
  </si>
  <si>
    <t>kg/s</t>
  </si>
  <si>
    <t>Nitrogen Density, STP</t>
  </si>
  <si>
    <t>kg/m3</t>
  </si>
  <si>
    <t>Volume Flow</t>
  </si>
  <si>
    <t>m3/s</t>
  </si>
  <si>
    <t>ft3/m3</t>
  </si>
  <si>
    <t>ft3/s</t>
  </si>
  <si>
    <t>SCFM</t>
  </si>
  <si>
    <t xml:space="preserve">  </t>
  </si>
  <si>
    <t>K bottle size</t>
  </si>
  <si>
    <t>SCF</t>
  </si>
  <si>
    <t>Number of Bottles</t>
  </si>
  <si>
    <t>Duration</t>
  </si>
  <si>
    <t>min</t>
  </si>
  <si>
    <t xml:space="preserve">s </t>
  </si>
  <si>
    <t>length</t>
  </si>
  <si>
    <t>diameter</t>
  </si>
  <si>
    <t>in</t>
  </si>
  <si>
    <t>density</t>
  </si>
  <si>
    <t>mdot</t>
  </si>
  <si>
    <t>Q</t>
  </si>
  <si>
    <t>g</t>
  </si>
  <si>
    <t>viscosity</t>
  </si>
  <si>
    <t>Pa-s</t>
  </si>
  <si>
    <t>dp</t>
  </si>
  <si>
    <t>dp atm</t>
  </si>
  <si>
    <t>max Q</t>
  </si>
  <si>
    <t>max mdot</t>
  </si>
  <si>
    <t>number of inlets</t>
  </si>
  <si>
    <t>mdot ox</t>
  </si>
  <si>
    <t>mdot fuel</t>
  </si>
  <si>
    <t xml:space="preserve">full mdot </t>
  </si>
  <si>
    <t>Pa</t>
  </si>
  <si>
    <t>Requirements</t>
  </si>
  <si>
    <t>Find Pressure Drop</t>
  </si>
  <si>
    <t>Find Max Mass Flow</t>
  </si>
  <si>
    <t>psi</t>
  </si>
  <si>
    <t>N/kg</t>
  </si>
  <si>
    <t>Reynolds</t>
  </si>
  <si>
    <t>turbulent</t>
  </si>
  <si>
    <t>Darcy f</t>
  </si>
  <si>
    <t>turbulent smooth pipes</t>
  </si>
  <si>
    <t>area</t>
  </si>
  <si>
    <t>m2</t>
  </si>
  <si>
    <t>avg velocity</t>
  </si>
  <si>
    <t>m/s</t>
  </si>
  <si>
    <t>max 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</si>
</sst>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0"/>
      <color rgb="FF000000"/>
      <name val="Arial"/>
      <family val="2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</fills>
  <borders count="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/>
    <xf numFmtId="0" fontId="2" fillId="0" borderId="0" xfId="0" applyFont="1"/>
    <xf numFmtId="0" fontId="0" fillId="0" borderId="1" xfId="0" applyBorder="1"/>
    <xf numFmtId="0" fontId="0" fillId="2" borderId="1" xfId="0" applyFill="1" applyBorder="1"/>
    <xf numFmtId="0" fontId="2" fillId="0" borderId="1" xfId="0" applyFont="1" applyBorder="1"/>
    <xf numFmtId="0" fontId="2" fillId="3" borderId="2" xfId="0" applyFont="1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1" xfId="0" applyFill="1" applyBorder="1"/>
    <xf numFmtId="0" fontId="0" fillId="3" borderId="5" xfId="0" applyFill="1" applyBorder="1"/>
    <xf numFmtId="0" fontId="0" fillId="3" borderId="6" xfId="0" applyFill="1" applyBorder="1"/>
    <xf numFmtId="0" fontId="0" fillId="0" borderId="4" xfId="0" applyBorder="1"/>
    <xf numFmtId="0" fontId="0" fillId="2" borderId="4" xfId="0" applyFill="1" applyBorder="1"/>
    <xf numFmtId="0" fontId="1" fillId="0" borderId="4" xfId="0" applyFont="1" applyBorder="1"/>
    <xf numFmtId="2" fontId="0" fillId="0" borderId="4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175260</xdr:colOff>
      <xdr:row>3</xdr:row>
      <xdr:rowOff>0</xdr:rowOff>
    </xdr:from>
    <xdr:to>
      <xdr:col>20</xdr:col>
      <xdr:colOff>312696</xdr:colOff>
      <xdr:row>14</xdr:row>
      <xdr:rowOff>53519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2A8CB17-2E61-6B8B-F034-67EC09BA77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19260" y="548640"/>
          <a:ext cx="3185436" cy="2065199"/>
        </a:xfrm>
        <a:prstGeom prst="rect">
          <a:avLst/>
        </a:prstGeom>
      </xdr:spPr>
    </xdr:pic>
    <xdr:clientData/>
  </xdr:twoCellAnchor>
  <xdr:twoCellAnchor editAs="oneCell">
    <xdr:from>
      <xdr:col>15</xdr:col>
      <xdr:colOff>510540</xdr:colOff>
      <xdr:row>11</xdr:row>
      <xdr:rowOff>129540</xdr:rowOff>
    </xdr:from>
    <xdr:to>
      <xdr:col>18</xdr:col>
      <xdr:colOff>251596</xdr:colOff>
      <xdr:row>15</xdr:row>
      <xdr:rowOff>91500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F8322DD-2800-368D-53FE-65B11D3ED9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54540" y="1958340"/>
          <a:ext cx="1569856" cy="693480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190500</xdr:colOff>
      <xdr:row>15</xdr:row>
      <xdr:rowOff>167640</xdr:rowOff>
    </xdr:from>
    <xdr:to>
      <xdr:col>22</xdr:col>
      <xdr:colOff>214154</xdr:colOff>
      <xdr:row>23</xdr:row>
      <xdr:rowOff>91554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5C77E36-4C0E-E966-AEAF-B09CD19AB8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364480" y="2545080"/>
          <a:ext cx="9167654" cy="1310754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6</xdr:row>
      <xdr:rowOff>0</xdr:rowOff>
    </xdr:from>
    <xdr:to>
      <xdr:col>10</xdr:col>
      <xdr:colOff>510690</xdr:colOff>
      <xdr:row>10</xdr:row>
      <xdr:rowOff>15305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5DA2DDA-5829-E048-5808-2E1174E614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83580" y="1097280"/>
          <a:ext cx="1729890" cy="7468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A26BD-AB68-4A9D-849F-A180277686EF}">
  <dimension ref="A2:I12"/>
  <sheetViews>
    <sheetView workbookViewId="0">
      <selection activeCell="B13" sqref="B13"/>
    </sheetView>
  </sheetViews>
  <sheetFormatPr defaultRowHeight="14.4" x14ac:dyDescent="0.3"/>
  <cols>
    <col min="1" max="1" width="30.109375" customWidth="1"/>
  </cols>
  <sheetData>
    <row r="2" spans="1:9" x14ac:dyDescent="0.3">
      <c r="A2" t="s">
        <v>0</v>
      </c>
      <c r="B2">
        <v>0.55700000000000005</v>
      </c>
      <c r="C2" t="s">
        <v>1</v>
      </c>
    </row>
    <row r="3" spans="1:9" x14ac:dyDescent="0.3">
      <c r="A3" t="s">
        <v>2</v>
      </c>
      <c r="B3">
        <v>1.25</v>
      </c>
      <c r="C3" t="s">
        <v>3</v>
      </c>
    </row>
    <row r="4" spans="1:9" x14ac:dyDescent="0.3">
      <c r="A4" t="s">
        <v>4</v>
      </c>
      <c r="B4">
        <f>B2/B3</f>
        <v>0.44560000000000005</v>
      </c>
      <c r="C4" t="s">
        <v>5</v>
      </c>
      <c r="I4" t="s">
        <v>9</v>
      </c>
    </row>
    <row r="5" spans="1:9" x14ac:dyDescent="0.3">
      <c r="B5">
        <v>35.314700000000002</v>
      </c>
      <c r="C5" t="s">
        <v>6</v>
      </c>
    </row>
    <row r="6" spans="1:9" x14ac:dyDescent="0.3">
      <c r="B6">
        <f>B4*B5</f>
        <v>15.736230320000002</v>
      </c>
      <c r="C6" t="s">
        <v>7</v>
      </c>
    </row>
    <row r="7" spans="1:9" x14ac:dyDescent="0.3">
      <c r="B7">
        <f>B6*60</f>
        <v>944.17381920000014</v>
      </c>
      <c r="C7" t="s">
        <v>8</v>
      </c>
    </row>
    <row r="9" spans="1:9" x14ac:dyDescent="0.3">
      <c r="A9" t="s">
        <v>10</v>
      </c>
      <c r="B9">
        <v>230</v>
      </c>
      <c r="C9" t="s">
        <v>11</v>
      </c>
    </row>
    <row r="10" spans="1:9" x14ac:dyDescent="0.3">
      <c r="A10" t="s">
        <v>12</v>
      </c>
      <c r="B10">
        <v>2</v>
      </c>
    </row>
    <row r="11" spans="1:9" x14ac:dyDescent="0.3">
      <c r="A11" t="s">
        <v>13</v>
      </c>
      <c r="B11">
        <f>(B10*B9)/B7</f>
        <v>0.48719842749903686</v>
      </c>
      <c r="C11" t="s">
        <v>14</v>
      </c>
    </row>
    <row r="12" spans="1:9" x14ac:dyDescent="0.3">
      <c r="B12">
        <f>B11*60</f>
        <v>29.231905649942213</v>
      </c>
      <c r="C12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1439B-654E-49DC-B3F1-259E0B46AD0F}">
  <dimension ref="A1:I26"/>
  <sheetViews>
    <sheetView tabSelected="1" workbookViewId="0">
      <selection activeCell="D7" sqref="D7"/>
    </sheetView>
  </sheetViews>
  <sheetFormatPr defaultRowHeight="14.4" x14ac:dyDescent="0.3"/>
  <cols>
    <col min="1" max="1" width="22.109375" customWidth="1"/>
    <col min="4" max="4" width="14.6640625" bestFit="1" customWidth="1"/>
  </cols>
  <sheetData>
    <row r="1" spans="1:9" x14ac:dyDescent="0.3">
      <c r="A1" s="2" t="s">
        <v>35</v>
      </c>
      <c r="H1" s="6" t="s">
        <v>34</v>
      </c>
      <c r="I1" s="7"/>
    </row>
    <row r="2" spans="1:9" x14ac:dyDescent="0.3">
      <c r="A2" s="3" t="s">
        <v>16</v>
      </c>
      <c r="B2">
        <v>4</v>
      </c>
      <c r="C2" t="s">
        <v>18</v>
      </c>
      <c r="D2" s="12">
        <f>B2*0.0254</f>
        <v>0.1016</v>
      </c>
      <c r="F2" s="12"/>
      <c r="H2" s="8" t="s">
        <v>30</v>
      </c>
      <c r="I2" s="9">
        <v>4.8</v>
      </c>
    </row>
    <row r="3" spans="1:9" x14ac:dyDescent="0.3">
      <c r="A3" s="3" t="s">
        <v>17</v>
      </c>
      <c r="B3">
        <v>0.6</v>
      </c>
      <c r="C3" t="s">
        <v>18</v>
      </c>
      <c r="D3" s="12">
        <f>B3*0.0254</f>
        <v>1.5239999999999998E-2</v>
      </c>
      <c r="F3" s="12"/>
      <c r="H3" s="10" t="s">
        <v>31</v>
      </c>
      <c r="I3" s="11">
        <v>3.6</v>
      </c>
    </row>
    <row r="4" spans="1:9" x14ac:dyDescent="0.3">
      <c r="A4" s="3"/>
      <c r="D4" s="12"/>
      <c r="F4" s="12"/>
    </row>
    <row r="5" spans="1:9" x14ac:dyDescent="0.3">
      <c r="A5" s="3" t="s">
        <v>19</v>
      </c>
      <c r="D5" s="12">
        <v>1000</v>
      </c>
      <c r="E5" t="s">
        <v>3</v>
      </c>
      <c r="F5" s="12"/>
    </row>
    <row r="6" spans="1:9" x14ac:dyDescent="0.3">
      <c r="A6" s="3" t="s">
        <v>20</v>
      </c>
      <c r="D6" s="12">
        <v>4.8</v>
      </c>
      <c r="E6" t="s">
        <v>1</v>
      </c>
      <c r="F6" s="12"/>
    </row>
    <row r="7" spans="1:9" x14ac:dyDescent="0.3">
      <c r="A7" s="3" t="s">
        <v>21</v>
      </c>
      <c r="D7" s="12">
        <f>D6/D5</f>
        <v>4.7999999999999996E-3</v>
      </c>
      <c r="E7" t="s">
        <v>5</v>
      </c>
      <c r="F7" s="12"/>
    </row>
    <row r="8" spans="1:9" x14ac:dyDescent="0.3">
      <c r="A8" s="3" t="s">
        <v>43</v>
      </c>
      <c r="D8" s="12">
        <f>3.1416/4*D3^2</f>
        <v>1.8241511903999995E-4</v>
      </c>
      <c r="E8" t="s">
        <v>44</v>
      </c>
      <c r="F8" s="12"/>
    </row>
    <row r="9" spans="1:9" x14ac:dyDescent="0.3">
      <c r="A9" s="3" t="s">
        <v>45</v>
      </c>
      <c r="D9" s="15">
        <f>D7/D8</f>
        <v>26.313608352537141</v>
      </c>
      <c r="E9" t="s">
        <v>46</v>
      </c>
      <c r="F9" s="12"/>
    </row>
    <row r="10" spans="1:9" x14ac:dyDescent="0.3">
      <c r="A10" s="3" t="s">
        <v>22</v>
      </c>
      <c r="D10" s="12">
        <v>9.81</v>
      </c>
      <c r="E10" t="s">
        <v>38</v>
      </c>
      <c r="F10" s="12"/>
    </row>
    <row r="11" spans="1:9" x14ac:dyDescent="0.3">
      <c r="A11" s="3"/>
      <c r="D11" s="12"/>
      <c r="F11" s="12"/>
    </row>
    <row r="12" spans="1:9" x14ac:dyDescent="0.3">
      <c r="A12" s="3" t="s">
        <v>23</v>
      </c>
      <c r="D12" s="14">
        <v>1.0518000000000001E-3</v>
      </c>
      <c r="E12" t="s">
        <v>24</v>
      </c>
      <c r="F12" s="12"/>
    </row>
    <row r="13" spans="1:9" x14ac:dyDescent="0.3">
      <c r="A13" s="3" t="s">
        <v>39</v>
      </c>
      <c r="D13" s="14">
        <f>4*D5*D7/(3.1416*D12*D3)</f>
        <v>381269.62473157054</v>
      </c>
      <c r="F13" s="12" t="s">
        <v>40</v>
      </c>
    </row>
    <row r="14" spans="1:9" x14ac:dyDescent="0.3">
      <c r="A14" s="3" t="s">
        <v>41</v>
      </c>
      <c r="D14" s="14">
        <v>0.02</v>
      </c>
      <c r="F14" s="12" t="s">
        <v>42</v>
      </c>
    </row>
    <row r="15" spans="1:9" x14ac:dyDescent="0.3">
      <c r="A15" s="3"/>
      <c r="D15" s="12"/>
      <c r="F15" s="12"/>
    </row>
    <row r="16" spans="1:9" x14ac:dyDescent="0.3">
      <c r="A16" s="3" t="s">
        <v>25</v>
      </c>
      <c r="B16">
        <f>D16/101325*14.7</f>
        <v>6.6968454462383242</v>
      </c>
      <c r="C16" t="s">
        <v>37</v>
      </c>
      <c r="D16" s="12">
        <f>D14*D2/D3*D5*D9^2/2</f>
        <v>46160.398968714166</v>
      </c>
      <c r="E16" t="s">
        <v>33</v>
      </c>
      <c r="F16" s="12"/>
    </row>
    <row r="17" spans="1:6" s="1" customFormat="1" ht="8.4" customHeight="1" x14ac:dyDescent="0.3">
      <c r="A17" s="4"/>
      <c r="D17" s="13"/>
      <c r="F17" s="13"/>
    </row>
    <row r="18" spans="1:6" x14ac:dyDescent="0.3">
      <c r="A18" s="5" t="s">
        <v>36</v>
      </c>
      <c r="D18" s="12"/>
      <c r="F18" s="12"/>
    </row>
    <row r="19" spans="1:6" x14ac:dyDescent="0.3">
      <c r="A19" s="3" t="s">
        <v>26</v>
      </c>
      <c r="D19" s="12">
        <v>101325</v>
      </c>
      <c r="E19" t="s">
        <v>33</v>
      </c>
      <c r="F19" s="12"/>
    </row>
    <row r="20" spans="1:6" x14ac:dyDescent="0.3">
      <c r="A20" s="3" t="s">
        <v>47</v>
      </c>
      <c r="D20" s="12">
        <f>SQRT(D19/D14*D3/D2*2/D5)</f>
        <v>38.985574255101078</v>
      </c>
      <c r="E20" t="s">
        <v>46</v>
      </c>
      <c r="F20" s="12"/>
    </row>
    <row r="21" spans="1:6" x14ac:dyDescent="0.3">
      <c r="A21" s="3" t="s">
        <v>27</v>
      </c>
      <c r="D21" s="12">
        <f>D20*D8</f>
        <v>7.1115581685870207E-3</v>
      </c>
      <c r="E21" t="s">
        <v>5</v>
      </c>
      <c r="F21" s="12"/>
    </row>
    <row r="22" spans="1:6" x14ac:dyDescent="0.3">
      <c r="A22" s="3" t="s">
        <v>28</v>
      </c>
      <c r="D22" s="12">
        <f>D21*D5</f>
        <v>7.1115581685870204</v>
      </c>
      <c r="E22" t="s">
        <v>1</v>
      </c>
      <c r="F22" s="12"/>
    </row>
    <row r="23" spans="1:6" x14ac:dyDescent="0.3">
      <c r="A23" s="3"/>
      <c r="D23" s="12"/>
      <c r="F23" s="12"/>
    </row>
    <row r="24" spans="1:6" x14ac:dyDescent="0.3">
      <c r="A24" s="3" t="s">
        <v>29</v>
      </c>
      <c r="D24" s="12">
        <v>1</v>
      </c>
      <c r="F24" s="12"/>
    </row>
    <row r="25" spans="1:6" x14ac:dyDescent="0.3">
      <c r="A25" s="3"/>
      <c r="D25" s="12"/>
      <c r="F25" s="12"/>
    </row>
    <row r="26" spans="1:6" x14ac:dyDescent="0.3">
      <c r="A26" s="3" t="s">
        <v>32</v>
      </c>
      <c r="D26" s="12">
        <f>D22*D24</f>
        <v>7.1115581685870204</v>
      </c>
      <c r="E26" t="s">
        <v>1</v>
      </c>
      <c r="F26" s="1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Brendan Morgan</dc:creator>
  <cp:lastModifiedBy>Brendan Morgan</cp:lastModifiedBy>
  <dcterms:created xsi:type="dcterms:W3CDTF">2024-06-03T21:23:33Z</dcterms:created>
  <dcterms:modified xsi:type="dcterms:W3CDTF">2024-06-06T18:41:21Z</dcterms:modified>
</cp:coreProperties>
</file>