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4DC16018-6E98-EC49-BF25-271617C08BCE}" xr6:coauthVersionLast="46" xr6:coauthVersionMax="46" xr10:uidLastSave="{00000000-0000-0000-0000-000000000000}"/>
  <bookViews>
    <workbookView xWindow="0" yWindow="0" windowWidth="28800" windowHeight="18000" firstSheet="2" activeTab="7" xr2:uid="{68D2FF76-B0A3-2841-B418-5D81E6E261B0}"/>
    <workbookView xWindow="780" yWindow="8720" windowWidth="27640" windowHeight="8380" activeTab="7" xr2:uid="{73B8A0F1-CF68-2940-AEDE-28C76D5F426E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2021 State Championships" sheetId="20" r:id="rId8"/>
    <sheet name="sesionitem" sheetId="19" r:id="rId9"/>
    <sheet name="teams" sheetId="18" r:id="rId10"/>
    <sheet name="Aug Sessions" sheetId="21" r:id="rId11"/>
    <sheet name="May Sessions" sheetId="17" r:id="rId12"/>
    <sheet name="Grading" sheetId="15" r:id="rId13"/>
    <sheet name="Cohorts" sheetId="16" r:id="rId14"/>
    <sheet name="Item Rotation" sheetId="14" r:id="rId15"/>
    <sheet name="Items" sheetId="13" r:id="rId16"/>
    <sheet name="Participants" sheetId="5" r:id="rId17"/>
    <sheet name="Clubs" sheetId="2" r:id="rId18"/>
    <sheet name="Regions" sheetId="6" r:id="rId19"/>
    <sheet name="Age Groups" sheetId="4" r:id="rId20"/>
  </sheets>
  <definedNames>
    <definedName name="_xlnm._FilterDatabase" localSheetId="7" hidden="1">'2021 State Championships'!$A$1:$W$1</definedName>
    <definedName name="_xlnm._FilterDatabase" localSheetId="19" hidden="1">'Age Groups'!$A$1:$N$1</definedName>
    <definedName name="_xlnm._FilterDatabase" localSheetId="17">Clubs!$A$1:$AR$1</definedName>
    <definedName name="_xlnm._FilterDatabase" localSheetId="12" hidden="1">Grading!$A$1:$S$429</definedName>
    <definedName name="_xlnm._FilterDatabase" localSheetId="6" hidden="1">Programme!$A$1:$AR$435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8" hidden="1">Regions!$A$1:$C$12</definedName>
    <definedName name="_xlnm.Print_Area" localSheetId="14">'Item Rotation'!$B$1:$H$17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0" l="1"/>
  <c r="S3" i="20"/>
  <c r="R4" i="20"/>
  <c r="S4" i="20"/>
  <c r="R5" i="20"/>
  <c r="S5" i="20"/>
  <c r="R6" i="20"/>
  <c r="S6" i="20"/>
  <c r="R7" i="20"/>
  <c r="S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S2" i="20"/>
  <c r="T2" i="20"/>
  <c r="R2" i="20"/>
  <c r="Q2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2" i="20"/>
  <c r="M16" i="20"/>
  <c r="E16" i="20"/>
  <c r="O16" i="20" s="1"/>
  <c r="J9" i="4"/>
  <c r="M39" i="20"/>
  <c r="L39" i="20" s="1"/>
  <c r="M40" i="20"/>
  <c r="L40" i="20" s="1"/>
  <c r="M41" i="20"/>
  <c r="L41" i="20" s="1"/>
  <c r="M42" i="20"/>
  <c r="L42" i="20" s="1"/>
  <c r="M43" i="20"/>
  <c r="L43" i="20" s="1"/>
  <c r="M31" i="20"/>
  <c r="L31" i="20" s="1"/>
  <c r="M4" i="20"/>
  <c r="M5" i="20"/>
  <c r="M20" i="20"/>
  <c r="L20" i="20" s="1"/>
  <c r="M22" i="20"/>
  <c r="L22" i="20" s="1"/>
  <c r="M25" i="20"/>
  <c r="L25" i="20" s="1"/>
  <c r="M11" i="20"/>
  <c r="M2" i="20"/>
  <c r="M17" i="20"/>
  <c r="M13" i="20"/>
  <c r="M9" i="20"/>
  <c r="M23" i="20"/>
  <c r="L23" i="20" s="1"/>
  <c r="M26" i="20"/>
  <c r="L26" i="20" s="1"/>
  <c r="M28" i="20"/>
  <c r="L28" i="20" s="1"/>
  <c r="M18" i="20"/>
  <c r="L18" i="20" s="1"/>
  <c r="M32" i="20"/>
  <c r="L32" i="20" s="1"/>
  <c r="M33" i="20"/>
  <c r="L33" i="20" s="1"/>
  <c r="M34" i="20"/>
  <c r="L34" i="20" s="1"/>
  <c r="M35" i="20"/>
  <c r="L35" i="20" s="1"/>
  <c r="M36" i="20"/>
  <c r="L36" i="20" s="1"/>
  <c r="M37" i="20"/>
  <c r="L37" i="20" s="1"/>
  <c r="M3" i="20"/>
  <c r="M19" i="20"/>
  <c r="L19" i="20" s="1"/>
  <c r="M24" i="20"/>
  <c r="L24" i="20" s="1"/>
  <c r="M21" i="20"/>
  <c r="L21" i="20" s="1"/>
  <c r="M12" i="20"/>
  <c r="M15" i="20"/>
  <c r="M7" i="20"/>
  <c r="M8" i="20"/>
  <c r="M6" i="20"/>
  <c r="M10" i="20"/>
  <c r="M14" i="20"/>
  <c r="M30" i="20"/>
  <c r="L30" i="20" s="1"/>
  <c r="M27" i="20"/>
  <c r="L27" i="20" s="1"/>
  <c r="M29" i="20"/>
  <c r="L29" i="20" s="1"/>
  <c r="M38" i="20"/>
  <c r="L38" i="20" s="1"/>
  <c r="E32" i="20"/>
  <c r="O32" i="20" s="1"/>
  <c r="E33" i="20"/>
  <c r="O33" i="20" s="1"/>
  <c r="E39" i="20"/>
  <c r="O39" i="20" s="1"/>
  <c r="E34" i="20"/>
  <c r="O34" i="20" s="1"/>
  <c r="E40" i="20"/>
  <c r="O40" i="20" s="1"/>
  <c r="E14" i="20"/>
  <c r="O14" i="20" s="1"/>
  <c r="E29" i="20"/>
  <c r="O29" i="20" s="1"/>
  <c r="E27" i="20"/>
  <c r="O27" i="20" s="1"/>
  <c r="E30" i="20"/>
  <c r="O30" i="20" s="1"/>
  <c r="E10" i="20"/>
  <c r="O10" i="20" s="1"/>
  <c r="E8" i="20"/>
  <c r="O8" i="20" s="1"/>
  <c r="E35" i="20"/>
  <c r="O35" i="20" s="1"/>
  <c r="E15" i="20"/>
  <c r="O15" i="20" s="1"/>
  <c r="E12" i="20"/>
  <c r="O12" i="20" s="1"/>
  <c r="E36" i="20"/>
  <c r="O36" i="20" s="1"/>
  <c r="E41" i="20"/>
  <c r="O41" i="20" s="1"/>
  <c r="E6" i="20"/>
  <c r="O6" i="20" s="1"/>
  <c r="E7" i="20"/>
  <c r="O7" i="20" s="1"/>
  <c r="E26" i="20"/>
  <c r="O26" i="20" s="1"/>
  <c r="E23" i="20"/>
  <c r="O23" i="20" s="1"/>
  <c r="E9" i="20"/>
  <c r="O9" i="20" s="1"/>
  <c r="E13" i="20"/>
  <c r="O13" i="20" s="1"/>
  <c r="E2" i="20"/>
  <c r="O2" i="20" s="1"/>
  <c r="E11" i="20"/>
  <c r="O11" i="20" s="1"/>
  <c r="E37" i="20"/>
  <c r="O37" i="20" s="1"/>
  <c r="E31" i="20"/>
  <c r="O31" i="20" s="1"/>
  <c r="E42" i="20"/>
  <c r="O42" i="20" s="1"/>
  <c r="E43" i="20"/>
  <c r="O43" i="20" s="1"/>
  <c r="E17" i="20"/>
  <c r="O17" i="20" s="1"/>
  <c r="E28" i="20"/>
  <c r="O28" i="20" s="1"/>
  <c r="E22" i="20"/>
  <c r="O22" i="20" s="1"/>
  <c r="E20" i="20"/>
  <c r="O20" i="20" s="1"/>
  <c r="E5" i="20"/>
  <c r="O5" i="20" s="1"/>
  <c r="E4" i="20"/>
  <c r="O4" i="20" s="1"/>
  <c r="E25" i="20"/>
  <c r="O25" i="20" s="1"/>
  <c r="E18" i="20"/>
  <c r="O18" i="20" s="1"/>
  <c r="E24" i="20"/>
  <c r="O24" i="20" s="1"/>
  <c r="E21" i="20"/>
  <c r="O21" i="20" s="1"/>
  <c r="E19" i="20"/>
  <c r="O19" i="20" s="1"/>
  <c r="E3" i="20"/>
  <c r="O3" i="20" s="1"/>
  <c r="E38" i="20"/>
  <c r="O38" i="20" s="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2" i="19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2" i="18"/>
  <c r="G36" i="11"/>
  <c r="G62" i="11"/>
  <c r="G79" i="11"/>
  <c r="G94" i="11"/>
  <c r="G115" i="11"/>
  <c r="G128" i="11"/>
  <c r="G143" i="11"/>
  <c r="G163" i="11"/>
  <c r="G181" i="11"/>
  <c r="G196" i="11"/>
  <c r="G205" i="11"/>
  <c r="G223" i="11"/>
  <c r="G233" i="11"/>
  <c r="G251" i="11"/>
  <c r="G262" i="11"/>
  <c r="G280" i="11"/>
  <c r="G298" i="11"/>
  <c r="G316" i="11"/>
  <c r="G325" i="11"/>
  <c r="G345" i="11"/>
  <c r="G366" i="11"/>
  <c r="G381" i="11"/>
  <c r="G404" i="11"/>
  <c r="G418" i="11"/>
  <c r="G15" i="11"/>
  <c r="G2" i="11"/>
  <c r="B286" i="11"/>
  <c r="AE286" i="11" s="1"/>
  <c r="AF286" i="11" s="1"/>
  <c r="B293" i="11"/>
  <c r="AE293" i="11" s="1"/>
  <c r="AF293" i="11" s="1"/>
  <c r="B39" i="11"/>
  <c r="AE39" i="11" s="1"/>
  <c r="AF39" i="11" s="1"/>
  <c r="B53" i="11"/>
  <c r="AE53" i="11" s="1"/>
  <c r="AF53" i="11" s="1"/>
  <c r="B56" i="11"/>
  <c r="AE56" i="11" s="1"/>
  <c r="AF56" i="11" s="1"/>
  <c r="B283" i="11"/>
  <c r="AE283" i="11" s="1"/>
  <c r="AF283" i="11" s="1"/>
  <c r="B288" i="11"/>
  <c r="AE288" i="11" s="1"/>
  <c r="AF288" i="11" s="1"/>
  <c r="B296" i="11"/>
  <c r="AE296" i="11" s="1"/>
  <c r="AF296" i="11" s="1"/>
  <c r="B128" i="11"/>
  <c r="AE128" i="11" s="1"/>
  <c r="AF128" i="11" s="1"/>
  <c r="B133" i="11"/>
  <c r="AE133" i="11" s="1"/>
  <c r="AF133" i="11" s="1"/>
  <c r="B140" i="11"/>
  <c r="AE140" i="11" s="1"/>
  <c r="AF140" i="11" s="1"/>
  <c r="B117" i="11"/>
  <c r="AE117" i="11" s="1"/>
  <c r="AF117" i="11" s="1"/>
  <c r="B123" i="11"/>
  <c r="AE123" i="11" s="1"/>
  <c r="AF123" i="11" s="1"/>
  <c r="B126" i="11"/>
  <c r="AE126" i="11" s="1"/>
  <c r="AF126" i="11" s="1"/>
  <c r="B181" i="11"/>
  <c r="AE181" i="11" s="1"/>
  <c r="AF181" i="11" s="1"/>
  <c r="B187" i="11"/>
  <c r="AE187" i="11" s="1"/>
  <c r="AF187" i="11" s="1"/>
  <c r="B195" i="11"/>
  <c r="AE195" i="11" s="1"/>
  <c r="AF195" i="11" s="1"/>
  <c r="B350" i="11"/>
  <c r="AE350" i="11" s="1"/>
  <c r="AF350" i="11" s="1"/>
  <c r="B357" i="11"/>
  <c r="AE357" i="11" s="1"/>
  <c r="AF357" i="11" s="1"/>
  <c r="B360" i="11"/>
  <c r="AE360" i="11" s="1"/>
  <c r="AF360" i="11" s="1"/>
  <c r="B209" i="11"/>
  <c r="AE209" i="11" s="1"/>
  <c r="AF209" i="11" s="1"/>
  <c r="B215" i="11"/>
  <c r="AE215" i="11" s="1"/>
  <c r="AF215" i="11" s="1"/>
  <c r="B218" i="11"/>
  <c r="AE218" i="11" s="1"/>
  <c r="AF218" i="11" s="1"/>
  <c r="B299" i="11"/>
  <c r="AE299" i="11" s="1"/>
  <c r="AF299" i="11" s="1"/>
  <c r="B306" i="11"/>
  <c r="AE306" i="11" s="1"/>
  <c r="AF306" i="11" s="1"/>
  <c r="B313" i="11"/>
  <c r="AE313" i="11" s="1"/>
  <c r="AF313" i="11" s="1"/>
  <c r="B63" i="11"/>
  <c r="AE63" i="11" s="1"/>
  <c r="AF63" i="11" s="1"/>
  <c r="B72" i="11"/>
  <c r="AE72" i="11" s="1"/>
  <c r="AF72" i="11" s="1"/>
  <c r="B78" i="11"/>
  <c r="AE78" i="11" s="1"/>
  <c r="AF78" i="11" s="1"/>
  <c r="B370" i="11"/>
  <c r="AE370" i="11" s="1"/>
  <c r="AF370" i="11" s="1"/>
  <c r="B373" i="11"/>
  <c r="AE373" i="11" s="1"/>
  <c r="AF373" i="11" s="1"/>
  <c r="B376" i="11"/>
  <c r="AE376" i="11" s="1"/>
  <c r="AF376" i="11" s="1"/>
  <c r="B100" i="11"/>
  <c r="AE100" i="11" s="1"/>
  <c r="AF100" i="11" s="1"/>
  <c r="B103" i="11"/>
  <c r="AE103" i="11" s="1"/>
  <c r="AF103" i="11" s="1"/>
  <c r="B109" i="11"/>
  <c r="AE109" i="11" s="1"/>
  <c r="AF109" i="11" s="1"/>
  <c r="B298" i="11"/>
  <c r="AE298" i="11" s="1"/>
  <c r="AF298" i="11" s="1"/>
  <c r="B307" i="11"/>
  <c r="AE307" i="11" s="1"/>
  <c r="AF307" i="11" s="1"/>
  <c r="B312" i="11"/>
  <c r="AE312" i="11" s="1"/>
  <c r="AF312" i="11" s="1"/>
  <c r="B264" i="11"/>
  <c r="AE264" i="11" s="1"/>
  <c r="AF264" i="11" s="1"/>
  <c r="B268" i="11"/>
  <c r="AE268" i="11" s="1"/>
  <c r="AF268" i="11" s="1"/>
  <c r="B278" i="11"/>
  <c r="AE278" i="11" s="1"/>
  <c r="AF278" i="11" s="1"/>
  <c r="B385" i="11"/>
  <c r="AE385" i="11" s="1"/>
  <c r="AF385" i="11" s="1"/>
  <c r="B391" i="11"/>
  <c r="AE391" i="11" s="1"/>
  <c r="AF391" i="11" s="1"/>
  <c r="B398" i="11"/>
  <c r="AE398" i="11" s="1"/>
  <c r="AF398" i="11" s="1"/>
  <c r="B236" i="11"/>
  <c r="AE236" i="11" s="1"/>
  <c r="AF236" i="11" s="1"/>
  <c r="B240" i="11"/>
  <c r="AE240" i="11" s="1"/>
  <c r="AF240" i="11" s="1"/>
  <c r="B249" i="11"/>
  <c r="AE249" i="11" s="1"/>
  <c r="AF249" i="11" s="1"/>
  <c r="B130" i="11"/>
  <c r="AE130" i="11" s="1"/>
  <c r="AF130" i="11" s="1"/>
  <c r="B134" i="11"/>
  <c r="AE134" i="11" s="1"/>
  <c r="AF134" i="11" s="1"/>
  <c r="B142" i="11"/>
  <c r="AE142" i="11" s="1"/>
  <c r="AF142" i="11" s="1"/>
  <c r="B168" i="11"/>
  <c r="AE168" i="11" s="1"/>
  <c r="AF168" i="11" s="1"/>
  <c r="B172" i="11"/>
  <c r="AE172" i="11" s="1"/>
  <c r="AF172" i="11" s="1"/>
  <c r="B175" i="11"/>
  <c r="AE175" i="11" s="1"/>
  <c r="AF175" i="11" s="1"/>
  <c r="B82" i="11"/>
  <c r="AE82" i="11" s="1"/>
  <c r="AF82" i="11" s="1"/>
  <c r="B86" i="11"/>
  <c r="AE86" i="11" s="1"/>
  <c r="AF86" i="11" s="1"/>
  <c r="B92" i="11"/>
  <c r="AE92" i="11" s="1"/>
  <c r="AF92" i="11" s="1"/>
  <c r="B5" i="11"/>
  <c r="AE5" i="11" s="1"/>
  <c r="AF5" i="11" s="1"/>
  <c r="B9" i="11"/>
  <c r="AE9" i="11" s="1"/>
  <c r="AF9" i="11" s="1"/>
  <c r="B13" i="11"/>
  <c r="AE13" i="11" s="1"/>
  <c r="AF13" i="11" s="1"/>
  <c r="B2" i="11"/>
  <c r="AE2" i="11" s="1"/>
  <c r="AF2" i="11" s="1"/>
  <c r="B6" i="11"/>
  <c r="AE6" i="11" s="1"/>
  <c r="AF6" i="11" s="1"/>
  <c r="B11" i="11"/>
  <c r="AE11" i="11" s="1"/>
  <c r="AF11" i="11" s="1"/>
  <c r="B423" i="11"/>
  <c r="AE423" i="11" s="1"/>
  <c r="AF423" i="11" s="1"/>
  <c r="B429" i="11"/>
  <c r="AE429" i="11" s="1"/>
  <c r="AF429" i="11" s="1"/>
  <c r="B435" i="11"/>
  <c r="AE435" i="11" s="1"/>
  <c r="AF435" i="11" s="1"/>
  <c r="B405" i="11"/>
  <c r="AE405" i="11" s="1"/>
  <c r="AF405" i="11" s="1"/>
  <c r="B410" i="11"/>
  <c r="AE410" i="11" s="1"/>
  <c r="AF410" i="11" s="1"/>
  <c r="B415" i="11"/>
  <c r="AE415" i="11" s="1"/>
  <c r="AF415" i="11" s="1"/>
  <c r="B317" i="11"/>
  <c r="AE317" i="11" s="1"/>
  <c r="AF317" i="11" s="1"/>
  <c r="B320" i="11"/>
  <c r="AE320" i="11" s="1"/>
  <c r="AF320" i="11" s="1"/>
  <c r="B324" i="11"/>
  <c r="AE324" i="11" s="1"/>
  <c r="AF324" i="11" s="1"/>
  <c r="B235" i="11"/>
  <c r="AE235" i="11" s="1"/>
  <c r="AF235" i="11" s="1"/>
  <c r="B242" i="11"/>
  <c r="AE242" i="11" s="1"/>
  <c r="AF242" i="11" s="1"/>
  <c r="B250" i="11"/>
  <c r="AE250" i="11" s="1"/>
  <c r="AF250" i="11" s="1"/>
  <c r="B225" i="11"/>
  <c r="AE225" i="11" s="1"/>
  <c r="AF225" i="11" s="1"/>
  <c r="B229" i="11"/>
  <c r="AE229" i="11" s="1"/>
  <c r="AF229" i="11" s="1"/>
  <c r="B232" i="11"/>
  <c r="AE232" i="11" s="1"/>
  <c r="AF232" i="11" s="1"/>
  <c r="B151" i="11"/>
  <c r="AE151" i="11" s="1"/>
  <c r="AF151" i="11" s="1"/>
  <c r="B147" i="11"/>
  <c r="AE147" i="11" s="1"/>
  <c r="AF147" i="11" s="1"/>
  <c r="B159" i="11"/>
  <c r="AE159" i="11" s="1"/>
  <c r="AF159" i="11" s="1"/>
  <c r="B149" i="11"/>
  <c r="AE149" i="11" s="1"/>
  <c r="AF149" i="11" s="1"/>
  <c r="B67" i="11"/>
  <c r="AE67" i="11" s="1"/>
  <c r="AF67" i="11" s="1"/>
  <c r="B70" i="11"/>
  <c r="AE70" i="11" s="1"/>
  <c r="AF70" i="11" s="1"/>
  <c r="B74" i="11"/>
  <c r="AE74" i="11" s="1"/>
  <c r="AF74" i="11" s="1"/>
  <c r="B368" i="11"/>
  <c r="AE368" i="11" s="1"/>
  <c r="AF368" i="11" s="1"/>
  <c r="B374" i="11"/>
  <c r="AE374" i="11" s="1"/>
  <c r="AF374" i="11" s="1"/>
  <c r="B379" i="11"/>
  <c r="AE379" i="11" s="1"/>
  <c r="AF379" i="11" s="1"/>
  <c r="B184" i="11"/>
  <c r="AE184" i="11" s="1"/>
  <c r="AF184" i="11" s="1"/>
  <c r="B189" i="11"/>
  <c r="AE189" i="11" s="1"/>
  <c r="AF189" i="11" s="1"/>
  <c r="B194" i="11"/>
  <c r="AE194" i="11" s="1"/>
  <c r="AF194" i="11" s="1"/>
  <c r="B42" i="11"/>
  <c r="AE42" i="11" s="1"/>
  <c r="AF42" i="11" s="1"/>
  <c r="B51" i="11"/>
  <c r="AE51" i="11" s="1"/>
  <c r="AF51" i="11" s="1"/>
  <c r="B55" i="11"/>
  <c r="AE55" i="11" s="1"/>
  <c r="AF55" i="11" s="1"/>
  <c r="B282" i="11"/>
  <c r="AE282" i="11" s="1"/>
  <c r="AF282" i="11" s="1"/>
  <c r="B291" i="11"/>
  <c r="AE291" i="11" s="1"/>
  <c r="AF291" i="11" s="1"/>
  <c r="B295" i="11"/>
  <c r="AE295" i="11" s="1"/>
  <c r="AF295" i="11" s="1"/>
  <c r="B20" i="11"/>
  <c r="AE20" i="11" s="1"/>
  <c r="AF20" i="11" s="1"/>
  <c r="B25" i="11"/>
  <c r="AE25" i="11" s="1"/>
  <c r="AF25" i="11" s="1"/>
  <c r="B31" i="11"/>
  <c r="AE31" i="11" s="1"/>
  <c r="AF31" i="11" s="1"/>
  <c r="B348" i="11"/>
  <c r="AE348" i="11" s="1"/>
  <c r="AF348" i="11" s="1"/>
  <c r="B354" i="11"/>
  <c r="AE354" i="11" s="1"/>
  <c r="AF354" i="11" s="1"/>
  <c r="B363" i="11"/>
  <c r="AE363" i="11" s="1"/>
  <c r="AF363" i="11" s="1"/>
  <c r="B369" i="11"/>
  <c r="AE369" i="11" s="1"/>
  <c r="AF369" i="11" s="1"/>
  <c r="B372" i="11"/>
  <c r="AE372" i="11" s="1"/>
  <c r="AF372" i="11" s="1"/>
  <c r="B380" i="11"/>
  <c r="AE380" i="11" s="1"/>
  <c r="AF380" i="11" s="1"/>
  <c r="B185" i="11"/>
  <c r="AE185" i="11" s="1"/>
  <c r="AF185" i="11" s="1"/>
  <c r="B188" i="11"/>
  <c r="AE188" i="11" s="1"/>
  <c r="AF188" i="11" s="1"/>
  <c r="B191" i="11"/>
  <c r="AE191" i="11" s="1"/>
  <c r="AF191" i="11" s="1"/>
  <c r="B262" i="11"/>
  <c r="AE262" i="11" s="1"/>
  <c r="AF262" i="11" s="1"/>
  <c r="B272" i="11"/>
  <c r="AE272" i="11" s="1"/>
  <c r="AF272" i="11" s="1"/>
  <c r="B275" i="11"/>
  <c r="AE275" i="11" s="1"/>
  <c r="AF275" i="11" s="1"/>
  <c r="B386" i="11"/>
  <c r="AE386" i="11" s="1"/>
  <c r="AF386" i="11" s="1"/>
  <c r="B393" i="11"/>
  <c r="AE393" i="11" s="1"/>
  <c r="AF393" i="11" s="1"/>
  <c r="B402" i="11"/>
  <c r="AE402" i="11" s="1"/>
  <c r="AF402" i="11" s="1"/>
  <c r="B99" i="11"/>
  <c r="AE99" i="11" s="1"/>
  <c r="AF99" i="11" s="1"/>
  <c r="B106" i="11"/>
  <c r="AE106" i="11" s="1"/>
  <c r="AF106" i="11" s="1"/>
  <c r="B111" i="11"/>
  <c r="AE111" i="11" s="1"/>
  <c r="AF111" i="11" s="1"/>
  <c r="B337" i="11"/>
  <c r="AE337" i="11" s="1"/>
  <c r="AF337" i="11" s="1"/>
  <c r="B328" i="11"/>
  <c r="AE328" i="11" s="1"/>
  <c r="AF328" i="11" s="1"/>
  <c r="B342" i="11"/>
  <c r="AE342" i="11" s="1"/>
  <c r="AF342" i="11" s="1"/>
  <c r="B166" i="11"/>
  <c r="AE166" i="11" s="1"/>
  <c r="AF166" i="11" s="1"/>
  <c r="B170" i="11"/>
  <c r="AE170" i="11" s="1"/>
  <c r="AF170" i="11" s="1"/>
  <c r="B178" i="11"/>
  <c r="AE178" i="11" s="1"/>
  <c r="AF178" i="11" s="1"/>
  <c r="B80" i="11"/>
  <c r="AE80" i="11" s="1"/>
  <c r="AF80" i="11" s="1"/>
  <c r="B88" i="11"/>
  <c r="AE88" i="11" s="1"/>
  <c r="AF88" i="11" s="1"/>
  <c r="B93" i="11"/>
  <c r="AE93" i="11" s="1"/>
  <c r="AF93" i="11" s="1"/>
  <c r="B420" i="11"/>
  <c r="AE420" i="11" s="1"/>
  <c r="AF420" i="11" s="1"/>
  <c r="B427" i="11"/>
  <c r="AE427" i="11" s="1"/>
  <c r="AF427" i="11" s="1"/>
  <c r="B432" i="11"/>
  <c r="AE432" i="11" s="1"/>
  <c r="AF432" i="11" s="1"/>
  <c r="B406" i="11"/>
  <c r="AE406" i="11" s="1"/>
  <c r="AF406" i="11" s="1"/>
  <c r="B411" i="11"/>
  <c r="AE411" i="11" s="1"/>
  <c r="AF411" i="11" s="1"/>
  <c r="B404" i="11"/>
  <c r="AE404" i="11" s="1"/>
  <c r="AF404" i="11" s="1"/>
  <c r="B238" i="11"/>
  <c r="AE238" i="11" s="1"/>
  <c r="AF238" i="11" s="1"/>
  <c r="B243" i="11"/>
  <c r="AE243" i="11" s="1"/>
  <c r="AF243" i="11" s="1"/>
  <c r="B248" i="11"/>
  <c r="AE248" i="11" s="1"/>
  <c r="AF248" i="11" s="1"/>
  <c r="B224" i="11"/>
  <c r="AE224" i="11" s="1"/>
  <c r="AF224" i="11" s="1"/>
  <c r="B227" i="11"/>
  <c r="AE227" i="11" s="1"/>
  <c r="AF227" i="11" s="1"/>
  <c r="B231" i="11"/>
  <c r="AE231" i="11" s="1"/>
  <c r="AF231" i="11" s="1"/>
  <c r="B334" i="11"/>
  <c r="AE334" i="11" s="1"/>
  <c r="AF334" i="11" s="1"/>
  <c r="B326" i="11"/>
  <c r="AE326" i="11" s="1"/>
  <c r="AF326" i="11" s="1"/>
  <c r="B340" i="11"/>
  <c r="AE340" i="11" s="1"/>
  <c r="AF340" i="11" s="1"/>
  <c r="B332" i="11"/>
  <c r="AE332" i="11" s="1"/>
  <c r="AF332" i="11" s="1"/>
  <c r="B19" i="11"/>
  <c r="AE19" i="11" s="1"/>
  <c r="AF19" i="11" s="1"/>
  <c r="B26" i="11"/>
  <c r="AE26" i="11" s="1"/>
  <c r="AF26" i="11" s="1"/>
  <c r="B33" i="11"/>
  <c r="AE33" i="11" s="1"/>
  <c r="AF33" i="11" s="1"/>
  <c r="B131" i="11"/>
  <c r="AE131" i="11" s="1"/>
  <c r="AF131" i="11" s="1"/>
  <c r="B135" i="11"/>
  <c r="AE135" i="11" s="1"/>
  <c r="AF135" i="11" s="1"/>
  <c r="B138" i="11"/>
  <c r="AE138" i="11" s="1"/>
  <c r="AF138" i="11" s="1"/>
  <c r="B120" i="11"/>
  <c r="AE120" i="11" s="1"/>
  <c r="AF120" i="11" s="1"/>
  <c r="B346" i="11"/>
  <c r="AE346" i="11" s="1"/>
  <c r="AF346" i="11" s="1"/>
  <c r="B353" i="11"/>
  <c r="AE353" i="11" s="1"/>
  <c r="AF353" i="11" s="1"/>
  <c r="B361" i="11"/>
  <c r="AE361" i="11" s="1"/>
  <c r="AF361" i="11" s="1"/>
  <c r="B97" i="11"/>
  <c r="AE97" i="11" s="1"/>
  <c r="AF97" i="11" s="1"/>
  <c r="B107" i="11"/>
  <c r="AE107" i="11" s="1"/>
  <c r="AF107" i="11" s="1"/>
  <c r="B112" i="11"/>
  <c r="AE112" i="11" s="1"/>
  <c r="AF112" i="11" s="1"/>
  <c r="B303" i="11"/>
  <c r="AE303" i="11" s="1"/>
  <c r="AF303" i="11" s="1"/>
  <c r="B308" i="11"/>
  <c r="AE308" i="11" s="1"/>
  <c r="AF308" i="11" s="1"/>
  <c r="B314" i="11"/>
  <c r="AE314" i="11" s="1"/>
  <c r="AF314" i="11" s="1"/>
  <c r="B40" i="11"/>
  <c r="AE40" i="11" s="1"/>
  <c r="AF40" i="11" s="1"/>
  <c r="B49" i="11"/>
  <c r="AE49" i="11" s="1"/>
  <c r="AF49" i="11" s="1"/>
  <c r="B58" i="11"/>
  <c r="AE58" i="11" s="1"/>
  <c r="AF58" i="11" s="1"/>
  <c r="B37" i="11"/>
  <c r="AE37" i="11" s="1"/>
  <c r="AF37" i="11" s="1"/>
  <c r="B46" i="11"/>
  <c r="AE46" i="11" s="1"/>
  <c r="AF46" i="11" s="1"/>
  <c r="B54" i="11"/>
  <c r="AE54" i="11" s="1"/>
  <c r="AF54" i="11" s="1"/>
  <c r="B36" i="11"/>
  <c r="AE36" i="11" s="1"/>
  <c r="AF36" i="11" s="1"/>
  <c r="B45" i="11"/>
  <c r="AE45" i="11" s="1"/>
  <c r="AF45" i="11" s="1"/>
  <c r="B367" i="11"/>
  <c r="AE367" i="11" s="1"/>
  <c r="AF367" i="11" s="1"/>
  <c r="B375" i="11"/>
  <c r="AE375" i="11" s="1"/>
  <c r="AF375" i="11" s="1"/>
  <c r="B378" i="11"/>
  <c r="AE378" i="11" s="1"/>
  <c r="AF378" i="11" s="1"/>
  <c r="B17" i="11"/>
  <c r="AE17" i="11" s="1"/>
  <c r="AF17" i="11" s="1"/>
  <c r="B28" i="11"/>
  <c r="AE28" i="11" s="1"/>
  <c r="AF28" i="11" s="1"/>
  <c r="B32" i="11"/>
  <c r="AE32" i="11" s="1"/>
  <c r="AF32" i="11" s="1"/>
  <c r="B183" i="11"/>
  <c r="AE183" i="11" s="1"/>
  <c r="AF183" i="11" s="1"/>
  <c r="B186" i="11"/>
  <c r="AE186" i="11" s="1"/>
  <c r="AF186" i="11" s="1"/>
  <c r="B192" i="11"/>
  <c r="AE192" i="11" s="1"/>
  <c r="AF192" i="11" s="1"/>
  <c r="B38" i="11"/>
  <c r="AE38" i="11" s="1"/>
  <c r="AF38" i="11" s="1"/>
  <c r="B48" i="11"/>
  <c r="AE48" i="11" s="1"/>
  <c r="AF48" i="11" s="1"/>
  <c r="B61" i="11"/>
  <c r="AE61" i="11" s="1"/>
  <c r="AF61" i="11" s="1"/>
  <c r="B281" i="11"/>
  <c r="AE281" i="11" s="1"/>
  <c r="AF281" i="11" s="1"/>
  <c r="B287" i="11"/>
  <c r="AE287" i="11" s="1"/>
  <c r="AF287" i="11" s="1"/>
  <c r="B292" i="11"/>
  <c r="AE292" i="11" s="1"/>
  <c r="AF292" i="11" s="1"/>
  <c r="B167" i="11"/>
  <c r="AE167" i="11" s="1"/>
  <c r="AF167" i="11" s="1"/>
  <c r="B173" i="11"/>
  <c r="AE173" i="11" s="1"/>
  <c r="AF173" i="11" s="1"/>
  <c r="B177" i="11"/>
  <c r="AE177" i="11" s="1"/>
  <c r="AF177" i="11" s="1"/>
  <c r="B79" i="11"/>
  <c r="AE79" i="11" s="1"/>
  <c r="AF79" i="11" s="1"/>
  <c r="B85" i="11"/>
  <c r="AE85" i="11" s="1"/>
  <c r="AF85" i="11" s="1"/>
  <c r="B89" i="11"/>
  <c r="AE89" i="11" s="1"/>
  <c r="AF89" i="11" s="1"/>
  <c r="B266" i="11"/>
  <c r="AE266" i="11" s="1"/>
  <c r="AF266" i="11" s="1"/>
  <c r="B270" i="11"/>
  <c r="AE270" i="11" s="1"/>
  <c r="AF270" i="11" s="1"/>
  <c r="B277" i="11"/>
  <c r="AE277" i="11" s="1"/>
  <c r="AF277" i="11" s="1"/>
  <c r="B253" i="11"/>
  <c r="AE253" i="11" s="1"/>
  <c r="AF253" i="11" s="1"/>
  <c r="B257" i="11"/>
  <c r="AE257" i="11" s="1"/>
  <c r="AF257" i="11" s="1"/>
  <c r="B43" i="11"/>
  <c r="AE43" i="11" s="1"/>
  <c r="AF43" i="11" s="1"/>
  <c r="B47" i="11"/>
  <c r="AE47" i="11" s="1"/>
  <c r="AF47" i="11" s="1"/>
  <c r="B59" i="11"/>
  <c r="AE59" i="11" s="1"/>
  <c r="AF59" i="11" s="1"/>
  <c r="B384" i="11"/>
  <c r="AE384" i="11" s="1"/>
  <c r="AF384" i="11" s="1"/>
  <c r="B396" i="11"/>
  <c r="AE396" i="11" s="1"/>
  <c r="AF396" i="11" s="1"/>
  <c r="B400" i="11"/>
  <c r="AE400" i="11" s="1"/>
  <c r="AF400" i="11" s="1"/>
  <c r="B382" i="11"/>
  <c r="AE382" i="11" s="1"/>
  <c r="AF382" i="11" s="1"/>
  <c r="B389" i="11"/>
  <c r="AE389" i="11" s="1"/>
  <c r="AF389" i="11" s="1"/>
  <c r="B18" i="11"/>
  <c r="AE18" i="11" s="1"/>
  <c r="AF18" i="11" s="1"/>
  <c r="B27" i="11"/>
  <c r="AE27" i="11" s="1"/>
  <c r="AF27" i="11" s="1"/>
  <c r="B35" i="11"/>
  <c r="AE35" i="11" s="1"/>
  <c r="AF35" i="11" s="1"/>
  <c r="B156" i="11"/>
  <c r="AE156" i="11" s="1"/>
  <c r="AF156" i="11" s="1"/>
  <c r="B144" i="11"/>
  <c r="AE144" i="11" s="1"/>
  <c r="AF144" i="11" s="1"/>
  <c r="B162" i="11"/>
  <c r="AE162" i="11" s="1"/>
  <c r="AF162" i="11" s="1"/>
  <c r="B265" i="11"/>
  <c r="AE265" i="11" s="1"/>
  <c r="AF265" i="11" s="1"/>
  <c r="B273" i="11"/>
  <c r="AE273" i="11" s="1"/>
  <c r="AF273" i="11" s="1"/>
  <c r="B279" i="11"/>
  <c r="AE279" i="11" s="1"/>
  <c r="AF279" i="11" s="1"/>
  <c r="B347" i="11"/>
  <c r="AE347" i="11" s="1"/>
  <c r="AF347" i="11" s="1"/>
  <c r="B356" i="11"/>
  <c r="AE356" i="11" s="1"/>
  <c r="AF356" i="11" s="1"/>
  <c r="B365" i="11"/>
  <c r="AE365" i="11" s="1"/>
  <c r="AF365" i="11" s="1"/>
  <c r="B421" i="11"/>
  <c r="AE421" i="11" s="1"/>
  <c r="AF421" i="11" s="1"/>
  <c r="B425" i="11"/>
  <c r="AE425" i="11" s="1"/>
  <c r="AF425" i="11" s="1"/>
  <c r="B430" i="11"/>
  <c r="AE430" i="11" s="1"/>
  <c r="AF430" i="11" s="1"/>
  <c r="B407" i="11"/>
  <c r="AE407" i="11" s="1"/>
  <c r="AF407" i="11" s="1"/>
  <c r="B414" i="11"/>
  <c r="AE414" i="11" s="1"/>
  <c r="AF414" i="11" s="1"/>
  <c r="B417" i="11"/>
  <c r="AE417" i="11" s="1"/>
  <c r="AF417" i="11" s="1"/>
  <c r="B205" i="11"/>
  <c r="AE205" i="11" s="1"/>
  <c r="AF205" i="11" s="1"/>
  <c r="B214" i="11"/>
  <c r="AE214" i="11" s="1"/>
  <c r="AF214" i="11" s="1"/>
  <c r="B221" i="11"/>
  <c r="AE221" i="11" s="1"/>
  <c r="AF221" i="11" s="1"/>
  <c r="B198" i="11"/>
  <c r="AE198" i="11" s="1"/>
  <c r="AF198" i="11" s="1"/>
  <c r="B200" i="11"/>
  <c r="AE200" i="11" s="1"/>
  <c r="AF200" i="11" s="1"/>
  <c r="B204" i="11"/>
  <c r="AE204" i="11" s="1"/>
  <c r="AF204" i="11" s="1"/>
  <c r="B338" i="11"/>
  <c r="AE338" i="11" s="1"/>
  <c r="AF338" i="11" s="1"/>
  <c r="B330" i="11"/>
  <c r="AE330" i="11" s="1"/>
  <c r="AF330" i="11" s="1"/>
  <c r="B344" i="11"/>
  <c r="AE344" i="11" s="1"/>
  <c r="AF344" i="11" s="1"/>
  <c r="B65" i="11"/>
  <c r="AE65" i="11" s="1"/>
  <c r="AF65" i="11" s="1"/>
  <c r="B69" i="11"/>
  <c r="AE69" i="11" s="1"/>
  <c r="AF69" i="11" s="1"/>
  <c r="B76" i="11"/>
  <c r="AE76" i="11" s="1"/>
  <c r="AF76" i="11" s="1"/>
  <c r="B301" i="11"/>
  <c r="AE301" i="11" s="1"/>
  <c r="AF301" i="11" s="1"/>
  <c r="B304" i="11"/>
  <c r="AE304" i="11" s="1"/>
  <c r="AF304" i="11" s="1"/>
  <c r="B311" i="11"/>
  <c r="AE311" i="11" s="1"/>
  <c r="AF311" i="11" s="1"/>
  <c r="B129" i="11"/>
  <c r="AE129" i="11" s="1"/>
  <c r="AF129" i="11" s="1"/>
  <c r="B137" i="11"/>
  <c r="AE137" i="11" s="1"/>
  <c r="AF137" i="11" s="1"/>
  <c r="B139" i="11"/>
  <c r="AE139" i="11" s="1"/>
  <c r="AF139" i="11" s="1"/>
  <c r="B116" i="11"/>
  <c r="AE116" i="11" s="1"/>
  <c r="AF116" i="11" s="1"/>
  <c r="B122" i="11"/>
  <c r="AE122" i="11" s="1"/>
  <c r="AF122" i="11" s="1"/>
  <c r="B125" i="11"/>
  <c r="AE125" i="11" s="1"/>
  <c r="AF125" i="11" s="1"/>
  <c r="B115" i="11"/>
  <c r="AE115" i="11" s="1"/>
  <c r="AF115" i="11" s="1"/>
  <c r="B119" i="11"/>
  <c r="AE119" i="11" s="1"/>
  <c r="AF119" i="11" s="1"/>
  <c r="B124" i="11"/>
  <c r="AE124" i="11" s="1"/>
  <c r="AF124" i="11" s="1"/>
  <c r="B388" i="11"/>
  <c r="AE388" i="11" s="1"/>
  <c r="AF388" i="11" s="1"/>
  <c r="B392" i="11"/>
  <c r="AE392" i="11" s="1"/>
  <c r="AF392" i="11" s="1"/>
  <c r="B403" i="11"/>
  <c r="AE403" i="11" s="1"/>
  <c r="AF403" i="11" s="1"/>
  <c r="B210" i="11"/>
  <c r="AE210" i="11" s="1"/>
  <c r="AF210" i="11" s="1"/>
  <c r="B213" i="11"/>
  <c r="AE213" i="11" s="1"/>
  <c r="AF213" i="11" s="1"/>
  <c r="B219" i="11"/>
  <c r="AE219" i="11" s="1"/>
  <c r="AF219" i="11" s="1"/>
  <c r="B152" i="11"/>
  <c r="AE152" i="11" s="1"/>
  <c r="AF152" i="11" s="1"/>
  <c r="B146" i="11"/>
  <c r="AE146" i="11" s="1"/>
  <c r="AF146" i="11" s="1"/>
  <c r="B161" i="11"/>
  <c r="AE161" i="11" s="1"/>
  <c r="AF161" i="11" s="1"/>
  <c r="B267" i="11"/>
  <c r="AE267" i="11" s="1"/>
  <c r="AF267" i="11" s="1"/>
  <c r="B271" i="11"/>
  <c r="AE271" i="11" s="1"/>
  <c r="AF271" i="11" s="1"/>
  <c r="B274" i="11"/>
  <c r="AE274" i="11" s="1"/>
  <c r="AF274" i="11" s="1"/>
  <c r="B252" i="11"/>
  <c r="AE252" i="11" s="1"/>
  <c r="AF252" i="11" s="1"/>
  <c r="B256" i="11"/>
  <c r="AE256" i="11" s="1"/>
  <c r="AF256" i="11" s="1"/>
  <c r="B260" i="11"/>
  <c r="AE260" i="11" s="1"/>
  <c r="AF260" i="11" s="1"/>
  <c r="B251" i="11"/>
  <c r="AE251" i="11" s="1"/>
  <c r="AF251" i="11" s="1"/>
  <c r="B255" i="11"/>
  <c r="AE255" i="11" s="1"/>
  <c r="AF255" i="11" s="1"/>
  <c r="B259" i="11"/>
  <c r="AE259" i="11" s="1"/>
  <c r="AF259" i="11" s="1"/>
  <c r="B383" i="11"/>
  <c r="AE383" i="11" s="1"/>
  <c r="AF383" i="11" s="1"/>
  <c r="B395" i="11"/>
  <c r="AE395" i="11" s="1"/>
  <c r="AF395" i="11" s="1"/>
  <c r="B401" i="11"/>
  <c r="AE401" i="11" s="1"/>
  <c r="AF401" i="11" s="1"/>
  <c r="B208" i="11"/>
  <c r="AE208" i="11" s="1"/>
  <c r="AF208" i="11" s="1"/>
  <c r="B216" i="11"/>
  <c r="AE216" i="11" s="1"/>
  <c r="AF216" i="11" s="1"/>
  <c r="B220" i="11"/>
  <c r="AE220" i="11" s="1"/>
  <c r="AF220" i="11" s="1"/>
  <c r="B196" i="11"/>
  <c r="AE196" i="11" s="1"/>
  <c r="AF196" i="11" s="1"/>
  <c r="B199" i="11"/>
  <c r="AE199" i="11" s="1"/>
  <c r="AF199" i="11" s="1"/>
  <c r="B202" i="11"/>
  <c r="AE202" i="11" s="1"/>
  <c r="AF202" i="11" s="1"/>
  <c r="B237" i="11"/>
  <c r="AE237" i="11" s="1"/>
  <c r="AF237" i="11" s="1"/>
  <c r="B244" i="11"/>
  <c r="AE244" i="11" s="1"/>
  <c r="AF244" i="11" s="1"/>
  <c r="B247" i="11"/>
  <c r="AE247" i="11" s="1"/>
  <c r="AF247" i="11" s="1"/>
  <c r="B223" i="11"/>
  <c r="AE223" i="11" s="1"/>
  <c r="AF223" i="11" s="1"/>
  <c r="B228" i="11"/>
  <c r="AE228" i="11" s="1"/>
  <c r="AF228" i="11" s="1"/>
  <c r="B154" i="11"/>
  <c r="AE154" i="11" s="1"/>
  <c r="AF154" i="11" s="1"/>
  <c r="B143" i="11"/>
  <c r="AE143" i="11" s="1"/>
  <c r="AF143" i="11" s="1"/>
  <c r="B157" i="11"/>
  <c r="AE157" i="11" s="1"/>
  <c r="AF157" i="11" s="1"/>
  <c r="B164" i="11"/>
  <c r="AE164" i="11" s="1"/>
  <c r="AF164" i="11" s="1"/>
  <c r="B171" i="11"/>
  <c r="AE171" i="11" s="1"/>
  <c r="AF171" i="11" s="1"/>
  <c r="B176" i="11"/>
  <c r="AE176" i="11" s="1"/>
  <c r="AF176" i="11" s="1"/>
  <c r="B418" i="11"/>
  <c r="AE418" i="11" s="1"/>
  <c r="AF418" i="11" s="1"/>
  <c r="B426" i="11"/>
  <c r="AE426" i="11" s="1"/>
  <c r="AF426" i="11" s="1"/>
  <c r="B433" i="11"/>
  <c r="AE433" i="11" s="1"/>
  <c r="AF433" i="11" s="1"/>
  <c r="B233" i="11"/>
  <c r="AE233" i="11" s="1"/>
  <c r="AF233" i="11" s="1"/>
  <c r="B239" i="11"/>
  <c r="AE239" i="11" s="1"/>
  <c r="AF239" i="11" s="1"/>
  <c r="B246" i="11"/>
  <c r="AE246" i="11" s="1"/>
  <c r="AF246" i="11" s="1"/>
  <c r="B153" i="11"/>
  <c r="AE153" i="11" s="1"/>
  <c r="AF153" i="11" s="1"/>
  <c r="B145" i="11"/>
  <c r="AE145" i="11" s="1"/>
  <c r="AF145" i="11" s="1"/>
  <c r="B158" i="11"/>
  <c r="AE158" i="11" s="1"/>
  <c r="AF158" i="11" s="1"/>
  <c r="B165" i="11"/>
  <c r="AE165" i="11" s="1"/>
  <c r="AF165" i="11" s="1"/>
  <c r="B174" i="11"/>
  <c r="AE174" i="11" s="1"/>
  <c r="AF174" i="11" s="1"/>
  <c r="B180" i="11"/>
  <c r="AE180" i="11" s="1"/>
  <c r="AF180" i="11" s="1"/>
  <c r="B81" i="11"/>
  <c r="AE81" i="11" s="1"/>
  <c r="AF81" i="11" s="1"/>
  <c r="B84" i="11"/>
  <c r="AE84" i="11" s="1"/>
  <c r="AF84" i="11" s="1"/>
  <c r="B91" i="11"/>
  <c r="AE91" i="11" s="1"/>
  <c r="AF91" i="11" s="1"/>
  <c r="B4" i="11"/>
  <c r="AE4" i="11" s="1"/>
  <c r="AF4" i="11" s="1"/>
  <c r="B10" i="11"/>
  <c r="AE10" i="11" s="1"/>
  <c r="AF10" i="11" s="1"/>
  <c r="B14" i="11"/>
  <c r="AE14" i="11" s="1"/>
  <c r="AF14" i="11" s="1"/>
  <c r="B7" i="11"/>
  <c r="AE7" i="11" s="1"/>
  <c r="AF7" i="11" s="1"/>
  <c r="B419" i="11"/>
  <c r="AE419" i="11" s="1"/>
  <c r="AF419" i="11" s="1"/>
  <c r="B424" i="11"/>
  <c r="AE424" i="11" s="1"/>
  <c r="AF424" i="11" s="1"/>
  <c r="B431" i="11"/>
  <c r="AE431" i="11" s="1"/>
  <c r="AF431" i="11" s="1"/>
  <c r="B408" i="11"/>
  <c r="AE408" i="11" s="1"/>
  <c r="AF408" i="11" s="1"/>
  <c r="B412" i="11"/>
  <c r="AE412" i="11" s="1"/>
  <c r="AF412" i="11" s="1"/>
  <c r="B319" i="11"/>
  <c r="AE319" i="11" s="1"/>
  <c r="AF319" i="11" s="1"/>
  <c r="B322" i="11"/>
  <c r="AE322" i="11" s="1"/>
  <c r="AF322" i="11" s="1"/>
  <c r="B234" i="11"/>
  <c r="AE234" i="11" s="1"/>
  <c r="AF234" i="11" s="1"/>
  <c r="B241" i="11"/>
  <c r="AE241" i="11" s="1"/>
  <c r="AF241" i="11" s="1"/>
  <c r="B245" i="11"/>
  <c r="AE245" i="11" s="1"/>
  <c r="AF245" i="11" s="1"/>
  <c r="B226" i="11"/>
  <c r="AE226" i="11" s="1"/>
  <c r="AF226" i="11" s="1"/>
  <c r="B230" i="11"/>
  <c r="AE230" i="11" s="1"/>
  <c r="AF230" i="11" s="1"/>
  <c r="B155" i="11"/>
  <c r="AE155" i="11" s="1"/>
  <c r="AF155" i="11" s="1"/>
  <c r="B148" i="11"/>
  <c r="AE148" i="11" s="1"/>
  <c r="AF148" i="11" s="1"/>
  <c r="B160" i="11"/>
  <c r="AE160" i="11" s="1"/>
  <c r="AF160" i="11" s="1"/>
  <c r="B150" i="11"/>
  <c r="AE150" i="11" s="1"/>
  <c r="AF150" i="11" s="1"/>
  <c r="B336" i="11"/>
  <c r="AE336" i="11" s="1"/>
  <c r="AF336" i="11" s="1"/>
  <c r="B329" i="11"/>
  <c r="AE329" i="11" s="1"/>
  <c r="AF329" i="11" s="1"/>
  <c r="B339" i="11"/>
  <c r="AE339" i="11" s="1"/>
  <c r="AF339" i="11" s="1"/>
  <c r="B263" i="11"/>
  <c r="AE263" i="11" s="1"/>
  <c r="AF263" i="11" s="1"/>
  <c r="B269" i="11"/>
  <c r="AE269" i="11" s="1"/>
  <c r="AF269" i="11" s="1"/>
  <c r="B276" i="11"/>
  <c r="AE276" i="11" s="1"/>
  <c r="AF276" i="11" s="1"/>
  <c r="B254" i="11"/>
  <c r="AE254" i="11" s="1"/>
  <c r="AF254" i="11" s="1"/>
  <c r="B258" i="11"/>
  <c r="AE258" i="11" s="1"/>
  <c r="AF258" i="11" s="1"/>
  <c r="B261" i="11"/>
  <c r="AE261" i="11" s="1"/>
  <c r="AF261" i="11" s="1"/>
  <c r="B387" i="11"/>
  <c r="AE387" i="11" s="1"/>
  <c r="AF387" i="11" s="1"/>
  <c r="B394" i="11"/>
  <c r="AE394" i="11" s="1"/>
  <c r="AF394" i="11" s="1"/>
  <c r="B399" i="11"/>
  <c r="AE399" i="11" s="1"/>
  <c r="AF399" i="11" s="1"/>
  <c r="B381" i="11"/>
  <c r="AE381" i="11" s="1"/>
  <c r="AF381" i="11" s="1"/>
  <c r="B390" i="11"/>
  <c r="AE390" i="11" s="1"/>
  <c r="AF390" i="11" s="1"/>
  <c r="B397" i="11"/>
  <c r="AE397" i="11" s="1"/>
  <c r="AF397" i="11" s="1"/>
  <c r="B207" i="11"/>
  <c r="AE207" i="11" s="1"/>
  <c r="AF207" i="11" s="1"/>
  <c r="B211" i="11"/>
  <c r="AE211" i="11" s="1"/>
  <c r="AF211" i="11" s="1"/>
  <c r="B222" i="11"/>
  <c r="AE222" i="11" s="1"/>
  <c r="AF222" i="11" s="1"/>
  <c r="B333" i="11"/>
  <c r="AE333" i="11" s="1"/>
  <c r="AF333" i="11" s="1"/>
  <c r="B327" i="11"/>
  <c r="AE327" i="11" s="1"/>
  <c r="AF327" i="11" s="1"/>
  <c r="B343" i="11"/>
  <c r="AE343" i="11" s="1"/>
  <c r="AF343" i="11" s="1"/>
  <c r="B331" i="11"/>
  <c r="AE331" i="11" s="1"/>
  <c r="AF331" i="11" s="1"/>
  <c r="B163" i="11"/>
  <c r="AE163" i="11" s="1"/>
  <c r="AF163" i="11" s="1"/>
  <c r="B169" i="11"/>
  <c r="AE169" i="11" s="1"/>
  <c r="AF169" i="11" s="1"/>
  <c r="B179" i="11"/>
  <c r="AE179" i="11" s="1"/>
  <c r="AF179" i="11" s="1"/>
  <c r="B83" i="11"/>
  <c r="AE83" i="11" s="1"/>
  <c r="AF83" i="11" s="1"/>
  <c r="B87" i="11"/>
  <c r="AE87" i="11" s="1"/>
  <c r="AF87" i="11" s="1"/>
  <c r="B90" i="11"/>
  <c r="AE90" i="11" s="1"/>
  <c r="AF90" i="11" s="1"/>
  <c r="B3" i="11"/>
  <c r="AE3" i="11" s="1"/>
  <c r="AF3" i="11" s="1"/>
  <c r="B8" i="11"/>
  <c r="AE8" i="11" s="1"/>
  <c r="AF8" i="11" s="1"/>
  <c r="B12" i="11"/>
  <c r="AE12" i="11" s="1"/>
  <c r="AF12" i="11" s="1"/>
  <c r="B422" i="11"/>
  <c r="AE422" i="11" s="1"/>
  <c r="AF422" i="11" s="1"/>
  <c r="B428" i="11"/>
  <c r="AE428" i="11" s="1"/>
  <c r="AF428" i="11" s="1"/>
  <c r="B434" i="11"/>
  <c r="AE434" i="11" s="1"/>
  <c r="AF434" i="11" s="1"/>
  <c r="B409" i="11"/>
  <c r="AE409" i="11" s="1"/>
  <c r="AF409" i="11" s="1"/>
  <c r="B413" i="11"/>
  <c r="AE413" i="11" s="1"/>
  <c r="AF413" i="11" s="1"/>
  <c r="B416" i="11"/>
  <c r="AE416" i="11" s="1"/>
  <c r="AF416" i="11" s="1"/>
  <c r="B318" i="11"/>
  <c r="AE318" i="11" s="1"/>
  <c r="AF318" i="11" s="1"/>
  <c r="B321" i="11"/>
  <c r="AE321" i="11" s="1"/>
  <c r="AF321" i="11" s="1"/>
  <c r="B323" i="11"/>
  <c r="AE323" i="11" s="1"/>
  <c r="AF323" i="11" s="1"/>
  <c r="B316" i="11"/>
  <c r="AE316" i="11" s="1"/>
  <c r="AF316" i="11" s="1"/>
  <c r="B206" i="11"/>
  <c r="AE206" i="11" s="1"/>
  <c r="AF206" i="11" s="1"/>
  <c r="B212" i="11"/>
  <c r="AE212" i="11" s="1"/>
  <c r="AF212" i="11" s="1"/>
  <c r="B217" i="11"/>
  <c r="AE217" i="11" s="1"/>
  <c r="AF217" i="11" s="1"/>
  <c r="B197" i="11"/>
  <c r="AE197" i="11" s="1"/>
  <c r="AF197" i="11" s="1"/>
  <c r="B201" i="11"/>
  <c r="AE201" i="11" s="1"/>
  <c r="AF201" i="11" s="1"/>
  <c r="B203" i="11"/>
  <c r="AE203" i="11" s="1"/>
  <c r="AF203" i="11" s="1"/>
  <c r="B15" i="11"/>
  <c r="AE15" i="11" s="1"/>
  <c r="AF15" i="11" s="1"/>
  <c r="B23" i="11"/>
  <c r="AE23" i="11" s="1"/>
  <c r="AF23" i="11" s="1"/>
  <c r="B29" i="11"/>
  <c r="AE29" i="11" s="1"/>
  <c r="AF29" i="11" s="1"/>
  <c r="B335" i="11"/>
  <c r="AE335" i="11" s="1"/>
  <c r="AF335" i="11" s="1"/>
  <c r="B325" i="11"/>
  <c r="AE325" i="11" s="1"/>
  <c r="AF325" i="11" s="1"/>
  <c r="B341" i="11"/>
  <c r="AE341" i="11" s="1"/>
  <c r="AF341" i="11" s="1"/>
  <c r="B132" i="11"/>
  <c r="AE132" i="11" s="1"/>
  <c r="AF132" i="11" s="1"/>
  <c r="B136" i="11"/>
  <c r="AE136" i="11" s="1"/>
  <c r="AF136" i="11" s="1"/>
  <c r="B141" i="11"/>
  <c r="AE141" i="11" s="1"/>
  <c r="AF141" i="11" s="1"/>
  <c r="B118" i="11"/>
  <c r="AE118" i="11" s="1"/>
  <c r="AF118" i="11" s="1"/>
  <c r="B121" i="11"/>
  <c r="AE121" i="11" s="1"/>
  <c r="AF121" i="11" s="1"/>
  <c r="B127" i="11"/>
  <c r="AE127" i="11" s="1"/>
  <c r="AF127" i="11" s="1"/>
  <c r="B351" i="11"/>
  <c r="AE351" i="11" s="1"/>
  <c r="AF351" i="11" s="1"/>
  <c r="B355" i="11"/>
  <c r="AE355" i="11" s="1"/>
  <c r="AF355" i="11" s="1"/>
  <c r="B362" i="11"/>
  <c r="AE362" i="11" s="1"/>
  <c r="AF362" i="11" s="1"/>
  <c r="B345" i="11"/>
  <c r="AE345" i="11" s="1"/>
  <c r="AF345" i="11" s="1"/>
  <c r="B352" i="11"/>
  <c r="AE352" i="11" s="1"/>
  <c r="AF352" i="11" s="1"/>
  <c r="B359" i="11"/>
  <c r="AE359" i="11" s="1"/>
  <c r="AF359" i="11" s="1"/>
  <c r="B95" i="11"/>
  <c r="AE95" i="11" s="1"/>
  <c r="AF95" i="11" s="1"/>
  <c r="B104" i="11"/>
  <c r="AE104" i="11" s="1"/>
  <c r="AF104" i="11" s="1"/>
  <c r="B114" i="11"/>
  <c r="AE114" i="11" s="1"/>
  <c r="AF114" i="11" s="1"/>
  <c r="B302" i="11"/>
  <c r="AE302" i="11" s="1"/>
  <c r="AF302" i="11" s="1"/>
  <c r="B309" i="11"/>
  <c r="AE309" i="11" s="1"/>
  <c r="AF309" i="11" s="1"/>
  <c r="B315" i="11"/>
  <c r="AE315" i="11" s="1"/>
  <c r="AF315" i="11" s="1"/>
  <c r="B44" i="11"/>
  <c r="AE44" i="11" s="1"/>
  <c r="AF44" i="11" s="1"/>
  <c r="B50" i="11"/>
  <c r="AE50" i="11" s="1"/>
  <c r="AF50" i="11" s="1"/>
  <c r="B57" i="11"/>
  <c r="AE57" i="11" s="1"/>
  <c r="AF57" i="11" s="1"/>
  <c r="B285" i="11"/>
  <c r="AE285" i="11" s="1"/>
  <c r="AF285" i="11" s="1"/>
  <c r="B289" i="11"/>
  <c r="AE289" i="11" s="1"/>
  <c r="AF289" i="11" s="1"/>
  <c r="B294" i="11"/>
  <c r="AE294" i="11" s="1"/>
  <c r="AF294" i="11" s="1"/>
  <c r="B21" i="11"/>
  <c r="AE21" i="11" s="1"/>
  <c r="AF21" i="11" s="1"/>
  <c r="B24" i="11"/>
  <c r="AE24" i="11" s="1"/>
  <c r="AF24" i="11" s="1"/>
  <c r="B34" i="11"/>
  <c r="AE34" i="11" s="1"/>
  <c r="AF34" i="11" s="1"/>
  <c r="B300" i="11"/>
  <c r="AE300" i="11" s="1"/>
  <c r="AF300" i="11" s="1"/>
  <c r="B305" i="11"/>
  <c r="AE305" i="11" s="1"/>
  <c r="AF305" i="11" s="1"/>
  <c r="B310" i="11"/>
  <c r="AE310" i="11" s="1"/>
  <c r="AF310" i="11" s="1"/>
  <c r="B41" i="11"/>
  <c r="AE41" i="11" s="1"/>
  <c r="AF41" i="11" s="1"/>
  <c r="B52" i="11"/>
  <c r="AE52" i="11" s="1"/>
  <c r="AF52" i="11" s="1"/>
  <c r="B60" i="11"/>
  <c r="AE60" i="11" s="1"/>
  <c r="AF60" i="11" s="1"/>
  <c r="B64" i="11"/>
  <c r="AE64" i="11" s="1"/>
  <c r="AF64" i="11" s="1"/>
  <c r="B71" i="11"/>
  <c r="AE71" i="11" s="1"/>
  <c r="AF71" i="11" s="1"/>
  <c r="B75" i="11"/>
  <c r="AE75" i="11" s="1"/>
  <c r="AF75" i="11" s="1"/>
  <c r="B62" i="11"/>
  <c r="AE62" i="11" s="1"/>
  <c r="AF62" i="11" s="1"/>
  <c r="B68" i="11"/>
  <c r="AE68" i="11" s="1"/>
  <c r="AF68" i="11" s="1"/>
  <c r="B349" i="11"/>
  <c r="AE349" i="11" s="1"/>
  <c r="AF349" i="11" s="1"/>
  <c r="B358" i="11"/>
  <c r="AE358" i="11" s="1"/>
  <c r="AF358" i="11" s="1"/>
  <c r="B364" i="11"/>
  <c r="AE364" i="11" s="1"/>
  <c r="AF364" i="11" s="1"/>
  <c r="B96" i="11"/>
  <c r="AE96" i="11" s="1"/>
  <c r="AF96" i="11" s="1"/>
  <c r="B102" i="11"/>
  <c r="AE102" i="11" s="1"/>
  <c r="AF102" i="11" s="1"/>
  <c r="B110" i="11"/>
  <c r="AE110" i="11" s="1"/>
  <c r="AF110" i="11" s="1"/>
  <c r="B94" i="11"/>
  <c r="AE94" i="11" s="1"/>
  <c r="AF94" i="11" s="1"/>
  <c r="B101" i="11"/>
  <c r="AE101" i="11" s="1"/>
  <c r="AF101" i="11" s="1"/>
  <c r="B108" i="11"/>
  <c r="AE108" i="11" s="1"/>
  <c r="AF108" i="11" s="1"/>
  <c r="B182" i="11"/>
  <c r="AE182" i="11" s="1"/>
  <c r="AF182" i="11" s="1"/>
  <c r="B190" i="11"/>
  <c r="AE190" i="11" s="1"/>
  <c r="AF190" i="11" s="1"/>
  <c r="B193" i="11"/>
  <c r="AE193" i="11" s="1"/>
  <c r="AF193" i="11" s="1"/>
  <c r="B284" i="11"/>
  <c r="AE284" i="11" s="1"/>
  <c r="AF284" i="11" s="1"/>
  <c r="B290" i="11"/>
  <c r="AE290" i="11" s="1"/>
  <c r="AF290" i="11" s="1"/>
  <c r="B297" i="11"/>
  <c r="AE297" i="11" s="1"/>
  <c r="AF297" i="11" s="1"/>
  <c r="B98" i="11"/>
  <c r="AE98" i="11" s="1"/>
  <c r="AF98" i="11" s="1"/>
  <c r="B105" i="11"/>
  <c r="AE105" i="11" s="1"/>
  <c r="AF105" i="11" s="1"/>
  <c r="B113" i="11"/>
  <c r="AE113" i="11" s="1"/>
  <c r="AF113" i="11" s="1"/>
  <c r="B16" i="11"/>
  <c r="AE16" i="11" s="1"/>
  <c r="AF16" i="11" s="1"/>
  <c r="B22" i="11"/>
  <c r="AE22" i="11" s="1"/>
  <c r="AF22" i="11" s="1"/>
  <c r="B30" i="11"/>
  <c r="AE30" i="11" s="1"/>
  <c r="AF30" i="11" s="1"/>
  <c r="B366" i="11"/>
  <c r="AE366" i="11" s="1"/>
  <c r="AF366" i="11" s="1"/>
  <c r="B371" i="11"/>
  <c r="AE371" i="11" s="1"/>
  <c r="AF371" i="11" s="1"/>
  <c r="B377" i="11"/>
  <c r="AE377" i="11" s="1"/>
  <c r="AF377" i="11" s="1"/>
  <c r="B66" i="11"/>
  <c r="AE66" i="11" s="1"/>
  <c r="AF66" i="11" s="1"/>
  <c r="B73" i="11"/>
  <c r="AE73" i="11" s="1"/>
  <c r="AF73" i="11" s="1"/>
  <c r="B77" i="11"/>
  <c r="AE77" i="11" s="1"/>
  <c r="AF77" i="11" s="1"/>
  <c r="B280" i="11"/>
  <c r="AE280" i="11" s="1"/>
  <c r="AF280" i="11" s="1"/>
  <c r="J23" i="11"/>
  <c r="K23" i="11"/>
  <c r="J29" i="11"/>
  <c r="K29" i="11"/>
  <c r="J16" i="11"/>
  <c r="K16" i="11"/>
  <c r="J22" i="11"/>
  <c r="K22" i="11"/>
  <c r="J30" i="11"/>
  <c r="K30" i="11"/>
  <c r="J280" i="11"/>
  <c r="K280" i="11"/>
  <c r="J286" i="11"/>
  <c r="K286" i="11"/>
  <c r="J293" i="11"/>
  <c r="K293" i="11"/>
  <c r="J281" i="11"/>
  <c r="K281" i="11"/>
  <c r="J287" i="11"/>
  <c r="K287" i="11"/>
  <c r="J292" i="11"/>
  <c r="K292" i="11"/>
  <c r="J42" i="11"/>
  <c r="K42" i="11"/>
  <c r="J51" i="11"/>
  <c r="K51" i="11"/>
  <c r="J55" i="11"/>
  <c r="K55" i="11"/>
  <c r="J41" i="11"/>
  <c r="K41" i="11"/>
  <c r="J52" i="11"/>
  <c r="K52" i="11"/>
  <c r="J60" i="11"/>
  <c r="K60" i="11"/>
  <c r="J15" i="11"/>
  <c r="K15" i="1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" i="16"/>
  <c r="O250" i="15"/>
  <c r="N250" i="15" s="1"/>
  <c r="O280" i="15"/>
  <c r="N280" i="15" s="1"/>
  <c r="O309" i="15"/>
  <c r="N309" i="15" s="1"/>
  <c r="O44" i="15"/>
  <c r="N44" i="15" s="1"/>
  <c r="O14" i="15"/>
  <c r="N14" i="15" s="1"/>
  <c r="O52" i="15"/>
  <c r="N52" i="15" s="1"/>
  <c r="O89" i="15"/>
  <c r="N89" i="15" s="1"/>
  <c r="O73" i="15"/>
  <c r="N73" i="15" s="1"/>
  <c r="O201" i="15"/>
  <c r="N201" i="15" s="1"/>
  <c r="O313" i="15"/>
  <c r="N313" i="15" s="1"/>
  <c r="O38" i="15"/>
  <c r="N38" i="15" s="1"/>
  <c r="O81" i="15"/>
  <c r="N81" i="15" s="1"/>
  <c r="O231" i="15"/>
  <c r="N231" i="15" s="1"/>
  <c r="O193" i="15"/>
  <c r="N193" i="15" s="1"/>
  <c r="O171" i="15"/>
  <c r="N171" i="15" s="1"/>
  <c r="O238" i="15"/>
  <c r="N238" i="15" s="1"/>
  <c r="O317" i="15"/>
  <c r="N317" i="15" s="1"/>
  <c r="O31" i="15"/>
  <c r="N31" i="15" s="1"/>
  <c r="O155" i="15"/>
  <c r="N155" i="15" s="1"/>
  <c r="O67" i="15"/>
  <c r="N67" i="15" s="1"/>
  <c r="O97" i="15"/>
  <c r="N97" i="15" s="1"/>
  <c r="O140" i="15"/>
  <c r="N140" i="15" s="1"/>
  <c r="O209" i="15"/>
  <c r="N209" i="15" s="1"/>
  <c r="O321" i="15"/>
  <c r="N321" i="15" s="1"/>
  <c r="O8" i="15"/>
  <c r="N8" i="15" s="1"/>
  <c r="O146" i="15"/>
  <c r="N146" i="15" s="1"/>
  <c r="O188" i="15"/>
  <c r="N188" i="15" s="1"/>
  <c r="O164" i="15"/>
  <c r="N164" i="15" s="1"/>
  <c r="O118" i="15"/>
  <c r="N118" i="15" s="1"/>
  <c r="O176" i="15"/>
  <c r="N176" i="15" s="1"/>
  <c r="O282" i="15"/>
  <c r="N282" i="15" s="1"/>
  <c r="O283" i="15"/>
  <c r="N283" i="15" s="1"/>
  <c r="O275" i="15"/>
  <c r="N275" i="15" s="1"/>
  <c r="O226" i="15"/>
  <c r="N226" i="15" s="1"/>
  <c r="O3" i="15"/>
  <c r="N3" i="15" s="1"/>
  <c r="O107" i="15"/>
  <c r="N107" i="15" s="1"/>
  <c r="O23" i="15"/>
  <c r="N23" i="15" s="1"/>
  <c r="O220" i="15"/>
  <c r="N220" i="15" s="1"/>
  <c r="O247" i="15"/>
  <c r="N247" i="15" s="1"/>
  <c r="O276" i="15"/>
  <c r="N276" i="15" s="1"/>
  <c r="O150" i="15"/>
  <c r="N150" i="15" s="1"/>
  <c r="O137" i="15"/>
  <c r="N137" i="15" s="1"/>
  <c r="O63" i="15"/>
  <c r="N63" i="15" s="1"/>
  <c r="O113" i="15"/>
  <c r="N113" i="15" s="1"/>
  <c r="O295" i="15"/>
  <c r="N295" i="15" s="1"/>
  <c r="O296" i="15"/>
  <c r="N296" i="15" s="1"/>
  <c r="O281" i="15"/>
  <c r="N281" i="15" s="1"/>
  <c r="O251" i="15"/>
  <c r="N251" i="15" s="1"/>
  <c r="O252" i="15"/>
  <c r="N252" i="15" s="1"/>
  <c r="O386" i="15"/>
  <c r="N386" i="15" s="1"/>
  <c r="O387" i="15"/>
  <c r="N387" i="15" s="1"/>
  <c r="O355" i="15"/>
  <c r="N355" i="15" s="1"/>
  <c r="O325" i="15"/>
  <c r="N325" i="15" s="1"/>
  <c r="O368" i="15"/>
  <c r="N368" i="15" s="1"/>
  <c r="O359" i="15"/>
  <c r="N359" i="15" s="1"/>
  <c r="O48" i="15"/>
  <c r="N48" i="15" s="1"/>
  <c r="O18" i="15"/>
  <c r="N18" i="15" s="1"/>
  <c r="O56" i="15"/>
  <c r="N56" i="15" s="1"/>
  <c r="O93" i="15"/>
  <c r="N93" i="15" s="1"/>
  <c r="O77" i="15"/>
  <c r="N77" i="15" s="1"/>
  <c r="O205" i="15"/>
  <c r="N205" i="15" s="1"/>
  <c r="O360" i="15"/>
  <c r="N360" i="15" s="1"/>
  <c r="O42" i="15"/>
  <c r="N42" i="15" s="1"/>
  <c r="O85" i="15"/>
  <c r="N85" i="15" s="1"/>
  <c r="O235" i="15"/>
  <c r="N235" i="15" s="1"/>
  <c r="O197" i="15"/>
  <c r="N197" i="15" s="1"/>
  <c r="O174" i="15"/>
  <c r="N174" i="15" s="1"/>
  <c r="O242" i="15"/>
  <c r="N242" i="15" s="1"/>
  <c r="O361" i="15"/>
  <c r="N361" i="15" s="1"/>
  <c r="O35" i="15"/>
  <c r="N35" i="15" s="1"/>
  <c r="O159" i="15"/>
  <c r="N159" i="15" s="1"/>
  <c r="O70" i="15"/>
  <c r="N70" i="15" s="1"/>
  <c r="O101" i="15"/>
  <c r="N101" i="15" s="1"/>
  <c r="O143" i="15"/>
  <c r="N143" i="15" s="1"/>
  <c r="O213" i="15"/>
  <c r="N213" i="15" s="1"/>
  <c r="O362" i="15"/>
  <c r="N362" i="15" s="1"/>
  <c r="O12" i="15"/>
  <c r="N12" i="15" s="1"/>
  <c r="O148" i="15"/>
  <c r="N148" i="15" s="1"/>
  <c r="O249" i="15"/>
  <c r="N249" i="15" s="1"/>
  <c r="O168" i="15"/>
  <c r="N168" i="15" s="1"/>
  <c r="O122" i="15"/>
  <c r="N122" i="15" s="1"/>
  <c r="O180" i="15"/>
  <c r="N180" i="15" s="1"/>
  <c r="O326" i="15"/>
  <c r="N326" i="15" s="1"/>
  <c r="O327" i="15"/>
  <c r="N327" i="15" s="1"/>
  <c r="O363" i="15"/>
  <c r="N363" i="15" s="1"/>
  <c r="O228" i="15"/>
  <c r="N228" i="15" s="1"/>
  <c r="O4" i="15"/>
  <c r="N4" i="15" s="1"/>
  <c r="O111" i="15"/>
  <c r="N111" i="15" s="1"/>
  <c r="O26" i="15"/>
  <c r="N26" i="15" s="1"/>
  <c r="O224" i="15"/>
  <c r="N224" i="15" s="1"/>
  <c r="O152" i="15"/>
  <c r="N152" i="15" s="1"/>
  <c r="O364" i="15"/>
  <c r="N364" i="15" s="1"/>
  <c r="O139" i="15"/>
  <c r="N139" i="15" s="1"/>
  <c r="O66" i="15"/>
  <c r="N66" i="15" s="1"/>
  <c r="O117" i="15"/>
  <c r="N117" i="15" s="1"/>
  <c r="O129" i="15"/>
  <c r="N129" i="15" s="1"/>
  <c r="O187" i="15"/>
  <c r="N187" i="15" s="1"/>
  <c r="O394" i="15"/>
  <c r="N394" i="15" s="1"/>
  <c r="O395" i="15"/>
  <c r="N395" i="15" s="1"/>
  <c r="O396" i="15"/>
  <c r="N396" i="15" s="1"/>
  <c r="O397" i="15"/>
  <c r="N397" i="15" s="1"/>
  <c r="O398" i="15"/>
  <c r="N398" i="15" s="1"/>
  <c r="O399" i="15"/>
  <c r="N399" i="15" s="1"/>
  <c r="O400" i="15"/>
  <c r="N400" i="15" s="1"/>
  <c r="O401" i="15"/>
  <c r="N401" i="15" s="1"/>
  <c r="O402" i="15"/>
  <c r="N402" i="15" s="1"/>
  <c r="O272" i="15"/>
  <c r="N272" i="15" s="1"/>
  <c r="O253" i="15"/>
  <c r="N253" i="15" s="1"/>
  <c r="O278" i="15"/>
  <c r="N278" i="15" s="1"/>
  <c r="O310" i="15"/>
  <c r="N310" i="15" s="1"/>
  <c r="O45" i="15"/>
  <c r="N45" i="15" s="1"/>
  <c r="O15" i="15"/>
  <c r="N15" i="15" s="1"/>
  <c r="O53" i="15"/>
  <c r="N53" i="15" s="1"/>
  <c r="O90" i="15"/>
  <c r="N90" i="15" s="1"/>
  <c r="O74" i="15"/>
  <c r="N74" i="15" s="1"/>
  <c r="O202" i="15"/>
  <c r="N202" i="15" s="1"/>
  <c r="O314" i="15"/>
  <c r="N314" i="15" s="1"/>
  <c r="O39" i="15"/>
  <c r="N39" i="15" s="1"/>
  <c r="O82" i="15"/>
  <c r="N82" i="15" s="1"/>
  <c r="O232" i="15"/>
  <c r="N232" i="15" s="1"/>
  <c r="O29" i="15"/>
  <c r="N29" i="15" s="1"/>
  <c r="O194" i="15"/>
  <c r="N194" i="15" s="1"/>
  <c r="O172" i="15"/>
  <c r="N172" i="15" s="1"/>
  <c r="O318" i="15"/>
  <c r="N318" i="15" s="1"/>
  <c r="O6" i="15"/>
  <c r="N6" i="15" s="1"/>
  <c r="O156" i="15"/>
  <c r="N156" i="15" s="1"/>
  <c r="O68" i="15"/>
  <c r="N68" i="15" s="1"/>
  <c r="O98" i="15"/>
  <c r="N98" i="15" s="1"/>
  <c r="O241" i="15"/>
  <c r="N241" i="15" s="1"/>
  <c r="O210" i="15"/>
  <c r="N210" i="15" s="1"/>
  <c r="O322" i="15"/>
  <c r="N322" i="15" s="1"/>
  <c r="O165" i="15"/>
  <c r="N165" i="15" s="1"/>
  <c r="O119" i="15"/>
  <c r="N119" i="15" s="1"/>
  <c r="O177" i="15"/>
  <c r="N177" i="15" s="1"/>
  <c r="O217" i="15"/>
  <c r="N217" i="15" s="1"/>
  <c r="O142" i="15"/>
  <c r="N142" i="15" s="1"/>
  <c r="O2" i="15"/>
  <c r="N2" i="15" s="1"/>
  <c r="O284" i="15"/>
  <c r="N284" i="15" s="1"/>
  <c r="O285" i="15"/>
  <c r="N285" i="15" s="1"/>
  <c r="O254" i="15"/>
  <c r="N254" i="15" s="1"/>
  <c r="O190" i="15"/>
  <c r="N190" i="15" s="1"/>
  <c r="O108" i="15"/>
  <c r="N108" i="15" s="1"/>
  <c r="O132" i="15"/>
  <c r="N132" i="15" s="1"/>
  <c r="O183" i="15"/>
  <c r="N183" i="15" s="1"/>
  <c r="O61" i="15"/>
  <c r="N61" i="15" s="1"/>
  <c r="O136" i="15"/>
  <c r="N136" i="15" s="1"/>
  <c r="O255" i="15"/>
  <c r="N255" i="15" s="1"/>
  <c r="O151" i="15"/>
  <c r="N151" i="15" s="1"/>
  <c r="O147" i="15"/>
  <c r="N147" i="15" s="1"/>
  <c r="O227" i="15"/>
  <c r="N227" i="15" s="1"/>
  <c r="O24" i="15"/>
  <c r="N24" i="15" s="1"/>
  <c r="O125" i="15"/>
  <c r="N125" i="15" s="1"/>
  <c r="O114" i="15"/>
  <c r="N114" i="15" s="1"/>
  <c r="O256" i="15"/>
  <c r="N256" i="15" s="1"/>
  <c r="O257" i="15"/>
  <c r="N257" i="15" s="1"/>
  <c r="O258" i="15"/>
  <c r="N258" i="15" s="1"/>
  <c r="O388" i="15"/>
  <c r="N388" i="15" s="1"/>
  <c r="O389" i="15"/>
  <c r="N389" i="15" s="1"/>
  <c r="O356" i="15"/>
  <c r="N356" i="15" s="1"/>
  <c r="O328" i="15"/>
  <c r="N328" i="15" s="1"/>
  <c r="O366" i="15"/>
  <c r="N366" i="15" s="1"/>
  <c r="O329" i="15"/>
  <c r="N329" i="15" s="1"/>
  <c r="O49" i="15"/>
  <c r="N49" i="15" s="1"/>
  <c r="O19" i="15"/>
  <c r="N19" i="15" s="1"/>
  <c r="O57" i="15"/>
  <c r="N57" i="15" s="1"/>
  <c r="O94" i="15"/>
  <c r="N94" i="15" s="1"/>
  <c r="O78" i="15"/>
  <c r="N78" i="15" s="1"/>
  <c r="O206" i="15"/>
  <c r="N206" i="15" s="1"/>
  <c r="O330" i="15"/>
  <c r="N330" i="15" s="1"/>
  <c r="O43" i="15"/>
  <c r="N43" i="15" s="1"/>
  <c r="O86" i="15"/>
  <c r="N86" i="15" s="1"/>
  <c r="O236" i="15"/>
  <c r="N236" i="15" s="1"/>
  <c r="O33" i="15"/>
  <c r="N33" i="15" s="1"/>
  <c r="O198" i="15"/>
  <c r="N198" i="15" s="1"/>
  <c r="O175" i="15"/>
  <c r="N175" i="15" s="1"/>
  <c r="O331" i="15"/>
  <c r="N331" i="15" s="1"/>
  <c r="O10" i="15"/>
  <c r="N10" i="15" s="1"/>
  <c r="O160" i="15"/>
  <c r="N160" i="15" s="1"/>
  <c r="O71" i="15"/>
  <c r="N71" i="15" s="1"/>
  <c r="O102" i="15"/>
  <c r="N102" i="15" s="1"/>
  <c r="O245" i="15"/>
  <c r="N245" i="15" s="1"/>
  <c r="O214" i="15"/>
  <c r="N214" i="15" s="1"/>
  <c r="O332" i="15"/>
  <c r="N332" i="15" s="1"/>
  <c r="O169" i="15"/>
  <c r="N169" i="15" s="1"/>
  <c r="O121" i="15"/>
  <c r="N121" i="15" s="1"/>
  <c r="O181" i="15"/>
  <c r="N181" i="15" s="1"/>
  <c r="O221" i="15"/>
  <c r="N221" i="15" s="1"/>
  <c r="O144" i="15"/>
  <c r="N144" i="15" s="1"/>
  <c r="O191" i="15"/>
  <c r="N191" i="15" s="1"/>
  <c r="O333" i="15"/>
  <c r="N333" i="15" s="1"/>
  <c r="O334" i="15"/>
  <c r="N334" i="15" s="1"/>
  <c r="O335" i="15"/>
  <c r="N335" i="15" s="1"/>
  <c r="O153" i="15"/>
  <c r="N153" i="15" s="1"/>
  <c r="O112" i="15"/>
  <c r="N112" i="15" s="1"/>
  <c r="O134" i="15"/>
  <c r="N134" i="15" s="1"/>
  <c r="O186" i="15"/>
  <c r="N186" i="15" s="1"/>
  <c r="O127" i="15"/>
  <c r="N127" i="15" s="1"/>
  <c r="O115" i="15"/>
  <c r="N115" i="15" s="1"/>
  <c r="O336" i="15"/>
  <c r="N336" i="15" s="1"/>
  <c r="O149" i="15"/>
  <c r="N149" i="15" s="1"/>
  <c r="O229" i="15"/>
  <c r="N229" i="15" s="1"/>
  <c r="O27" i="15"/>
  <c r="N27" i="15" s="1"/>
  <c r="O130" i="15"/>
  <c r="N130" i="15" s="1"/>
  <c r="O375" i="15"/>
  <c r="N375" i="15" s="1"/>
  <c r="O403" i="15"/>
  <c r="N403" i="15" s="1"/>
  <c r="O404" i="15"/>
  <c r="N404" i="15" s="1"/>
  <c r="O405" i="15"/>
  <c r="N405" i="15" s="1"/>
  <c r="O406" i="15"/>
  <c r="N406" i="15" s="1"/>
  <c r="O407" i="15"/>
  <c r="N407" i="15" s="1"/>
  <c r="O408" i="15"/>
  <c r="N408" i="15" s="1"/>
  <c r="O409" i="15"/>
  <c r="N409" i="15" s="1"/>
  <c r="O410" i="15"/>
  <c r="N410" i="15" s="1"/>
  <c r="O411" i="15"/>
  <c r="N411" i="15" s="1"/>
  <c r="O412" i="15"/>
  <c r="N412" i="15" s="1"/>
  <c r="O413" i="15"/>
  <c r="N413" i="15" s="1"/>
  <c r="O414" i="15"/>
  <c r="N414" i="15" s="1"/>
  <c r="O415" i="15"/>
  <c r="N415" i="15" s="1"/>
  <c r="O416" i="15"/>
  <c r="N416" i="15" s="1"/>
  <c r="O273" i="15"/>
  <c r="N273" i="15" s="1"/>
  <c r="O259" i="15"/>
  <c r="N259" i="15" s="1"/>
  <c r="O277" i="15"/>
  <c r="N277" i="15" s="1"/>
  <c r="O311" i="15"/>
  <c r="N311" i="15" s="1"/>
  <c r="O37" i="15"/>
  <c r="N37" i="15" s="1"/>
  <c r="O46" i="15"/>
  <c r="N46" i="15" s="1"/>
  <c r="O16" i="15"/>
  <c r="N16" i="15" s="1"/>
  <c r="O170" i="15"/>
  <c r="N170" i="15" s="1"/>
  <c r="O54" i="15"/>
  <c r="N54" i="15" s="1"/>
  <c r="O203" i="15"/>
  <c r="N203" i="15" s="1"/>
  <c r="O315" i="15"/>
  <c r="N315" i="15" s="1"/>
  <c r="O83" i="15"/>
  <c r="N83" i="15" s="1"/>
  <c r="O30" i="15"/>
  <c r="N30" i="15" s="1"/>
  <c r="O154" i="15"/>
  <c r="N154" i="15" s="1"/>
  <c r="O91" i="15"/>
  <c r="N91" i="15" s="1"/>
  <c r="O75" i="15"/>
  <c r="N75" i="15" s="1"/>
  <c r="O239" i="15"/>
  <c r="N239" i="15" s="1"/>
  <c r="O319" i="15"/>
  <c r="N319" i="15" s="1"/>
  <c r="O7" i="15"/>
  <c r="N7" i="15" s="1"/>
  <c r="O145" i="15"/>
  <c r="N145" i="15" s="1"/>
  <c r="O162" i="15"/>
  <c r="N162" i="15" s="1"/>
  <c r="O196" i="15"/>
  <c r="N196" i="15" s="1"/>
  <c r="O99" i="15"/>
  <c r="N99" i="15" s="1"/>
  <c r="O141" i="15"/>
  <c r="N141" i="15" s="1"/>
  <c r="O323" i="15"/>
  <c r="N323" i="15" s="1"/>
  <c r="O69" i="15"/>
  <c r="N69" i="15" s="1"/>
  <c r="O106" i="15"/>
  <c r="N106" i="15" s="1"/>
  <c r="O178" i="15"/>
  <c r="N178" i="15" s="1"/>
  <c r="O131" i="15"/>
  <c r="N131" i="15" s="1"/>
  <c r="O218" i="15"/>
  <c r="N218" i="15" s="1"/>
  <c r="O212" i="15"/>
  <c r="N212" i="15" s="1"/>
  <c r="O286" i="15"/>
  <c r="N286" i="15" s="1"/>
  <c r="O287" i="15"/>
  <c r="N287" i="15" s="1"/>
  <c r="O260" i="15"/>
  <c r="N260" i="15" s="1"/>
  <c r="O120" i="15"/>
  <c r="N120" i="15" s="1"/>
  <c r="O184" i="15"/>
  <c r="N184" i="15" s="1"/>
  <c r="O233" i="15"/>
  <c r="N233" i="15" s="1"/>
  <c r="O62" i="15"/>
  <c r="N62" i="15" s="1"/>
  <c r="O124" i="15"/>
  <c r="N124" i="15" s="1"/>
  <c r="O288" i="15"/>
  <c r="N288" i="15" s="1"/>
  <c r="O261" i="15"/>
  <c r="N261" i="15" s="1"/>
  <c r="O297" i="15"/>
  <c r="N297" i="15" s="1"/>
  <c r="O298" i="15"/>
  <c r="N298" i="15" s="1"/>
  <c r="O299" i="15"/>
  <c r="N299" i="15" s="1"/>
  <c r="O300" i="15"/>
  <c r="N300" i="15" s="1"/>
  <c r="O301" i="15"/>
  <c r="N301" i="15" s="1"/>
  <c r="O302" i="15"/>
  <c r="N302" i="15" s="1"/>
  <c r="O262" i="15"/>
  <c r="N262" i="15" s="1"/>
  <c r="O263" i="15"/>
  <c r="N263" i="15" s="1"/>
  <c r="O264" i="15"/>
  <c r="N264" i="15" s="1"/>
  <c r="O390" i="15"/>
  <c r="N390" i="15" s="1"/>
  <c r="O391" i="15"/>
  <c r="N391" i="15" s="1"/>
  <c r="O357" i="15"/>
  <c r="N357" i="15" s="1"/>
  <c r="O337" i="15"/>
  <c r="N337" i="15" s="1"/>
  <c r="O365" i="15"/>
  <c r="N365" i="15" s="1"/>
  <c r="O338" i="15"/>
  <c r="N338" i="15" s="1"/>
  <c r="O41" i="15"/>
  <c r="N41" i="15" s="1"/>
  <c r="O50" i="15"/>
  <c r="N50" i="15" s="1"/>
  <c r="O20" i="15"/>
  <c r="N20" i="15" s="1"/>
  <c r="O173" i="15"/>
  <c r="N173" i="15" s="1"/>
  <c r="O58" i="15"/>
  <c r="N58" i="15" s="1"/>
  <c r="O207" i="15"/>
  <c r="N207" i="15" s="1"/>
  <c r="O339" i="15"/>
  <c r="N339" i="15" s="1"/>
  <c r="O87" i="15"/>
  <c r="N87" i="15" s="1"/>
  <c r="O34" i="15"/>
  <c r="N34" i="15" s="1"/>
  <c r="O158" i="15"/>
  <c r="N158" i="15" s="1"/>
  <c r="O95" i="15"/>
  <c r="N95" i="15" s="1"/>
  <c r="O79" i="15"/>
  <c r="N79" i="15" s="1"/>
  <c r="O243" i="15"/>
  <c r="N243" i="15" s="1"/>
  <c r="O340" i="15"/>
  <c r="N340" i="15" s="1"/>
  <c r="O11" i="15"/>
  <c r="N11" i="15" s="1"/>
  <c r="O133" i="15"/>
  <c r="N133" i="15" s="1"/>
  <c r="O166" i="15"/>
  <c r="N166" i="15" s="1"/>
  <c r="O200" i="15"/>
  <c r="N200" i="15" s="1"/>
  <c r="O103" i="15"/>
  <c r="N103" i="15" s="1"/>
  <c r="O215" i="15"/>
  <c r="N215" i="15" s="1"/>
  <c r="O341" i="15"/>
  <c r="N341" i="15" s="1"/>
  <c r="O72" i="15"/>
  <c r="N72" i="15" s="1"/>
  <c r="O110" i="15"/>
  <c r="N110" i="15" s="1"/>
  <c r="O222" i="15"/>
  <c r="N222" i="15" s="1"/>
  <c r="O185" i="15"/>
  <c r="N185" i="15" s="1"/>
  <c r="O237" i="15"/>
  <c r="N237" i="15" s="1"/>
  <c r="O126" i="15"/>
  <c r="N126" i="15" s="1"/>
  <c r="O342" i="15"/>
  <c r="N342" i="15" s="1"/>
  <c r="O343" i="15"/>
  <c r="N343" i="15" s="1"/>
  <c r="O344" i="15"/>
  <c r="N344" i="15" s="1"/>
  <c r="O65" i="15"/>
  <c r="N65" i="15" s="1"/>
  <c r="O5" i="15"/>
  <c r="N5" i="15" s="1"/>
  <c r="O123" i="15"/>
  <c r="N123" i="15" s="1"/>
  <c r="O128" i="15"/>
  <c r="N128" i="15" s="1"/>
  <c r="O138" i="15"/>
  <c r="N138" i="15" s="1"/>
  <c r="O116" i="15"/>
  <c r="N116" i="15" s="1"/>
  <c r="O345" i="15"/>
  <c r="N345" i="15" s="1"/>
  <c r="O376" i="15"/>
  <c r="N376" i="15" s="1"/>
  <c r="O377" i="15"/>
  <c r="N377" i="15" s="1"/>
  <c r="O378" i="15"/>
  <c r="N378" i="15" s="1"/>
  <c r="O379" i="15"/>
  <c r="N379" i="15" s="1"/>
  <c r="O380" i="15"/>
  <c r="N380" i="15" s="1"/>
  <c r="O417" i="15"/>
  <c r="N417" i="15" s="1"/>
  <c r="O418" i="15"/>
  <c r="N418" i="15" s="1"/>
  <c r="O419" i="15"/>
  <c r="N419" i="15" s="1"/>
  <c r="O420" i="15"/>
  <c r="N420" i="15" s="1"/>
  <c r="O421" i="15"/>
  <c r="N421" i="15" s="1"/>
  <c r="O422" i="15"/>
  <c r="N422" i="15" s="1"/>
  <c r="O423" i="15"/>
  <c r="N423" i="15" s="1"/>
  <c r="O424" i="15"/>
  <c r="N424" i="15" s="1"/>
  <c r="O425" i="15"/>
  <c r="N425" i="15" s="1"/>
  <c r="O274" i="15"/>
  <c r="N274" i="15" s="1"/>
  <c r="O265" i="15"/>
  <c r="N265" i="15" s="1"/>
  <c r="O279" i="15"/>
  <c r="N279" i="15" s="1"/>
  <c r="O312" i="15"/>
  <c r="N312" i="15" s="1"/>
  <c r="O36" i="15"/>
  <c r="N36" i="15" s="1"/>
  <c r="O47" i="15"/>
  <c r="N47" i="15" s="1"/>
  <c r="O230" i="15"/>
  <c r="N230" i="15" s="1"/>
  <c r="O28" i="15"/>
  <c r="N28" i="15" s="1"/>
  <c r="O17" i="15"/>
  <c r="N17" i="15" s="1"/>
  <c r="O55" i="15"/>
  <c r="N55" i="15" s="1"/>
  <c r="O316" i="15"/>
  <c r="N316" i="15" s="1"/>
  <c r="O84" i="15"/>
  <c r="N84" i="15" s="1"/>
  <c r="O195" i="15"/>
  <c r="N195" i="15" s="1"/>
  <c r="O92" i="15"/>
  <c r="N92" i="15" s="1"/>
  <c r="O76" i="15"/>
  <c r="N76" i="15" s="1"/>
  <c r="O204" i="15"/>
  <c r="N204" i="15" s="1"/>
  <c r="O240" i="15"/>
  <c r="N240" i="15" s="1"/>
  <c r="O320" i="15"/>
  <c r="N320" i="15" s="1"/>
  <c r="O157" i="15"/>
  <c r="N157" i="15" s="1"/>
  <c r="O163" i="15"/>
  <c r="N163" i="15" s="1"/>
  <c r="O105" i="15"/>
  <c r="N105" i="15" s="1"/>
  <c r="O100" i="15"/>
  <c r="N100" i="15" s="1"/>
  <c r="O246" i="15"/>
  <c r="N246" i="15" s="1"/>
  <c r="O211" i="15"/>
  <c r="N211" i="15" s="1"/>
  <c r="O324" i="15"/>
  <c r="N324" i="15" s="1"/>
  <c r="O9" i="15"/>
  <c r="N9" i="15" s="1"/>
  <c r="O189" i="15"/>
  <c r="N189" i="15" s="1"/>
  <c r="O225" i="15"/>
  <c r="N225" i="15" s="1"/>
  <c r="O179" i="15"/>
  <c r="N179" i="15" s="1"/>
  <c r="O135" i="15"/>
  <c r="N135" i="15" s="1"/>
  <c r="O219" i="15"/>
  <c r="N219" i="15" s="1"/>
  <c r="O60" i="15"/>
  <c r="N60" i="15" s="1"/>
  <c r="O22" i="15"/>
  <c r="N22" i="15" s="1"/>
  <c r="O266" i="15"/>
  <c r="N266" i="15" s="1"/>
  <c r="O289" i="15"/>
  <c r="N289" i="15" s="1"/>
  <c r="O290" i="15"/>
  <c r="N290" i="15" s="1"/>
  <c r="O291" i="15"/>
  <c r="N291" i="15" s="1"/>
  <c r="O292" i="15"/>
  <c r="N292" i="15" s="1"/>
  <c r="O293" i="15"/>
  <c r="N293" i="15" s="1"/>
  <c r="O294" i="15"/>
  <c r="N294" i="15" s="1"/>
  <c r="O267" i="15"/>
  <c r="N267" i="15" s="1"/>
  <c r="O303" i="15"/>
  <c r="N303" i="15" s="1"/>
  <c r="O304" i="15"/>
  <c r="N304" i="15" s="1"/>
  <c r="O305" i="15"/>
  <c r="N305" i="15" s="1"/>
  <c r="O306" i="15"/>
  <c r="N306" i="15" s="1"/>
  <c r="O307" i="15"/>
  <c r="N307" i="15" s="1"/>
  <c r="O308" i="15"/>
  <c r="N308" i="15" s="1"/>
  <c r="O268" i="15"/>
  <c r="N268" i="15" s="1"/>
  <c r="O269" i="15"/>
  <c r="N269" i="15" s="1"/>
  <c r="O270" i="15"/>
  <c r="N270" i="15" s="1"/>
  <c r="O392" i="15"/>
  <c r="N392" i="15" s="1"/>
  <c r="O393" i="15"/>
  <c r="N393" i="15" s="1"/>
  <c r="O358" i="15"/>
  <c r="N358" i="15" s="1"/>
  <c r="O346" i="15"/>
  <c r="N346" i="15" s="1"/>
  <c r="O367" i="15"/>
  <c r="N367" i="15" s="1"/>
  <c r="O347" i="15"/>
  <c r="N347" i="15" s="1"/>
  <c r="O40" i="15"/>
  <c r="N40" i="15" s="1"/>
  <c r="O51" i="15"/>
  <c r="N51" i="15" s="1"/>
  <c r="O234" i="15"/>
  <c r="N234" i="15" s="1"/>
  <c r="O32" i="15"/>
  <c r="N32" i="15" s="1"/>
  <c r="O21" i="15"/>
  <c r="N21" i="15" s="1"/>
  <c r="O59" i="15"/>
  <c r="N59" i="15" s="1"/>
  <c r="O348" i="15"/>
  <c r="N348" i="15" s="1"/>
  <c r="O88" i="15"/>
  <c r="N88" i="15" s="1"/>
  <c r="O199" i="15"/>
  <c r="N199" i="15" s="1"/>
  <c r="O96" i="15"/>
  <c r="N96" i="15" s="1"/>
  <c r="O80" i="15"/>
  <c r="N80" i="15" s="1"/>
  <c r="O208" i="15"/>
  <c r="N208" i="15" s="1"/>
  <c r="O244" i="15"/>
  <c r="N244" i="15" s="1"/>
  <c r="O349" i="15"/>
  <c r="N349" i="15" s="1"/>
  <c r="O161" i="15"/>
  <c r="N161" i="15" s="1"/>
  <c r="O167" i="15"/>
  <c r="N167" i="15" s="1"/>
  <c r="O109" i="15"/>
  <c r="N109" i="15" s="1"/>
  <c r="O104" i="15"/>
  <c r="N104" i="15" s="1"/>
  <c r="O248" i="15"/>
  <c r="N248" i="15" s="1"/>
  <c r="O216" i="15"/>
  <c r="N216" i="15" s="1"/>
  <c r="O350" i="15"/>
  <c r="N350" i="15" s="1"/>
  <c r="O13" i="15"/>
  <c r="N13" i="15" s="1"/>
  <c r="O192" i="15"/>
  <c r="N192" i="15" s="1"/>
  <c r="O182" i="15"/>
  <c r="N182" i="15" s="1"/>
  <c r="O223" i="15"/>
  <c r="N223" i="15" s="1"/>
  <c r="O64" i="15"/>
  <c r="N64" i="15" s="1"/>
  <c r="O25" i="15"/>
  <c r="N25" i="15" s="1"/>
  <c r="O351" i="15"/>
  <c r="N351" i="15" s="1"/>
  <c r="O352" i="15"/>
  <c r="N352" i="15" s="1"/>
  <c r="O353" i="15"/>
  <c r="N353" i="15" s="1"/>
  <c r="O369" i="15"/>
  <c r="N369" i="15" s="1"/>
  <c r="O370" i="15"/>
  <c r="N370" i="15" s="1"/>
  <c r="O371" i="15"/>
  <c r="N371" i="15" s="1"/>
  <c r="O372" i="15"/>
  <c r="N372" i="15" s="1"/>
  <c r="O373" i="15"/>
  <c r="N373" i="15" s="1"/>
  <c r="O374" i="15"/>
  <c r="N374" i="15" s="1"/>
  <c r="O354" i="15"/>
  <c r="N354" i="15" s="1"/>
  <c r="O381" i="15"/>
  <c r="N381" i="15" s="1"/>
  <c r="O382" i="15"/>
  <c r="N382" i="15" s="1"/>
  <c r="O383" i="15"/>
  <c r="N383" i="15" s="1"/>
  <c r="O384" i="15"/>
  <c r="N384" i="15" s="1"/>
  <c r="O385" i="15"/>
  <c r="N385" i="15" s="1"/>
  <c r="O426" i="15"/>
  <c r="N426" i="15" s="1"/>
  <c r="O427" i="15"/>
  <c r="N427" i="15" s="1"/>
  <c r="O428" i="15"/>
  <c r="N428" i="15" s="1"/>
  <c r="O429" i="15"/>
  <c r="N429" i="15" s="1"/>
  <c r="O271" i="15"/>
  <c r="N271" i="15" s="1"/>
  <c r="M250" i="15"/>
  <c r="L250" i="15" s="1"/>
  <c r="M280" i="15"/>
  <c r="L280" i="15" s="1"/>
  <c r="M309" i="15"/>
  <c r="L309" i="15" s="1"/>
  <c r="M44" i="15"/>
  <c r="L44" i="15" s="1"/>
  <c r="M14" i="15"/>
  <c r="L14" i="15" s="1"/>
  <c r="M52" i="15"/>
  <c r="L52" i="15" s="1"/>
  <c r="M89" i="15"/>
  <c r="L89" i="15" s="1"/>
  <c r="M73" i="15"/>
  <c r="L73" i="15" s="1"/>
  <c r="M201" i="15"/>
  <c r="L201" i="15" s="1"/>
  <c r="M313" i="15"/>
  <c r="L313" i="15" s="1"/>
  <c r="M38" i="15"/>
  <c r="L38" i="15" s="1"/>
  <c r="M81" i="15"/>
  <c r="L81" i="15" s="1"/>
  <c r="M231" i="15"/>
  <c r="L231" i="15" s="1"/>
  <c r="M193" i="15"/>
  <c r="L193" i="15" s="1"/>
  <c r="M171" i="15"/>
  <c r="L171" i="15" s="1"/>
  <c r="M238" i="15"/>
  <c r="L238" i="15" s="1"/>
  <c r="M317" i="15"/>
  <c r="L317" i="15" s="1"/>
  <c r="M31" i="15"/>
  <c r="L31" i="15" s="1"/>
  <c r="M155" i="15"/>
  <c r="L155" i="15" s="1"/>
  <c r="M67" i="15"/>
  <c r="L67" i="15" s="1"/>
  <c r="M97" i="15"/>
  <c r="L97" i="15" s="1"/>
  <c r="M140" i="15"/>
  <c r="L140" i="15" s="1"/>
  <c r="M209" i="15"/>
  <c r="L209" i="15" s="1"/>
  <c r="M321" i="15"/>
  <c r="L321" i="15" s="1"/>
  <c r="M8" i="15"/>
  <c r="L8" i="15" s="1"/>
  <c r="M146" i="15"/>
  <c r="L146" i="15" s="1"/>
  <c r="M188" i="15"/>
  <c r="L188" i="15" s="1"/>
  <c r="M164" i="15"/>
  <c r="L164" i="15" s="1"/>
  <c r="M118" i="15"/>
  <c r="L118" i="15" s="1"/>
  <c r="M176" i="15"/>
  <c r="L176" i="15" s="1"/>
  <c r="M282" i="15"/>
  <c r="L282" i="15" s="1"/>
  <c r="M283" i="15"/>
  <c r="L283" i="15" s="1"/>
  <c r="M275" i="15"/>
  <c r="L275" i="15" s="1"/>
  <c r="M226" i="15"/>
  <c r="L226" i="15" s="1"/>
  <c r="M3" i="15"/>
  <c r="L3" i="15" s="1"/>
  <c r="M107" i="15"/>
  <c r="L107" i="15" s="1"/>
  <c r="M23" i="15"/>
  <c r="L23" i="15" s="1"/>
  <c r="M220" i="15"/>
  <c r="L220" i="15" s="1"/>
  <c r="M247" i="15"/>
  <c r="L247" i="15" s="1"/>
  <c r="M276" i="15"/>
  <c r="L276" i="15" s="1"/>
  <c r="M150" i="15"/>
  <c r="L150" i="15" s="1"/>
  <c r="M137" i="15"/>
  <c r="L137" i="15" s="1"/>
  <c r="M63" i="15"/>
  <c r="L63" i="15" s="1"/>
  <c r="M113" i="15"/>
  <c r="L113" i="15" s="1"/>
  <c r="M295" i="15"/>
  <c r="L295" i="15" s="1"/>
  <c r="M296" i="15"/>
  <c r="L296" i="15" s="1"/>
  <c r="M281" i="15"/>
  <c r="L281" i="15" s="1"/>
  <c r="M251" i="15"/>
  <c r="L251" i="15" s="1"/>
  <c r="M252" i="15"/>
  <c r="L252" i="15" s="1"/>
  <c r="M386" i="15"/>
  <c r="L386" i="15" s="1"/>
  <c r="M387" i="15"/>
  <c r="L387" i="15" s="1"/>
  <c r="M355" i="15"/>
  <c r="L355" i="15" s="1"/>
  <c r="M325" i="15"/>
  <c r="L325" i="15" s="1"/>
  <c r="M368" i="15"/>
  <c r="L368" i="15" s="1"/>
  <c r="M359" i="15"/>
  <c r="L359" i="15" s="1"/>
  <c r="M48" i="15"/>
  <c r="L48" i="15" s="1"/>
  <c r="M18" i="15"/>
  <c r="L18" i="15" s="1"/>
  <c r="M56" i="15"/>
  <c r="L56" i="15" s="1"/>
  <c r="M93" i="15"/>
  <c r="L93" i="15" s="1"/>
  <c r="M77" i="15"/>
  <c r="L77" i="15" s="1"/>
  <c r="M205" i="15"/>
  <c r="L205" i="15" s="1"/>
  <c r="M360" i="15"/>
  <c r="L360" i="15" s="1"/>
  <c r="M42" i="15"/>
  <c r="L42" i="15" s="1"/>
  <c r="M85" i="15"/>
  <c r="L85" i="15" s="1"/>
  <c r="M235" i="15"/>
  <c r="L235" i="15" s="1"/>
  <c r="M197" i="15"/>
  <c r="L197" i="15" s="1"/>
  <c r="M174" i="15"/>
  <c r="L174" i="15" s="1"/>
  <c r="M242" i="15"/>
  <c r="L242" i="15" s="1"/>
  <c r="M361" i="15"/>
  <c r="L361" i="15" s="1"/>
  <c r="M35" i="15"/>
  <c r="L35" i="15" s="1"/>
  <c r="M159" i="15"/>
  <c r="L159" i="15" s="1"/>
  <c r="M70" i="15"/>
  <c r="L70" i="15" s="1"/>
  <c r="M101" i="15"/>
  <c r="L101" i="15" s="1"/>
  <c r="M143" i="15"/>
  <c r="L143" i="15" s="1"/>
  <c r="M213" i="15"/>
  <c r="L213" i="15" s="1"/>
  <c r="M362" i="15"/>
  <c r="L362" i="15" s="1"/>
  <c r="M12" i="15"/>
  <c r="L12" i="15" s="1"/>
  <c r="M148" i="15"/>
  <c r="L148" i="15" s="1"/>
  <c r="M249" i="15"/>
  <c r="L249" i="15" s="1"/>
  <c r="M168" i="15"/>
  <c r="L168" i="15" s="1"/>
  <c r="M122" i="15"/>
  <c r="L122" i="15" s="1"/>
  <c r="M180" i="15"/>
  <c r="L180" i="15" s="1"/>
  <c r="M326" i="15"/>
  <c r="L326" i="15" s="1"/>
  <c r="M327" i="15"/>
  <c r="L327" i="15" s="1"/>
  <c r="M363" i="15"/>
  <c r="L363" i="15" s="1"/>
  <c r="M228" i="15"/>
  <c r="L228" i="15" s="1"/>
  <c r="M4" i="15"/>
  <c r="L4" i="15" s="1"/>
  <c r="M111" i="15"/>
  <c r="L111" i="15" s="1"/>
  <c r="M26" i="15"/>
  <c r="L26" i="15" s="1"/>
  <c r="M224" i="15"/>
  <c r="L224" i="15" s="1"/>
  <c r="M152" i="15"/>
  <c r="L152" i="15" s="1"/>
  <c r="M364" i="15"/>
  <c r="L364" i="15" s="1"/>
  <c r="M139" i="15"/>
  <c r="L139" i="15" s="1"/>
  <c r="M66" i="15"/>
  <c r="L66" i="15" s="1"/>
  <c r="M117" i="15"/>
  <c r="L117" i="15" s="1"/>
  <c r="M129" i="15"/>
  <c r="L129" i="15" s="1"/>
  <c r="M187" i="15"/>
  <c r="L187" i="15" s="1"/>
  <c r="M394" i="15"/>
  <c r="L394" i="15" s="1"/>
  <c r="M395" i="15"/>
  <c r="L395" i="15" s="1"/>
  <c r="M396" i="15"/>
  <c r="L396" i="15" s="1"/>
  <c r="M397" i="15"/>
  <c r="L397" i="15" s="1"/>
  <c r="M398" i="15"/>
  <c r="L398" i="15" s="1"/>
  <c r="M399" i="15"/>
  <c r="L399" i="15" s="1"/>
  <c r="M400" i="15"/>
  <c r="L400" i="15" s="1"/>
  <c r="M401" i="15"/>
  <c r="L401" i="15" s="1"/>
  <c r="M402" i="15"/>
  <c r="L402" i="15" s="1"/>
  <c r="M272" i="15"/>
  <c r="L272" i="15" s="1"/>
  <c r="M253" i="15"/>
  <c r="L253" i="15" s="1"/>
  <c r="M278" i="15"/>
  <c r="L278" i="15" s="1"/>
  <c r="M310" i="15"/>
  <c r="L310" i="15" s="1"/>
  <c r="M45" i="15"/>
  <c r="L45" i="15" s="1"/>
  <c r="M15" i="15"/>
  <c r="L15" i="15" s="1"/>
  <c r="M53" i="15"/>
  <c r="L53" i="15" s="1"/>
  <c r="M90" i="15"/>
  <c r="L90" i="15" s="1"/>
  <c r="M74" i="15"/>
  <c r="L74" i="15" s="1"/>
  <c r="M202" i="15"/>
  <c r="L202" i="15" s="1"/>
  <c r="M314" i="15"/>
  <c r="L314" i="15" s="1"/>
  <c r="M39" i="15"/>
  <c r="L39" i="15" s="1"/>
  <c r="M82" i="15"/>
  <c r="L82" i="15" s="1"/>
  <c r="M232" i="15"/>
  <c r="L232" i="15" s="1"/>
  <c r="M29" i="15"/>
  <c r="L29" i="15" s="1"/>
  <c r="M194" i="15"/>
  <c r="L194" i="15" s="1"/>
  <c r="M172" i="15"/>
  <c r="L172" i="15" s="1"/>
  <c r="M318" i="15"/>
  <c r="L318" i="15" s="1"/>
  <c r="M6" i="15"/>
  <c r="L6" i="15" s="1"/>
  <c r="M156" i="15"/>
  <c r="L156" i="15" s="1"/>
  <c r="M68" i="15"/>
  <c r="L68" i="15" s="1"/>
  <c r="M98" i="15"/>
  <c r="L98" i="15" s="1"/>
  <c r="M241" i="15"/>
  <c r="L241" i="15" s="1"/>
  <c r="M210" i="15"/>
  <c r="L210" i="15" s="1"/>
  <c r="M322" i="15"/>
  <c r="L322" i="15" s="1"/>
  <c r="M165" i="15"/>
  <c r="L165" i="15" s="1"/>
  <c r="M119" i="15"/>
  <c r="L119" i="15" s="1"/>
  <c r="M177" i="15"/>
  <c r="L177" i="15" s="1"/>
  <c r="M217" i="15"/>
  <c r="L217" i="15" s="1"/>
  <c r="M142" i="15"/>
  <c r="L142" i="15" s="1"/>
  <c r="M2" i="15"/>
  <c r="L2" i="15" s="1"/>
  <c r="M284" i="15"/>
  <c r="L284" i="15" s="1"/>
  <c r="M285" i="15"/>
  <c r="L285" i="15" s="1"/>
  <c r="M254" i="15"/>
  <c r="L254" i="15" s="1"/>
  <c r="M190" i="15"/>
  <c r="L190" i="15" s="1"/>
  <c r="M108" i="15"/>
  <c r="L108" i="15" s="1"/>
  <c r="M132" i="15"/>
  <c r="L132" i="15" s="1"/>
  <c r="M183" i="15"/>
  <c r="L183" i="15" s="1"/>
  <c r="M61" i="15"/>
  <c r="L61" i="15" s="1"/>
  <c r="M136" i="15"/>
  <c r="L136" i="15" s="1"/>
  <c r="M255" i="15"/>
  <c r="L255" i="15" s="1"/>
  <c r="M151" i="15"/>
  <c r="L151" i="15" s="1"/>
  <c r="M147" i="15"/>
  <c r="L147" i="15" s="1"/>
  <c r="M227" i="15"/>
  <c r="L227" i="15" s="1"/>
  <c r="M24" i="15"/>
  <c r="L24" i="15" s="1"/>
  <c r="M125" i="15"/>
  <c r="L125" i="15" s="1"/>
  <c r="M114" i="15"/>
  <c r="L114" i="15" s="1"/>
  <c r="M256" i="15"/>
  <c r="L256" i="15" s="1"/>
  <c r="M257" i="15"/>
  <c r="L257" i="15" s="1"/>
  <c r="M258" i="15"/>
  <c r="L258" i="15" s="1"/>
  <c r="M388" i="15"/>
  <c r="L388" i="15" s="1"/>
  <c r="M389" i="15"/>
  <c r="L389" i="15" s="1"/>
  <c r="M356" i="15"/>
  <c r="L356" i="15" s="1"/>
  <c r="M328" i="15"/>
  <c r="L328" i="15" s="1"/>
  <c r="M366" i="15"/>
  <c r="L366" i="15" s="1"/>
  <c r="M329" i="15"/>
  <c r="L329" i="15" s="1"/>
  <c r="M49" i="15"/>
  <c r="L49" i="15" s="1"/>
  <c r="M19" i="15"/>
  <c r="L19" i="15" s="1"/>
  <c r="M57" i="15"/>
  <c r="L57" i="15" s="1"/>
  <c r="M94" i="15"/>
  <c r="L94" i="15" s="1"/>
  <c r="M78" i="15"/>
  <c r="L78" i="15" s="1"/>
  <c r="M206" i="15"/>
  <c r="L206" i="15" s="1"/>
  <c r="M330" i="15"/>
  <c r="L330" i="15" s="1"/>
  <c r="M43" i="15"/>
  <c r="L43" i="15" s="1"/>
  <c r="M86" i="15"/>
  <c r="L86" i="15" s="1"/>
  <c r="M236" i="15"/>
  <c r="L236" i="15" s="1"/>
  <c r="M33" i="15"/>
  <c r="L33" i="15" s="1"/>
  <c r="M198" i="15"/>
  <c r="L198" i="15" s="1"/>
  <c r="M175" i="15"/>
  <c r="L175" i="15" s="1"/>
  <c r="M331" i="15"/>
  <c r="L331" i="15" s="1"/>
  <c r="M10" i="15"/>
  <c r="L10" i="15" s="1"/>
  <c r="M160" i="15"/>
  <c r="L160" i="15" s="1"/>
  <c r="M71" i="15"/>
  <c r="L71" i="15" s="1"/>
  <c r="M102" i="15"/>
  <c r="L102" i="15" s="1"/>
  <c r="M245" i="15"/>
  <c r="L245" i="15" s="1"/>
  <c r="M214" i="15"/>
  <c r="L214" i="15" s="1"/>
  <c r="M332" i="15"/>
  <c r="L332" i="15" s="1"/>
  <c r="M169" i="15"/>
  <c r="L169" i="15" s="1"/>
  <c r="M121" i="15"/>
  <c r="L121" i="15" s="1"/>
  <c r="M181" i="15"/>
  <c r="L181" i="15" s="1"/>
  <c r="M221" i="15"/>
  <c r="L221" i="15" s="1"/>
  <c r="M144" i="15"/>
  <c r="L144" i="15" s="1"/>
  <c r="M191" i="15"/>
  <c r="L191" i="15" s="1"/>
  <c r="M333" i="15"/>
  <c r="L333" i="15" s="1"/>
  <c r="M334" i="15"/>
  <c r="L334" i="15" s="1"/>
  <c r="M335" i="15"/>
  <c r="L335" i="15" s="1"/>
  <c r="M153" i="15"/>
  <c r="L153" i="15" s="1"/>
  <c r="M112" i="15"/>
  <c r="L112" i="15" s="1"/>
  <c r="M134" i="15"/>
  <c r="L134" i="15" s="1"/>
  <c r="M186" i="15"/>
  <c r="L186" i="15" s="1"/>
  <c r="M127" i="15"/>
  <c r="L127" i="15" s="1"/>
  <c r="M115" i="15"/>
  <c r="L115" i="15" s="1"/>
  <c r="M336" i="15"/>
  <c r="L336" i="15" s="1"/>
  <c r="M149" i="15"/>
  <c r="L149" i="15" s="1"/>
  <c r="M229" i="15"/>
  <c r="L229" i="15" s="1"/>
  <c r="M27" i="15"/>
  <c r="L27" i="15" s="1"/>
  <c r="M130" i="15"/>
  <c r="L130" i="15" s="1"/>
  <c r="M375" i="15"/>
  <c r="L375" i="15" s="1"/>
  <c r="M403" i="15"/>
  <c r="L403" i="15" s="1"/>
  <c r="M404" i="15"/>
  <c r="L404" i="15" s="1"/>
  <c r="M405" i="15"/>
  <c r="L405" i="15" s="1"/>
  <c r="M406" i="15"/>
  <c r="L406" i="15" s="1"/>
  <c r="M407" i="15"/>
  <c r="L407" i="15" s="1"/>
  <c r="M408" i="15"/>
  <c r="L408" i="15" s="1"/>
  <c r="M409" i="15"/>
  <c r="L409" i="15" s="1"/>
  <c r="M410" i="15"/>
  <c r="L410" i="15" s="1"/>
  <c r="M411" i="15"/>
  <c r="L411" i="15" s="1"/>
  <c r="M412" i="15"/>
  <c r="L412" i="15" s="1"/>
  <c r="M413" i="15"/>
  <c r="L413" i="15" s="1"/>
  <c r="M414" i="15"/>
  <c r="L414" i="15" s="1"/>
  <c r="M415" i="15"/>
  <c r="L415" i="15" s="1"/>
  <c r="M416" i="15"/>
  <c r="L416" i="15" s="1"/>
  <c r="M273" i="15"/>
  <c r="L273" i="15" s="1"/>
  <c r="M259" i="15"/>
  <c r="L259" i="15" s="1"/>
  <c r="M277" i="15"/>
  <c r="L277" i="15" s="1"/>
  <c r="M311" i="15"/>
  <c r="L311" i="15" s="1"/>
  <c r="M37" i="15"/>
  <c r="L37" i="15" s="1"/>
  <c r="M46" i="15"/>
  <c r="L46" i="15" s="1"/>
  <c r="M16" i="15"/>
  <c r="L16" i="15" s="1"/>
  <c r="M170" i="15"/>
  <c r="L170" i="15" s="1"/>
  <c r="M54" i="15"/>
  <c r="L54" i="15" s="1"/>
  <c r="M203" i="15"/>
  <c r="L203" i="15" s="1"/>
  <c r="M315" i="15"/>
  <c r="L315" i="15" s="1"/>
  <c r="M83" i="15"/>
  <c r="L83" i="15" s="1"/>
  <c r="M30" i="15"/>
  <c r="L30" i="15" s="1"/>
  <c r="M154" i="15"/>
  <c r="L154" i="15" s="1"/>
  <c r="M91" i="15"/>
  <c r="L91" i="15" s="1"/>
  <c r="M75" i="15"/>
  <c r="L75" i="15" s="1"/>
  <c r="M239" i="15"/>
  <c r="L239" i="15" s="1"/>
  <c r="M319" i="15"/>
  <c r="L319" i="15" s="1"/>
  <c r="M7" i="15"/>
  <c r="L7" i="15" s="1"/>
  <c r="M145" i="15"/>
  <c r="L145" i="15" s="1"/>
  <c r="M162" i="15"/>
  <c r="L162" i="15" s="1"/>
  <c r="M196" i="15"/>
  <c r="L196" i="15" s="1"/>
  <c r="M99" i="15"/>
  <c r="L99" i="15" s="1"/>
  <c r="M141" i="15"/>
  <c r="L141" i="15" s="1"/>
  <c r="M323" i="15"/>
  <c r="L323" i="15" s="1"/>
  <c r="M69" i="15"/>
  <c r="L69" i="15" s="1"/>
  <c r="M106" i="15"/>
  <c r="L106" i="15" s="1"/>
  <c r="M178" i="15"/>
  <c r="L178" i="15" s="1"/>
  <c r="M131" i="15"/>
  <c r="L131" i="15" s="1"/>
  <c r="M218" i="15"/>
  <c r="L218" i="15" s="1"/>
  <c r="M212" i="15"/>
  <c r="L212" i="15" s="1"/>
  <c r="M286" i="15"/>
  <c r="L286" i="15" s="1"/>
  <c r="M287" i="15"/>
  <c r="L287" i="15" s="1"/>
  <c r="M260" i="15"/>
  <c r="L260" i="15" s="1"/>
  <c r="M120" i="15"/>
  <c r="L120" i="15" s="1"/>
  <c r="M184" i="15"/>
  <c r="L184" i="15" s="1"/>
  <c r="M233" i="15"/>
  <c r="L233" i="15" s="1"/>
  <c r="M62" i="15"/>
  <c r="L62" i="15" s="1"/>
  <c r="M124" i="15"/>
  <c r="L124" i="15" s="1"/>
  <c r="M288" i="15"/>
  <c r="L288" i="15" s="1"/>
  <c r="M261" i="15"/>
  <c r="L261" i="15" s="1"/>
  <c r="M297" i="15"/>
  <c r="L297" i="15" s="1"/>
  <c r="M298" i="15"/>
  <c r="L298" i="15" s="1"/>
  <c r="M299" i="15"/>
  <c r="L299" i="15" s="1"/>
  <c r="M300" i="15"/>
  <c r="L300" i="15" s="1"/>
  <c r="M301" i="15"/>
  <c r="L301" i="15" s="1"/>
  <c r="M302" i="15"/>
  <c r="L302" i="15" s="1"/>
  <c r="M262" i="15"/>
  <c r="L262" i="15" s="1"/>
  <c r="M263" i="15"/>
  <c r="L263" i="15" s="1"/>
  <c r="M264" i="15"/>
  <c r="L264" i="15" s="1"/>
  <c r="M390" i="15"/>
  <c r="L390" i="15" s="1"/>
  <c r="M391" i="15"/>
  <c r="L391" i="15" s="1"/>
  <c r="M357" i="15"/>
  <c r="L357" i="15" s="1"/>
  <c r="M337" i="15"/>
  <c r="L337" i="15" s="1"/>
  <c r="M365" i="15"/>
  <c r="L365" i="15" s="1"/>
  <c r="M338" i="15"/>
  <c r="L338" i="15" s="1"/>
  <c r="M41" i="15"/>
  <c r="L41" i="15" s="1"/>
  <c r="M50" i="15"/>
  <c r="L50" i="15" s="1"/>
  <c r="M20" i="15"/>
  <c r="L20" i="15" s="1"/>
  <c r="M173" i="15"/>
  <c r="L173" i="15" s="1"/>
  <c r="M58" i="15"/>
  <c r="L58" i="15" s="1"/>
  <c r="M207" i="15"/>
  <c r="L207" i="15" s="1"/>
  <c r="M339" i="15"/>
  <c r="L339" i="15" s="1"/>
  <c r="M87" i="15"/>
  <c r="L87" i="15" s="1"/>
  <c r="M34" i="15"/>
  <c r="L34" i="15" s="1"/>
  <c r="M158" i="15"/>
  <c r="L158" i="15" s="1"/>
  <c r="M95" i="15"/>
  <c r="L95" i="15" s="1"/>
  <c r="M79" i="15"/>
  <c r="L79" i="15" s="1"/>
  <c r="M243" i="15"/>
  <c r="L243" i="15" s="1"/>
  <c r="M340" i="15"/>
  <c r="L340" i="15" s="1"/>
  <c r="M11" i="15"/>
  <c r="L11" i="15" s="1"/>
  <c r="M133" i="15"/>
  <c r="L133" i="15" s="1"/>
  <c r="M166" i="15"/>
  <c r="L166" i="15" s="1"/>
  <c r="M200" i="15"/>
  <c r="L200" i="15" s="1"/>
  <c r="M103" i="15"/>
  <c r="L103" i="15" s="1"/>
  <c r="M215" i="15"/>
  <c r="L215" i="15" s="1"/>
  <c r="M341" i="15"/>
  <c r="L341" i="15" s="1"/>
  <c r="M72" i="15"/>
  <c r="L72" i="15" s="1"/>
  <c r="M110" i="15"/>
  <c r="L110" i="15" s="1"/>
  <c r="M222" i="15"/>
  <c r="L222" i="15" s="1"/>
  <c r="M185" i="15"/>
  <c r="L185" i="15" s="1"/>
  <c r="M237" i="15"/>
  <c r="L237" i="15" s="1"/>
  <c r="M126" i="15"/>
  <c r="L126" i="15" s="1"/>
  <c r="M342" i="15"/>
  <c r="L342" i="15" s="1"/>
  <c r="M343" i="15"/>
  <c r="L343" i="15" s="1"/>
  <c r="M344" i="15"/>
  <c r="L344" i="15" s="1"/>
  <c r="M65" i="15"/>
  <c r="L65" i="15" s="1"/>
  <c r="M5" i="15"/>
  <c r="L5" i="15" s="1"/>
  <c r="M123" i="15"/>
  <c r="L123" i="15" s="1"/>
  <c r="M128" i="15"/>
  <c r="L128" i="15" s="1"/>
  <c r="M138" i="15"/>
  <c r="L138" i="15" s="1"/>
  <c r="M116" i="15"/>
  <c r="L116" i="15" s="1"/>
  <c r="M345" i="15"/>
  <c r="L345" i="15" s="1"/>
  <c r="M376" i="15"/>
  <c r="L376" i="15" s="1"/>
  <c r="M377" i="15"/>
  <c r="L377" i="15" s="1"/>
  <c r="M378" i="15"/>
  <c r="L378" i="15" s="1"/>
  <c r="M379" i="15"/>
  <c r="L379" i="15" s="1"/>
  <c r="M380" i="15"/>
  <c r="L380" i="15" s="1"/>
  <c r="M417" i="15"/>
  <c r="L417" i="15" s="1"/>
  <c r="M418" i="15"/>
  <c r="L418" i="15" s="1"/>
  <c r="M419" i="15"/>
  <c r="L419" i="15" s="1"/>
  <c r="M420" i="15"/>
  <c r="L420" i="15" s="1"/>
  <c r="M421" i="15"/>
  <c r="L421" i="15" s="1"/>
  <c r="M422" i="15"/>
  <c r="L422" i="15" s="1"/>
  <c r="M423" i="15"/>
  <c r="L423" i="15" s="1"/>
  <c r="M424" i="15"/>
  <c r="L424" i="15" s="1"/>
  <c r="M425" i="15"/>
  <c r="L425" i="15" s="1"/>
  <c r="M274" i="15"/>
  <c r="L274" i="15" s="1"/>
  <c r="M265" i="15"/>
  <c r="L265" i="15" s="1"/>
  <c r="M279" i="15"/>
  <c r="L279" i="15" s="1"/>
  <c r="M312" i="15"/>
  <c r="L312" i="15" s="1"/>
  <c r="M36" i="15"/>
  <c r="L36" i="15" s="1"/>
  <c r="M47" i="15"/>
  <c r="L47" i="15" s="1"/>
  <c r="M230" i="15"/>
  <c r="L230" i="15" s="1"/>
  <c r="M28" i="15"/>
  <c r="L28" i="15" s="1"/>
  <c r="M17" i="15"/>
  <c r="L17" i="15" s="1"/>
  <c r="M55" i="15"/>
  <c r="L55" i="15" s="1"/>
  <c r="M316" i="15"/>
  <c r="L316" i="15" s="1"/>
  <c r="M84" i="15"/>
  <c r="L84" i="15" s="1"/>
  <c r="M195" i="15"/>
  <c r="L195" i="15" s="1"/>
  <c r="M92" i="15"/>
  <c r="L92" i="15" s="1"/>
  <c r="M76" i="15"/>
  <c r="L76" i="15" s="1"/>
  <c r="M204" i="15"/>
  <c r="L204" i="15" s="1"/>
  <c r="M240" i="15"/>
  <c r="L240" i="15" s="1"/>
  <c r="M320" i="15"/>
  <c r="L320" i="15" s="1"/>
  <c r="M157" i="15"/>
  <c r="L157" i="15" s="1"/>
  <c r="M163" i="15"/>
  <c r="L163" i="15" s="1"/>
  <c r="M105" i="15"/>
  <c r="L105" i="15" s="1"/>
  <c r="M100" i="15"/>
  <c r="L100" i="15" s="1"/>
  <c r="M246" i="15"/>
  <c r="L246" i="15" s="1"/>
  <c r="M211" i="15"/>
  <c r="L211" i="15" s="1"/>
  <c r="M324" i="15"/>
  <c r="L324" i="15" s="1"/>
  <c r="M9" i="15"/>
  <c r="L9" i="15" s="1"/>
  <c r="M189" i="15"/>
  <c r="L189" i="15" s="1"/>
  <c r="M225" i="15"/>
  <c r="L225" i="15" s="1"/>
  <c r="M179" i="15"/>
  <c r="L179" i="15" s="1"/>
  <c r="M135" i="15"/>
  <c r="L135" i="15" s="1"/>
  <c r="M219" i="15"/>
  <c r="L219" i="15" s="1"/>
  <c r="M60" i="15"/>
  <c r="L60" i="15" s="1"/>
  <c r="M22" i="15"/>
  <c r="L22" i="15" s="1"/>
  <c r="M266" i="15"/>
  <c r="L266" i="15" s="1"/>
  <c r="M289" i="15"/>
  <c r="L289" i="15" s="1"/>
  <c r="M290" i="15"/>
  <c r="L290" i="15" s="1"/>
  <c r="M291" i="15"/>
  <c r="L291" i="15" s="1"/>
  <c r="M292" i="15"/>
  <c r="L292" i="15" s="1"/>
  <c r="M293" i="15"/>
  <c r="L293" i="15" s="1"/>
  <c r="M294" i="15"/>
  <c r="L294" i="15" s="1"/>
  <c r="M267" i="15"/>
  <c r="L267" i="15" s="1"/>
  <c r="M303" i="15"/>
  <c r="L303" i="15" s="1"/>
  <c r="M304" i="15"/>
  <c r="L304" i="15" s="1"/>
  <c r="M305" i="15"/>
  <c r="L305" i="15" s="1"/>
  <c r="M306" i="15"/>
  <c r="L306" i="15" s="1"/>
  <c r="M307" i="15"/>
  <c r="L307" i="15" s="1"/>
  <c r="M308" i="15"/>
  <c r="L308" i="15" s="1"/>
  <c r="M268" i="15"/>
  <c r="L268" i="15" s="1"/>
  <c r="M269" i="15"/>
  <c r="L269" i="15" s="1"/>
  <c r="M270" i="15"/>
  <c r="L270" i="15" s="1"/>
  <c r="M392" i="15"/>
  <c r="L392" i="15" s="1"/>
  <c r="M393" i="15"/>
  <c r="L393" i="15" s="1"/>
  <c r="M358" i="15"/>
  <c r="L358" i="15" s="1"/>
  <c r="M346" i="15"/>
  <c r="L346" i="15" s="1"/>
  <c r="M367" i="15"/>
  <c r="L367" i="15" s="1"/>
  <c r="M347" i="15"/>
  <c r="L347" i="15" s="1"/>
  <c r="M40" i="15"/>
  <c r="L40" i="15" s="1"/>
  <c r="M51" i="15"/>
  <c r="L51" i="15" s="1"/>
  <c r="M234" i="15"/>
  <c r="L234" i="15" s="1"/>
  <c r="M32" i="15"/>
  <c r="L32" i="15" s="1"/>
  <c r="M21" i="15"/>
  <c r="L21" i="15" s="1"/>
  <c r="M59" i="15"/>
  <c r="L59" i="15" s="1"/>
  <c r="M348" i="15"/>
  <c r="L348" i="15" s="1"/>
  <c r="M88" i="15"/>
  <c r="L88" i="15" s="1"/>
  <c r="M199" i="15"/>
  <c r="L199" i="15" s="1"/>
  <c r="M96" i="15"/>
  <c r="L96" i="15" s="1"/>
  <c r="M80" i="15"/>
  <c r="L80" i="15" s="1"/>
  <c r="M208" i="15"/>
  <c r="L208" i="15" s="1"/>
  <c r="M244" i="15"/>
  <c r="L244" i="15" s="1"/>
  <c r="M349" i="15"/>
  <c r="L349" i="15" s="1"/>
  <c r="M161" i="15"/>
  <c r="L161" i="15" s="1"/>
  <c r="M167" i="15"/>
  <c r="L167" i="15" s="1"/>
  <c r="M109" i="15"/>
  <c r="L109" i="15" s="1"/>
  <c r="M104" i="15"/>
  <c r="L104" i="15" s="1"/>
  <c r="M248" i="15"/>
  <c r="L248" i="15" s="1"/>
  <c r="M216" i="15"/>
  <c r="L216" i="15" s="1"/>
  <c r="M350" i="15"/>
  <c r="L350" i="15" s="1"/>
  <c r="M13" i="15"/>
  <c r="L13" i="15" s="1"/>
  <c r="M192" i="15"/>
  <c r="L192" i="15" s="1"/>
  <c r="M182" i="15"/>
  <c r="L182" i="15" s="1"/>
  <c r="M223" i="15"/>
  <c r="L223" i="15" s="1"/>
  <c r="M64" i="15"/>
  <c r="L64" i="15" s="1"/>
  <c r="M25" i="15"/>
  <c r="L25" i="15" s="1"/>
  <c r="M351" i="15"/>
  <c r="L351" i="15" s="1"/>
  <c r="M352" i="15"/>
  <c r="L352" i="15" s="1"/>
  <c r="M353" i="15"/>
  <c r="L353" i="15" s="1"/>
  <c r="M369" i="15"/>
  <c r="L369" i="15" s="1"/>
  <c r="M370" i="15"/>
  <c r="L370" i="15" s="1"/>
  <c r="M371" i="15"/>
  <c r="L371" i="15" s="1"/>
  <c r="M372" i="15"/>
  <c r="L372" i="15" s="1"/>
  <c r="M373" i="15"/>
  <c r="L373" i="15" s="1"/>
  <c r="M374" i="15"/>
  <c r="L374" i="15" s="1"/>
  <c r="M354" i="15"/>
  <c r="L354" i="15" s="1"/>
  <c r="M381" i="15"/>
  <c r="L381" i="15" s="1"/>
  <c r="M382" i="15"/>
  <c r="L382" i="15" s="1"/>
  <c r="M383" i="15"/>
  <c r="L383" i="15" s="1"/>
  <c r="M384" i="15"/>
  <c r="L384" i="15" s="1"/>
  <c r="M385" i="15"/>
  <c r="L385" i="15" s="1"/>
  <c r="M426" i="15"/>
  <c r="L426" i="15" s="1"/>
  <c r="M427" i="15"/>
  <c r="L427" i="15" s="1"/>
  <c r="M428" i="15"/>
  <c r="L428" i="15" s="1"/>
  <c r="M429" i="15"/>
  <c r="L429" i="15" s="1"/>
  <c r="M271" i="15"/>
  <c r="L271" i="15" s="1"/>
  <c r="K385" i="15"/>
  <c r="K384" i="15"/>
  <c r="K383" i="15"/>
  <c r="K382" i="15"/>
  <c r="K381" i="15"/>
  <c r="K354" i="15"/>
  <c r="K374" i="15"/>
  <c r="K373" i="15"/>
  <c r="K372" i="15"/>
  <c r="K371" i="15"/>
  <c r="K370" i="15"/>
  <c r="K369" i="15"/>
  <c r="K353" i="15"/>
  <c r="K352" i="15"/>
  <c r="K351" i="15"/>
  <c r="K25" i="15"/>
  <c r="K64" i="15"/>
  <c r="K223" i="15"/>
  <c r="K182" i="15"/>
  <c r="K192" i="15"/>
  <c r="K13" i="15"/>
  <c r="K350" i="15"/>
  <c r="K216" i="15"/>
  <c r="K248" i="15"/>
  <c r="K104" i="15"/>
  <c r="K109" i="15"/>
  <c r="K167" i="15"/>
  <c r="K161" i="15"/>
  <c r="K349" i="15"/>
  <c r="K244" i="15"/>
  <c r="K208" i="15"/>
  <c r="K80" i="15"/>
  <c r="K96" i="15"/>
  <c r="K199" i="15"/>
  <c r="K88" i="15"/>
  <c r="K348" i="15"/>
  <c r="K59" i="15"/>
  <c r="K21" i="15"/>
  <c r="K32" i="15"/>
  <c r="K234" i="15"/>
  <c r="K51" i="15"/>
  <c r="K40" i="15"/>
  <c r="K347" i="15"/>
  <c r="K367" i="15"/>
  <c r="K346" i="15"/>
  <c r="K358" i="15"/>
  <c r="K393" i="15"/>
  <c r="K392" i="15"/>
  <c r="K270" i="15"/>
  <c r="K269" i="15"/>
  <c r="K268" i="15"/>
  <c r="K308" i="15"/>
  <c r="K307" i="15"/>
  <c r="K306" i="15"/>
  <c r="K305" i="15"/>
  <c r="K304" i="15"/>
  <c r="K303" i="15"/>
  <c r="K267" i="15"/>
  <c r="K294" i="15"/>
  <c r="K293" i="15"/>
  <c r="K292" i="15"/>
  <c r="K291" i="15"/>
  <c r="K290" i="15"/>
  <c r="K289" i="15"/>
  <c r="K266" i="15"/>
  <c r="K22" i="15"/>
  <c r="K60" i="15"/>
  <c r="K219" i="15"/>
  <c r="K135" i="15"/>
  <c r="K179" i="15"/>
  <c r="K225" i="15"/>
  <c r="K189" i="15"/>
  <c r="K9" i="15"/>
  <c r="K324" i="15"/>
  <c r="K211" i="15"/>
  <c r="K246" i="15"/>
  <c r="K100" i="15"/>
  <c r="K105" i="15"/>
  <c r="K163" i="15"/>
  <c r="K157" i="15"/>
  <c r="K320" i="15"/>
  <c r="K240" i="15"/>
  <c r="K204" i="15"/>
  <c r="K76" i="15"/>
  <c r="K92" i="15"/>
  <c r="K195" i="15"/>
  <c r="K84" i="15"/>
  <c r="K316" i="15"/>
  <c r="K55" i="15"/>
  <c r="K17" i="15"/>
  <c r="K28" i="15"/>
  <c r="K230" i="15"/>
  <c r="K47" i="15"/>
  <c r="K36" i="15"/>
  <c r="K312" i="15"/>
  <c r="K279" i="15"/>
  <c r="K265" i="15"/>
  <c r="K274" i="15"/>
  <c r="K380" i="15"/>
  <c r="K379" i="15"/>
  <c r="K378" i="15"/>
  <c r="K377" i="15"/>
  <c r="K376" i="15"/>
  <c r="K345" i="15"/>
  <c r="K116" i="15"/>
  <c r="K138" i="15"/>
  <c r="K128" i="15"/>
  <c r="K123" i="15"/>
  <c r="K5" i="15"/>
  <c r="K65" i="15"/>
  <c r="K344" i="15"/>
  <c r="K343" i="15"/>
  <c r="K342" i="15"/>
  <c r="K126" i="15"/>
  <c r="K237" i="15"/>
  <c r="K185" i="15"/>
  <c r="K222" i="15"/>
  <c r="K110" i="15"/>
  <c r="K72" i="15"/>
  <c r="K341" i="15"/>
  <c r="K215" i="15"/>
  <c r="K103" i="15"/>
  <c r="K200" i="15"/>
  <c r="K166" i="15"/>
  <c r="K133" i="15"/>
  <c r="K11" i="15"/>
  <c r="K340" i="15"/>
  <c r="K243" i="15"/>
  <c r="K79" i="15"/>
  <c r="K95" i="15"/>
  <c r="K158" i="15"/>
  <c r="K34" i="15"/>
  <c r="K87" i="15"/>
  <c r="K339" i="15"/>
  <c r="K207" i="15"/>
  <c r="K58" i="15"/>
  <c r="K173" i="15"/>
  <c r="K20" i="15"/>
  <c r="K50" i="15"/>
  <c r="K41" i="15"/>
  <c r="K338" i="15"/>
  <c r="K365" i="15"/>
  <c r="K337" i="15"/>
  <c r="K357" i="15"/>
  <c r="K391" i="15"/>
  <c r="K390" i="15"/>
  <c r="K264" i="15"/>
  <c r="K263" i="15"/>
  <c r="K262" i="15"/>
  <c r="K302" i="15"/>
  <c r="K301" i="15"/>
  <c r="K300" i="15"/>
  <c r="K299" i="15"/>
  <c r="K298" i="15"/>
  <c r="K297" i="15"/>
  <c r="K261" i="15"/>
  <c r="K288" i="15"/>
  <c r="K124" i="15"/>
  <c r="K62" i="15"/>
  <c r="K233" i="15"/>
  <c r="K184" i="15"/>
  <c r="K120" i="15"/>
  <c r="K260" i="15"/>
  <c r="K287" i="15"/>
  <c r="K286" i="15"/>
  <c r="K212" i="15"/>
  <c r="K218" i="15"/>
  <c r="K131" i="15"/>
  <c r="K178" i="15"/>
  <c r="K106" i="15"/>
  <c r="K69" i="15"/>
  <c r="K323" i="15"/>
  <c r="K141" i="15"/>
  <c r="K99" i="15"/>
  <c r="K196" i="15"/>
  <c r="K162" i="15"/>
  <c r="K145" i="15"/>
  <c r="K7" i="15"/>
  <c r="K319" i="15"/>
  <c r="K239" i="15"/>
  <c r="K75" i="15"/>
  <c r="K91" i="15"/>
  <c r="K154" i="15"/>
  <c r="K30" i="15"/>
  <c r="K83" i="15"/>
  <c r="K315" i="15"/>
  <c r="K203" i="15"/>
  <c r="K54" i="15"/>
  <c r="K170" i="15"/>
  <c r="K16" i="15"/>
  <c r="K46" i="15"/>
  <c r="K37" i="15"/>
  <c r="K311" i="15"/>
  <c r="K277" i="15"/>
  <c r="K259" i="15"/>
  <c r="K273" i="15"/>
  <c r="K375" i="15"/>
  <c r="K130" i="15"/>
  <c r="K27" i="15"/>
  <c r="K229" i="15"/>
  <c r="K149" i="15"/>
  <c r="K336" i="15"/>
  <c r="K115" i="15"/>
  <c r="K127" i="15"/>
  <c r="K186" i="15"/>
  <c r="K134" i="15"/>
  <c r="K112" i="15"/>
  <c r="K153" i="15"/>
  <c r="K335" i="15"/>
  <c r="K334" i="15"/>
  <c r="K333" i="15"/>
  <c r="K191" i="15"/>
  <c r="K144" i="15"/>
  <c r="K221" i="15"/>
  <c r="K181" i="15"/>
  <c r="K121" i="15"/>
  <c r="K169" i="15"/>
  <c r="K332" i="15"/>
  <c r="K214" i="15"/>
  <c r="K245" i="15"/>
  <c r="K102" i="15"/>
  <c r="K71" i="15"/>
  <c r="K160" i="15"/>
  <c r="K10" i="15"/>
  <c r="K331" i="15"/>
  <c r="K175" i="15"/>
  <c r="K198" i="15"/>
  <c r="K33" i="15"/>
  <c r="K236" i="15"/>
  <c r="K86" i="15"/>
  <c r="K43" i="15"/>
  <c r="K330" i="15"/>
  <c r="K206" i="15"/>
  <c r="K78" i="15"/>
  <c r="K94" i="15"/>
  <c r="K57" i="15"/>
  <c r="K19" i="15"/>
  <c r="K49" i="15"/>
  <c r="K329" i="15"/>
  <c r="K366" i="15"/>
  <c r="K328" i="15"/>
  <c r="K356" i="15"/>
  <c r="K389" i="15"/>
  <c r="K388" i="15"/>
  <c r="K258" i="15"/>
  <c r="K257" i="15"/>
  <c r="K256" i="15"/>
  <c r="K114" i="15"/>
  <c r="K125" i="15"/>
  <c r="K24" i="15"/>
  <c r="K227" i="15"/>
  <c r="K147" i="15"/>
  <c r="K151" i="15"/>
  <c r="K255" i="15"/>
  <c r="K136" i="15"/>
  <c r="K61" i="15"/>
  <c r="K183" i="15"/>
  <c r="K132" i="15"/>
  <c r="K108" i="15"/>
  <c r="K190" i="15"/>
  <c r="K254" i="15"/>
  <c r="K285" i="15"/>
  <c r="K284" i="15"/>
  <c r="K2" i="15"/>
  <c r="K142" i="15"/>
  <c r="K217" i="15"/>
  <c r="K177" i="15"/>
  <c r="K119" i="15"/>
  <c r="K165" i="15"/>
  <c r="K322" i="15"/>
  <c r="K210" i="15"/>
  <c r="K241" i="15"/>
  <c r="K98" i="15"/>
  <c r="K68" i="15"/>
  <c r="K156" i="15"/>
  <c r="K6" i="15"/>
  <c r="K318" i="15"/>
  <c r="K172" i="15"/>
  <c r="K194" i="15"/>
  <c r="K29" i="15"/>
  <c r="K232" i="15"/>
  <c r="K82" i="15"/>
  <c r="K39" i="15"/>
  <c r="K314" i="15"/>
  <c r="K202" i="15"/>
  <c r="K74" i="15"/>
  <c r="K90" i="15"/>
  <c r="K53" i="15"/>
  <c r="K15" i="15"/>
  <c r="K45" i="15"/>
  <c r="K310" i="15"/>
  <c r="K278" i="15"/>
  <c r="K253" i="15"/>
  <c r="K272" i="15"/>
  <c r="K250" i="15"/>
  <c r="K280" i="15"/>
  <c r="K309" i="15"/>
  <c r="K44" i="15"/>
  <c r="K14" i="15"/>
  <c r="K52" i="15"/>
  <c r="K89" i="15"/>
  <c r="K73" i="15"/>
  <c r="K201" i="15"/>
  <c r="K313" i="15"/>
  <c r="K38" i="15"/>
  <c r="K81" i="15"/>
  <c r="K231" i="15"/>
  <c r="K193" i="15"/>
  <c r="K171" i="15"/>
  <c r="K238" i="15"/>
  <c r="K317" i="15"/>
  <c r="K31" i="15"/>
  <c r="K155" i="15"/>
  <c r="K67" i="15"/>
  <c r="K97" i="15"/>
  <c r="K140" i="15"/>
  <c r="K209" i="15"/>
  <c r="K321" i="15"/>
  <c r="K8" i="15"/>
  <c r="K146" i="15"/>
  <c r="K188" i="15"/>
  <c r="K164" i="15"/>
  <c r="K118" i="15"/>
  <c r="K176" i="15"/>
  <c r="K282" i="15"/>
  <c r="K283" i="15"/>
  <c r="K275" i="15"/>
  <c r="K226" i="15"/>
  <c r="K3" i="15"/>
  <c r="K107" i="15"/>
  <c r="K23" i="15"/>
  <c r="K220" i="15"/>
  <c r="K247" i="15"/>
  <c r="K276" i="15"/>
  <c r="K150" i="15"/>
  <c r="K137" i="15"/>
  <c r="K63" i="15"/>
  <c r="K113" i="15"/>
  <c r="K295" i="15"/>
  <c r="K296" i="15"/>
  <c r="K281" i="15"/>
  <c r="K251" i="15"/>
  <c r="K252" i="15"/>
  <c r="K386" i="15"/>
  <c r="K387" i="15"/>
  <c r="K355" i="15"/>
  <c r="K325" i="15"/>
  <c r="K368" i="15"/>
  <c r="K359" i="15"/>
  <c r="K48" i="15"/>
  <c r="K18" i="15"/>
  <c r="K56" i="15"/>
  <c r="K93" i="15"/>
  <c r="K77" i="15"/>
  <c r="K205" i="15"/>
  <c r="K360" i="15"/>
  <c r="K42" i="15"/>
  <c r="K85" i="15"/>
  <c r="K235" i="15"/>
  <c r="K197" i="15"/>
  <c r="K174" i="15"/>
  <c r="K242" i="15"/>
  <c r="K361" i="15"/>
  <c r="K35" i="15"/>
  <c r="K159" i="15"/>
  <c r="K70" i="15"/>
  <c r="K101" i="15"/>
  <c r="K143" i="15"/>
  <c r="K213" i="15"/>
  <c r="K362" i="15"/>
  <c r="K12" i="15"/>
  <c r="K148" i="15"/>
  <c r="K249" i="15"/>
  <c r="K168" i="15"/>
  <c r="K122" i="15"/>
  <c r="K180" i="15"/>
  <c r="K326" i="15"/>
  <c r="K327" i="15"/>
  <c r="K363" i="15"/>
  <c r="K228" i="15"/>
  <c r="K4" i="15"/>
  <c r="K111" i="15"/>
  <c r="K26" i="15"/>
  <c r="K224" i="15"/>
  <c r="K152" i="15"/>
  <c r="K364" i="15"/>
  <c r="K139" i="15"/>
  <c r="K66" i="15"/>
  <c r="K117" i="15"/>
  <c r="K129" i="15"/>
  <c r="K187" i="15"/>
  <c r="K271" i="15"/>
  <c r="O244" i="11"/>
  <c r="O247" i="11"/>
  <c r="O223" i="11"/>
  <c r="O228" i="11"/>
  <c r="O233" i="11"/>
  <c r="O239" i="11"/>
  <c r="O246" i="11"/>
  <c r="O235" i="11"/>
  <c r="O242" i="11"/>
  <c r="O250" i="11"/>
  <c r="O225" i="11"/>
  <c r="O229" i="11"/>
  <c r="O232" i="11"/>
  <c r="O236" i="11"/>
  <c r="O240" i="11"/>
  <c r="O249" i="11"/>
  <c r="O226" i="11"/>
  <c r="O230" i="11"/>
  <c r="O234" i="11"/>
  <c r="O241" i="11"/>
  <c r="O245" i="11"/>
  <c r="O224" i="11"/>
  <c r="O227" i="11"/>
  <c r="O231" i="11"/>
  <c r="O238" i="11"/>
  <c r="O243" i="11"/>
  <c r="O248" i="11"/>
  <c r="O418" i="11"/>
  <c r="O426" i="11"/>
  <c r="O433" i="11"/>
  <c r="O423" i="11"/>
  <c r="O429" i="11"/>
  <c r="O435" i="11"/>
  <c r="O405" i="11"/>
  <c r="O410" i="11"/>
  <c r="O415" i="11"/>
  <c r="O317" i="11"/>
  <c r="O320" i="11"/>
  <c r="O324" i="11"/>
  <c r="O408" i="11"/>
  <c r="O412" i="11"/>
  <c r="O319" i="11"/>
  <c r="O322" i="11"/>
  <c r="O419" i="11"/>
  <c r="O424" i="11"/>
  <c r="O431" i="11"/>
  <c r="O422" i="11"/>
  <c r="O428" i="11"/>
  <c r="O434" i="11"/>
  <c r="O409" i="11"/>
  <c r="O413" i="11"/>
  <c r="O416" i="11"/>
  <c r="O318" i="11"/>
  <c r="O321" i="11"/>
  <c r="O323" i="11"/>
  <c r="O316" i="11"/>
  <c r="O407" i="11"/>
  <c r="O414" i="11"/>
  <c r="O417" i="11"/>
  <c r="O421" i="11"/>
  <c r="O425" i="11"/>
  <c r="O430" i="11"/>
  <c r="O406" i="11"/>
  <c r="O411" i="11"/>
  <c r="O404" i="11"/>
  <c r="O420" i="11"/>
  <c r="O427" i="11"/>
  <c r="O432" i="11"/>
  <c r="O154" i="11"/>
  <c r="O143" i="11"/>
  <c r="O157" i="11"/>
  <c r="O153" i="11"/>
  <c r="O145" i="11"/>
  <c r="O158" i="11"/>
  <c r="O156" i="11"/>
  <c r="O144" i="11"/>
  <c r="O162" i="11"/>
  <c r="O152" i="11"/>
  <c r="O146" i="11"/>
  <c r="O161" i="11"/>
  <c r="O151" i="11"/>
  <c r="O147" i="11"/>
  <c r="O159" i="11"/>
  <c r="O149" i="11"/>
  <c r="O150" i="11"/>
  <c r="O155" i="11"/>
  <c r="O148" i="11"/>
  <c r="O160" i="11"/>
  <c r="O164" i="11"/>
  <c r="O171" i="11"/>
  <c r="O176" i="11"/>
  <c r="O168" i="11"/>
  <c r="O172" i="11"/>
  <c r="O175" i="11"/>
  <c r="O82" i="11"/>
  <c r="O86" i="11"/>
  <c r="O92" i="11"/>
  <c r="O5" i="11"/>
  <c r="O9" i="11"/>
  <c r="O13" i="11"/>
  <c r="O2" i="11"/>
  <c r="O6" i="11"/>
  <c r="O11" i="11"/>
  <c r="O4" i="11"/>
  <c r="O10" i="11"/>
  <c r="O14" i="11"/>
  <c r="O7" i="11"/>
  <c r="O81" i="11"/>
  <c r="O84" i="11"/>
  <c r="O91" i="11"/>
  <c r="O165" i="11"/>
  <c r="O174" i="11"/>
  <c r="O180" i="11"/>
  <c r="O163" i="11"/>
  <c r="O169" i="11"/>
  <c r="O179" i="11"/>
  <c r="O83" i="11"/>
  <c r="O87" i="11"/>
  <c r="O90" i="11"/>
  <c r="O3" i="11"/>
  <c r="O8" i="11"/>
  <c r="O12" i="11"/>
  <c r="O79" i="11"/>
  <c r="O85" i="11"/>
  <c r="O89" i="11"/>
  <c r="O167" i="11"/>
  <c r="O173" i="11"/>
  <c r="O177" i="11"/>
  <c r="O80" i="11"/>
  <c r="O88" i="11"/>
  <c r="O93" i="11"/>
  <c r="O166" i="11"/>
  <c r="O170" i="11"/>
  <c r="O178" i="11"/>
  <c r="O207" i="11"/>
  <c r="O211" i="11"/>
  <c r="O222" i="11"/>
  <c r="O210" i="11"/>
  <c r="O213" i="11"/>
  <c r="O219" i="11"/>
  <c r="O209" i="11"/>
  <c r="O215" i="11"/>
  <c r="O218" i="11"/>
  <c r="O206" i="11"/>
  <c r="O212" i="11"/>
  <c r="O217" i="11"/>
  <c r="O197" i="11"/>
  <c r="O201" i="11"/>
  <c r="O203" i="11"/>
  <c r="O196" i="11"/>
  <c r="O199" i="11"/>
  <c r="O202" i="11"/>
  <c r="O208" i="11"/>
  <c r="O216" i="11"/>
  <c r="O220" i="11"/>
  <c r="O205" i="11"/>
  <c r="O214" i="11"/>
  <c r="O221" i="11"/>
  <c r="O198" i="11"/>
  <c r="O200" i="11"/>
  <c r="O204" i="11"/>
  <c r="O383" i="11"/>
  <c r="O395" i="11"/>
  <c r="O401" i="11"/>
  <c r="O387" i="11"/>
  <c r="O394" i="11"/>
  <c r="O399" i="11"/>
  <c r="O381" i="11"/>
  <c r="O390" i="11"/>
  <c r="O397" i="11"/>
  <c r="O384" i="11"/>
  <c r="O396" i="11"/>
  <c r="O400" i="11"/>
  <c r="O382" i="11"/>
  <c r="O389" i="11"/>
  <c r="O388" i="11"/>
  <c r="O392" i="11"/>
  <c r="O403" i="11"/>
  <c r="O386" i="11"/>
  <c r="O393" i="11"/>
  <c r="O402" i="11"/>
  <c r="O385" i="11"/>
  <c r="O391" i="11"/>
  <c r="O398" i="11"/>
  <c r="O333" i="11"/>
  <c r="O327" i="11"/>
  <c r="O343" i="11"/>
  <c r="O331" i="11"/>
  <c r="O337" i="11"/>
  <c r="O328" i="11"/>
  <c r="O342" i="11"/>
  <c r="O335" i="11"/>
  <c r="O325" i="11"/>
  <c r="O341" i="11"/>
  <c r="O336" i="11"/>
  <c r="O329" i="11"/>
  <c r="O339" i="11"/>
  <c r="O332" i="11"/>
  <c r="O334" i="11"/>
  <c r="O326" i="11"/>
  <c r="O340" i="11"/>
  <c r="O338" i="11"/>
  <c r="O330" i="11"/>
  <c r="O344" i="11"/>
  <c r="O267" i="11"/>
  <c r="O271" i="11"/>
  <c r="O274" i="11"/>
  <c r="O252" i="11"/>
  <c r="O256" i="11"/>
  <c r="O260" i="11"/>
  <c r="O251" i="11"/>
  <c r="O255" i="11"/>
  <c r="O259" i="11"/>
  <c r="O263" i="11"/>
  <c r="O269" i="11"/>
  <c r="O276" i="11"/>
  <c r="O254" i="11"/>
  <c r="O258" i="11"/>
  <c r="O261" i="11"/>
  <c r="O266" i="11"/>
  <c r="O270" i="11"/>
  <c r="O277" i="11"/>
  <c r="O253" i="11"/>
  <c r="O257" i="11"/>
  <c r="O262" i="11"/>
  <c r="O272" i="11"/>
  <c r="O275" i="11"/>
  <c r="O264" i="11"/>
  <c r="O268" i="11"/>
  <c r="O278" i="11"/>
  <c r="O265" i="11"/>
  <c r="O273" i="11"/>
  <c r="O279" i="11"/>
  <c r="O96" i="11"/>
  <c r="O102" i="11"/>
  <c r="O110" i="11"/>
  <c r="O94" i="11"/>
  <c r="O101" i="11"/>
  <c r="O108" i="11"/>
  <c r="O100" i="11"/>
  <c r="O103" i="11"/>
  <c r="O109" i="11"/>
  <c r="O99" i="11"/>
  <c r="O106" i="11"/>
  <c r="O111" i="11"/>
  <c r="O98" i="11"/>
  <c r="O105" i="11"/>
  <c r="O113" i="11"/>
  <c r="O95" i="11"/>
  <c r="O104" i="11"/>
  <c r="O114" i="11"/>
  <c r="O97" i="11"/>
  <c r="O107" i="11"/>
  <c r="O112" i="11"/>
  <c r="O349" i="11"/>
  <c r="O358" i="11"/>
  <c r="O364" i="11"/>
  <c r="O350" i="11"/>
  <c r="O357" i="11"/>
  <c r="O360" i="11"/>
  <c r="O348" i="11"/>
  <c r="O354" i="11"/>
  <c r="O363" i="11"/>
  <c r="O351" i="11"/>
  <c r="O355" i="11"/>
  <c r="O362" i="11"/>
  <c r="O345" i="11"/>
  <c r="O352" i="11"/>
  <c r="O359" i="11"/>
  <c r="O347" i="11"/>
  <c r="O356" i="11"/>
  <c r="O365" i="11"/>
  <c r="O346" i="11"/>
  <c r="O353" i="11"/>
  <c r="O361" i="11"/>
  <c r="O299" i="11"/>
  <c r="O306" i="11"/>
  <c r="O313" i="11"/>
  <c r="O298" i="11"/>
  <c r="O307" i="11"/>
  <c r="O312" i="11"/>
  <c r="O300" i="11"/>
  <c r="O305" i="11"/>
  <c r="O310" i="11"/>
  <c r="O302" i="11"/>
  <c r="O309" i="11"/>
  <c r="O315" i="11"/>
  <c r="O301" i="11"/>
  <c r="O304" i="11"/>
  <c r="O311" i="11"/>
  <c r="O303" i="11"/>
  <c r="O308" i="11"/>
  <c r="O314" i="11"/>
  <c r="O129" i="11"/>
  <c r="O137" i="11"/>
  <c r="O139" i="11"/>
  <c r="O116" i="11"/>
  <c r="O122" i="11"/>
  <c r="O125" i="11"/>
  <c r="O115" i="11"/>
  <c r="O119" i="11"/>
  <c r="O124" i="11"/>
  <c r="O128" i="11"/>
  <c r="O133" i="11"/>
  <c r="O140" i="11"/>
  <c r="O117" i="11"/>
  <c r="O123" i="11"/>
  <c r="O126" i="11"/>
  <c r="O130" i="11"/>
  <c r="O134" i="11"/>
  <c r="O142" i="11"/>
  <c r="O132" i="11"/>
  <c r="O136" i="11"/>
  <c r="O141" i="11"/>
  <c r="O118" i="11"/>
  <c r="O121" i="11"/>
  <c r="O127" i="11"/>
  <c r="O131" i="11"/>
  <c r="O135" i="11"/>
  <c r="O138" i="11"/>
  <c r="O120" i="11"/>
  <c r="O369" i="11"/>
  <c r="O372" i="11"/>
  <c r="O380" i="11"/>
  <c r="O370" i="11"/>
  <c r="O373" i="11"/>
  <c r="O376" i="11"/>
  <c r="O368" i="11"/>
  <c r="O374" i="11"/>
  <c r="O379" i="11"/>
  <c r="O367" i="11"/>
  <c r="O375" i="11"/>
  <c r="O378" i="11"/>
  <c r="O366" i="11"/>
  <c r="O371" i="11"/>
  <c r="O377" i="11"/>
  <c r="O182" i="11"/>
  <c r="O190" i="11"/>
  <c r="O193" i="11"/>
  <c r="O185" i="11"/>
  <c r="O188" i="11"/>
  <c r="O191" i="11"/>
  <c r="O184" i="11"/>
  <c r="O189" i="11"/>
  <c r="O194" i="11"/>
  <c r="O183" i="11"/>
  <c r="O186" i="11"/>
  <c r="O192" i="11"/>
  <c r="O181" i="11"/>
  <c r="O187" i="11"/>
  <c r="O195" i="11"/>
  <c r="O64" i="11"/>
  <c r="O71" i="11"/>
  <c r="O75" i="11"/>
  <c r="O62" i="11"/>
  <c r="O68" i="11"/>
  <c r="O66" i="11"/>
  <c r="O73" i="11"/>
  <c r="O77" i="11"/>
  <c r="O63" i="11"/>
  <c r="O72" i="11"/>
  <c r="O78" i="11"/>
  <c r="O67" i="11"/>
  <c r="O70" i="11"/>
  <c r="O74" i="11"/>
  <c r="O65" i="11"/>
  <c r="O69" i="11"/>
  <c r="O76" i="11"/>
  <c r="O18" i="11"/>
  <c r="O27" i="11"/>
  <c r="O35" i="11"/>
  <c r="O19" i="11"/>
  <c r="O26" i="11"/>
  <c r="O33" i="11"/>
  <c r="O15" i="11"/>
  <c r="O23" i="11"/>
  <c r="O29" i="11"/>
  <c r="O21" i="11"/>
  <c r="O24" i="11"/>
  <c r="O34" i="11"/>
  <c r="O20" i="11"/>
  <c r="O25" i="11"/>
  <c r="O31" i="11"/>
  <c r="O17" i="11"/>
  <c r="O28" i="11"/>
  <c r="O32" i="11"/>
  <c r="O16" i="11"/>
  <c r="O22" i="11"/>
  <c r="O30" i="11"/>
  <c r="O280" i="11"/>
  <c r="O286" i="11"/>
  <c r="O293" i="11"/>
  <c r="O281" i="11"/>
  <c r="O287" i="11"/>
  <c r="O292" i="11"/>
  <c r="O283" i="11"/>
  <c r="O288" i="11"/>
  <c r="O296" i="11"/>
  <c r="O285" i="11"/>
  <c r="O289" i="11"/>
  <c r="O294" i="11"/>
  <c r="O282" i="11"/>
  <c r="O291" i="11"/>
  <c r="O295" i="11"/>
  <c r="O284" i="11"/>
  <c r="O290" i="11"/>
  <c r="O297" i="11"/>
  <c r="O38" i="11"/>
  <c r="O48" i="11"/>
  <c r="O61" i="11"/>
  <c r="O39" i="11"/>
  <c r="O53" i="11"/>
  <c r="O56" i="11"/>
  <c r="O43" i="11"/>
  <c r="O47" i="11"/>
  <c r="O59" i="11"/>
  <c r="O44" i="11"/>
  <c r="O50" i="11"/>
  <c r="O57" i="11"/>
  <c r="O42" i="11"/>
  <c r="O51" i="11"/>
  <c r="O55" i="11"/>
  <c r="O40" i="11"/>
  <c r="O49" i="11"/>
  <c r="O58" i="11"/>
  <c r="O37" i="11"/>
  <c r="O46" i="11"/>
  <c r="O54" i="11"/>
  <c r="O36" i="11"/>
  <c r="O45" i="11"/>
  <c r="O41" i="11"/>
  <c r="O52" i="11"/>
  <c r="O60" i="11"/>
  <c r="O237" i="11"/>
  <c r="J27" i="11"/>
  <c r="K27" i="11"/>
  <c r="J35" i="11"/>
  <c r="K35" i="11"/>
  <c r="J19" i="11"/>
  <c r="K19" i="11"/>
  <c r="J26" i="11"/>
  <c r="K26" i="11"/>
  <c r="J33" i="11"/>
  <c r="K33" i="11"/>
  <c r="J21" i="11"/>
  <c r="K21" i="11"/>
  <c r="J24" i="11"/>
  <c r="K24" i="11"/>
  <c r="J34" i="11"/>
  <c r="K34" i="11"/>
  <c r="J20" i="11"/>
  <c r="K20" i="11"/>
  <c r="J25" i="11"/>
  <c r="K25" i="11"/>
  <c r="J31" i="11"/>
  <c r="K31" i="11"/>
  <c r="J17" i="11"/>
  <c r="K17" i="11"/>
  <c r="J28" i="11"/>
  <c r="K28" i="11"/>
  <c r="J32" i="11"/>
  <c r="K32" i="11"/>
  <c r="J283" i="11"/>
  <c r="K283" i="11"/>
  <c r="J288" i="11"/>
  <c r="K288" i="11"/>
  <c r="J296" i="11"/>
  <c r="K296" i="11"/>
  <c r="J285" i="11"/>
  <c r="K285" i="11"/>
  <c r="J289" i="11"/>
  <c r="K289" i="11"/>
  <c r="J294" i="11"/>
  <c r="K294" i="11"/>
  <c r="J282" i="11"/>
  <c r="K282" i="11"/>
  <c r="J291" i="11"/>
  <c r="K291" i="11"/>
  <c r="J295" i="11"/>
  <c r="K295" i="11"/>
  <c r="J284" i="11"/>
  <c r="K284" i="11"/>
  <c r="J290" i="11"/>
  <c r="K290" i="11"/>
  <c r="J297" i="11"/>
  <c r="K297" i="11"/>
  <c r="J38" i="11"/>
  <c r="K38" i="11"/>
  <c r="J48" i="11"/>
  <c r="K48" i="11"/>
  <c r="J61" i="11"/>
  <c r="K61" i="11"/>
  <c r="J39" i="11"/>
  <c r="K39" i="11"/>
  <c r="J53" i="11"/>
  <c r="K53" i="11"/>
  <c r="J56" i="11"/>
  <c r="Z56" i="11" s="1"/>
  <c r="K56" i="11"/>
  <c r="J43" i="11"/>
  <c r="K43" i="11"/>
  <c r="J47" i="11"/>
  <c r="K47" i="11"/>
  <c r="J59" i="11"/>
  <c r="K59" i="11"/>
  <c r="J44" i="11"/>
  <c r="K44" i="11"/>
  <c r="J50" i="11"/>
  <c r="K50" i="11"/>
  <c r="J57" i="11"/>
  <c r="K57" i="11"/>
  <c r="J40" i="11"/>
  <c r="K40" i="11"/>
  <c r="J49" i="11"/>
  <c r="K49" i="11"/>
  <c r="J58" i="11"/>
  <c r="K58" i="11"/>
  <c r="J37" i="11"/>
  <c r="K37" i="11"/>
  <c r="J46" i="11"/>
  <c r="K46" i="11"/>
  <c r="J54" i="11"/>
  <c r="K54" i="11"/>
  <c r="J36" i="11"/>
  <c r="K36" i="11"/>
  <c r="J45" i="11"/>
  <c r="K45" i="11"/>
  <c r="J18" i="11"/>
  <c r="K18" i="11"/>
  <c r="J211" i="11"/>
  <c r="J222" i="11"/>
  <c r="J210" i="11"/>
  <c r="J213" i="11"/>
  <c r="J219" i="11"/>
  <c r="J209" i="11"/>
  <c r="J215" i="11"/>
  <c r="J218" i="11"/>
  <c r="J206" i="11"/>
  <c r="J212" i="11"/>
  <c r="J217" i="11"/>
  <c r="J197" i="11"/>
  <c r="J201" i="11"/>
  <c r="J203" i="11"/>
  <c r="J196" i="11"/>
  <c r="J199" i="11"/>
  <c r="J202" i="11"/>
  <c r="J208" i="11"/>
  <c r="J216" i="11"/>
  <c r="J220" i="11"/>
  <c r="J205" i="11"/>
  <c r="J214" i="11"/>
  <c r="J221" i="11"/>
  <c r="J198" i="11"/>
  <c r="J200" i="11"/>
  <c r="J204" i="11"/>
  <c r="J383" i="11"/>
  <c r="J395" i="11"/>
  <c r="J401" i="11"/>
  <c r="J387" i="11"/>
  <c r="J394" i="11"/>
  <c r="J399" i="11"/>
  <c r="J381" i="11"/>
  <c r="J390" i="11"/>
  <c r="J397" i="11"/>
  <c r="J384" i="11"/>
  <c r="J396" i="11"/>
  <c r="J400" i="11"/>
  <c r="J382" i="11"/>
  <c r="J389" i="11"/>
  <c r="J388" i="11"/>
  <c r="J392" i="11"/>
  <c r="J403" i="11"/>
  <c r="J386" i="11"/>
  <c r="J393" i="11"/>
  <c r="J402" i="11"/>
  <c r="J385" i="11"/>
  <c r="J391" i="11"/>
  <c r="J398" i="11"/>
  <c r="J333" i="11"/>
  <c r="J327" i="11"/>
  <c r="J343" i="11"/>
  <c r="J331" i="11"/>
  <c r="J337" i="11"/>
  <c r="J328" i="11"/>
  <c r="J342" i="11"/>
  <c r="J335" i="11"/>
  <c r="J325" i="11"/>
  <c r="J341" i="11"/>
  <c r="J336" i="11"/>
  <c r="J329" i="11"/>
  <c r="J339" i="11"/>
  <c r="J332" i="11"/>
  <c r="J334" i="11"/>
  <c r="J326" i="11"/>
  <c r="J340" i="11"/>
  <c r="J338" i="11"/>
  <c r="J330" i="11"/>
  <c r="J344" i="11"/>
  <c r="J267" i="11"/>
  <c r="J271" i="11"/>
  <c r="J274" i="11"/>
  <c r="J252" i="11"/>
  <c r="J256" i="11"/>
  <c r="J260" i="11"/>
  <c r="J251" i="11"/>
  <c r="J255" i="11"/>
  <c r="J259" i="11"/>
  <c r="J263" i="11"/>
  <c r="J269" i="11"/>
  <c r="J276" i="11"/>
  <c r="J254" i="11"/>
  <c r="J258" i="11"/>
  <c r="J261" i="11"/>
  <c r="J266" i="11"/>
  <c r="J270" i="11"/>
  <c r="J277" i="11"/>
  <c r="J253" i="11"/>
  <c r="J257" i="11"/>
  <c r="J262" i="11"/>
  <c r="J272" i="11"/>
  <c r="J275" i="11"/>
  <c r="J264" i="11"/>
  <c r="J268" i="11"/>
  <c r="J278" i="11"/>
  <c r="J265" i="11"/>
  <c r="J273" i="11"/>
  <c r="J279" i="11"/>
  <c r="J96" i="11"/>
  <c r="J102" i="11"/>
  <c r="J110" i="11"/>
  <c r="J94" i="11"/>
  <c r="J101" i="11"/>
  <c r="J108" i="11"/>
  <c r="J100" i="11"/>
  <c r="J103" i="11"/>
  <c r="J109" i="11"/>
  <c r="J99" i="11"/>
  <c r="J106" i="11"/>
  <c r="J111" i="11"/>
  <c r="J98" i="11"/>
  <c r="J105" i="11"/>
  <c r="J113" i="11"/>
  <c r="J95" i="11"/>
  <c r="J104" i="11"/>
  <c r="J114" i="11"/>
  <c r="J97" i="11"/>
  <c r="J107" i="11"/>
  <c r="J112" i="11"/>
  <c r="J349" i="11"/>
  <c r="J358" i="11"/>
  <c r="J364" i="11"/>
  <c r="J350" i="11"/>
  <c r="J357" i="11"/>
  <c r="J360" i="11"/>
  <c r="J348" i="11"/>
  <c r="J354" i="11"/>
  <c r="J363" i="11"/>
  <c r="J351" i="11"/>
  <c r="J355" i="11"/>
  <c r="J362" i="11"/>
  <c r="J345" i="11"/>
  <c r="J352" i="11"/>
  <c r="J359" i="11"/>
  <c r="J347" i="11"/>
  <c r="J356" i="11"/>
  <c r="J365" i="11"/>
  <c r="J346" i="11"/>
  <c r="J353" i="11"/>
  <c r="J361" i="11"/>
  <c r="J299" i="11"/>
  <c r="J306" i="11"/>
  <c r="J313" i="11"/>
  <c r="J298" i="11"/>
  <c r="J307" i="11"/>
  <c r="J312" i="11"/>
  <c r="J300" i="11"/>
  <c r="J305" i="11"/>
  <c r="J310" i="11"/>
  <c r="J302" i="11"/>
  <c r="J309" i="11"/>
  <c r="J315" i="11"/>
  <c r="J301" i="11"/>
  <c r="J304" i="11"/>
  <c r="J311" i="11"/>
  <c r="J303" i="11"/>
  <c r="J308" i="11"/>
  <c r="J314" i="11"/>
  <c r="J129" i="11"/>
  <c r="J137" i="11"/>
  <c r="J139" i="11"/>
  <c r="J116" i="11"/>
  <c r="J122" i="11"/>
  <c r="J125" i="11"/>
  <c r="J115" i="11"/>
  <c r="J119" i="11"/>
  <c r="J124" i="11"/>
  <c r="J128" i="11"/>
  <c r="J133" i="11"/>
  <c r="J140" i="11"/>
  <c r="J117" i="11"/>
  <c r="J123" i="11"/>
  <c r="J126" i="11"/>
  <c r="J130" i="11"/>
  <c r="J134" i="11"/>
  <c r="J142" i="11"/>
  <c r="J132" i="11"/>
  <c r="J136" i="11"/>
  <c r="J141" i="11"/>
  <c r="J118" i="11"/>
  <c r="J121" i="11"/>
  <c r="J127" i="11"/>
  <c r="J131" i="11"/>
  <c r="J135" i="11"/>
  <c r="J138" i="11"/>
  <c r="J120" i="11"/>
  <c r="J369" i="11"/>
  <c r="J372" i="11"/>
  <c r="J380" i="11"/>
  <c r="J370" i="11"/>
  <c r="J373" i="11"/>
  <c r="J376" i="11"/>
  <c r="J368" i="11"/>
  <c r="J374" i="11"/>
  <c r="J379" i="11"/>
  <c r="J367" i="11"/>
  <c r="J375" i="11"/>
  <c r="J378" i="11"/>
  <c r="J366" i="11"/>
  <c r="J371" i="11"/>
  <c r="J377" i="11"/>
  <c r="J182" i="11"/>
  <c r="J190" i="11"/>
  <c r="J193" i="11"/>
  <c r="J185" i="11"/>
  <c r="J188" i="11"/>
  <c r="J191" i="11"/>
  <c r="J184" i="11"/>
  <c r="J189" i="11"/>
  <c r="J194" i="11"/>
  <c r="J183" i="11"/>
  <c r="J186" i="11"/>
  <c r="J192" i="11"/>
  <c r="J181" i="11"/>
  <c r="J187" i="11"/>
  <c r="J195" i="11"/>
  <c r="J64" i="11"/>
  <c r="J71" i="11"/>
  <c r="J75" i="11"/>
  <c r="J62" i="11"/>
  <c r="J68" i="11"/>
  <c r="J66" i="11"/>
  <c r="J73" i="11"/>
  <c r="J77" i="11"/>
  <c r="J63" i="11"/>
  <c r="J72" i="11"/>
  <c r="J78" i="11"/>
  <c r="J67" i="11"/>
  <c r="J70" i="11"/>
  <c r="J74" i="11"/>
  <c r="J65" i="11"/>
  <c r="J69" i="11"/>
  <c r="J76" i="11"/>
  <c r="J207" i="11"/>
  <c r="F102" i="11"/>
  <c r="F110" i="11"/>
  <c r="F94" i="11"/>
  <c r="F101" i="11"/>
  <c r="F108" i="11"/>
  <c r="F237" i="11"/>
  <c r="F244" i="11"/>
  <c r="F247" i="11"/>
  <c r="F223" i="11"/>
  <c r="F228" i="11"/>
  <c r="F207" i="11"/>
  <c r="F211" i="11"/>
  <c r="F222" i="11"/>
  <c r="F233" i="11"/>
  <c r="F239" i="11"/>
  <c r="F246" i="11"/>
  <c r="F18" i="11"/>
  <c r="F27" i="11"/>
  <c r="F35" i="11"/>
  <c r="F210" i="11"/>
  <c r="F213" i="11"/>
  <c r="F219" i="11"/>
  <c r="F209" i="11"/>
  <c r="F215" i="11"/>
  <c r="F218" i="11"/>
  <c r="F100" i="11"/>
  <c r="F103" i="11"/>
  <c r="F109" i="11"/>
  <c r="F19" i="11"/>
  <c r="F26" i="11"/>
  <c r="F33" i="11"/>
  <c r="F99" i="11"/>
  <c r="F106" i="11"/>
  <c r="F111" i="11"/>
  <c r="F235" i="11"/>
  <c r="F242" i="11"/>
  <c r="F250" i="11"/>
  <c r="F225" i="11"/>
  <c r="F229" i="11"/>
  <c r="F232" i="11"/>
  <c r="F15" i="11"/>
  <c r="F23" i="11"/>
  <c r="F29" i="11"/>
  <c r="F236" i="11"/>
  <c r="F240" i="11"/>
  <c r="F249" i="11"/>
  <c r="F21" i="11"/>
  <c r="F24" i="11"/>
  <c r="F34" i="11"/>
  <c r="F226" i="11"/>
  <c r="F230" i="11"/>
  <c r="F234" i="11"/>
  <c r="F241" i="11"/>
  <c r="F245" i="11"/>
  <c r="F20" i="11"/>
  <c r="F25" i="11"/>
  <c r="F31" i="11"/>
  <c r="F206" i="11"/>
  <c r="F212" i="11"/>
  <c r="F217" i="11"/>
  <c r="F197" i="11"/>
  <c r="F201" i="11"/>
  <c r="F203" i="11"/>
  <c r="F98" i="11"/>
  <c r="F105" i="11"/>
  <c r="F113" i="11"/>
  <c r="F196" i="11"/>
  <c r="F199" i="11"/>
  <c r="F202" i="11"/>
  <c r="F208" i="11"/>
  <c r="F216" i="11"/>
  <c r="F220" i="11"/>
  <c r="F224" i="11"/>
  <c r="G224" i="11" s="1"/>
  <c r="F227" i="11"/>
  <c r="F231" i="11"/>
  <c r="F238" i="11"/>
  <c r="F243" i="11"/>
  <c r="F248" i="11"/>
  <c r="F95" i="11"/>
  <c r="G95" i="11" s="1"/>
  <c r="F104" i="11"/>
  <c r="F114" i="11"/>
  <c r="F17" i="11"/>
  <c r="F28" i="11"/>
  <c r="F32" i="11"/>
  <c r="F205" i="11"/>
  <c r="F214" i="11"/>
  <c r="F221" i="11"/>
  <c r="F198" i="11"/>
  <c r="F200" i="11"/>
  <c r="F204" i="11"/>
  <c r="F16" i="11"/>
  <c r="G16" i="11" s="1"/>
  <c r="F22" i="11"/>
  <c r="F30" i="11"/>
  <c r="F97" i="11"/>
  <c r="F107" i="11"/>
  <c r="F112" i="11"/>
  <c r="F349" i="11"/>
  <c r="F358" i="11"/>
  <c r="F364" i="11"/>
  <c r="F369" i="11"/>
  <c r="F372" i="11"/>
  <c r="F380" i="11"/>
  <c r="F383" i="11"/>
  <c r="F395" i="11"/>
  <c r="F401" i="11"/>
  <c r="F387" i="11"/>
  <c r="F394" i="11"/>
  <c r="F399" i="11"/>
  <c r="F381" i="11"/>
  <c r="F390" i="11"/>
  <c r="F397" i="11"/>
  <c r="F418" i="11"/>
  <c r="F426" i="11"/>
  <c r="F433" i="11"/>
  <c r="F280" i="11"/>
  <c r="F286" i="11"/>
  <c r="F293" i="11"/>
  <c r="F281" i="11"/>
  <c r="F287" i="11"/>
  <c r="F292" i="11"/>
  <c r="F384" i="11"/>
  <c r="F396" i="11"/>
  <c r="F400" i="11"/>
  <c r="F382" i="11"/>
  <c r="G382" i="11" s="1"/>
  <c r="F389" i="11"/>
  <c r="F283" i="11"/>
  <c r="F288" i="11"/>
  <c r="F296" i="11"/>
  <c r="F388" i="11"/>
  <c r="F392" i="11"/>
  <c r="F403" i="11"/>
  <c r="F350" i="11"/>
  <c r="F357" i="11"/>
  <c r="F360" i="11"/>
  <c r="F370" i="11"/>
  <c r="F373" i="11"/>
  <c r="F376" i="11"/>
  <c r="F348" i="11"/>
  <c r="F354" i="11"/>
  <c r="F363" i="11"/>
  <c r="F386" i="11"/>
  <c r="F393" i="11"/>
  <c r="F402" i="11"/>
  <c r="F423" i="11"/>
  <c r="F429" i="11"/>
  <c r="F435" i="11"/>
  <c r="F405" i="11"/>
  <c r="F410" i="11"/>
  <c r="F415" i="11"/>
  <c r="F317" i="11"/>
  <c r="F320" i="11"/>
  <c r="F324" i="11"/>
  <c r="F385" i="11"/>
  <c r="F391" i="11"/>
  <c r="F398" i="11"/>
  <c r="F285" i="11"/>
  <c r="F289" i="11"/>
  <c r="F294" i="11"/>
  <c r="F408" i="11"/>
  <c r="F412" i="11"/>
  <c r="F319" i="11"/>
  <c r="F322" i="11"/>
  <c r="F419" i="11"/>
  <c r="F424" i="11"/>
  <c r="F431" i="11"/>
  <c r="F368" i="11"/>
  <c r="F374" i="11"/>
  <c r="F379" i="11"/>
  <c r="F282" i="11"/>
  <c r="F291" i="11"/>
  <c r="F295" i="11"/>
  <c r="F422" i="11"/>
  <c r="F428" i="11"/>
  <c r="F434" i="11"/>
  <c r="F409" i="11"/>
  <c r="F413" i="11"/>
  <c r="F416" i="11"/>
  <c r="F318" i="11"/>
  <c r="F321" i="11"/>
  <c r="F323" i="11"/>
  <c r="F316" i="11"/>
  <c r="F284" i="11"/>
  <c r="F290" i="11"/>
  <c r="F297" i="11"/>
  <c r="F407" i="11"/>
  <c r="F414" i="11"/>
  <c r="F417" i="11"/>
  <c r="F421" i="11"/>
  <c r="F425" i="11"/>
  <c r="F430" i="11"/>
  <c r="F406" i="11"/>
  <c r="F411" i="11"/>
  <c r="F404" i="11"/>
  <c r="F420" i="11"/>
  <c r="F427" i="11"/>
  <c r="F432" i="11"/>
  <c r="F351" i="11"/>
  <c r="F355" i="11"/>
  <c r="F362" i="11"/>
  <c r="F345" i="11"/>
  <c r="F352" i="11"/>
  <c r="F359" i="11"/>
  <c r="F367" i="11"/>
  <c r="F375" i="11"/>
  <c r="F378" i="11"/>
  <c r="F347" i="11"/>
  <c r="F356" i="11"/>
  <c r="F365" i="11"/>
  <c r="F366" i="11"/>
  <c r="F371" i="11"/>
  <c r="F377" i="11"/>
  <c r="F346" i="11"/>
  <c r="G346" i="11" s="1"/>
  <c r="F353" i="11"/>
  <c r="F361" i="11"/>
  <c r="F182" i="11"/>
  <c r="F190" i="11"/>
  <c r="F193" i="11"/>
  <c r="F185" i="11"/>
  <c r="F188" i="11"/>
  <c r="F191" i="11"/>
  <c r="F154" i="11"/>
  <c r="F143" i="11"/>
  <c r="F157" i="11"/>
  <c r="F333" i="11"/>
  <c r="F327" i="11"/>
  <c r="F343" i="11"/>
  <c r="F331" i="11"/>
  <c r="F153" i="11"/>
  <c r="F145" i="11"/>
  <c r="F158" i="11"/>
  <c r="F156" i="11"/>
  <c r="F144" i="11"/>
  <c r="F162" i="11"/>
  <c r="F152" i="11"/>
  <c r="F146" i="11"/>
  <c r="F161" i="11"/>
  <c r="F299" i="11"/>
  <c r="F306" i="11"/>
  <c r="F313" i="11"/>
  <c r="F298" i="11"/>
  <c r="F307" i="11"/>
  <c r="F312" i="11"/>
  <c r="F337" i="11"/>
  <c r="F328" i="11"/>
  <c r="F342" i="11"/>
  <c r="F151" i="11"/>
  <c r="F147" i="11"/>
  <c r="F159" i="11"/>
  <c r="F149" i="11"/>
  <c r="F300" i="11"/>
  <c r="F305" i="11"/>
  <c r="F310" i="11"/>
  <c r="F150" i="11"/>
  <c r="F155" i="11"/>
  <c r="F148" i="11"/>
  <c r="F160" i="11"/>
  <c r="F184" i="11"/>
  <c r="F189" i="11"/>
  <c r="F194" i="11"/>
  <c r="F335" i="11"/>
  <c r="F325" i="11"/>
  <c r="F341" i="11"/>
  <c r="F336" i="11"/>
  <c r="F329" i="11"/>
  <c r="F339" i="11"/>
  <c r="F332" i="11"/>
  <c r="F334" i="11"/>
  <c r="F326" i="11"/>
  <c r="G326" i="11" s="1"/>
  <c r="F340" i="11"/>
  <c r="F302" i="11"/>
  <c r="F309" i="11"/>
  <c r="F315" i="11"/>
  <c r="F183" i="11"/>
  <c r="F186" i="11"/>
  <c r="F192" i="11"/>
  <c r="F338" i="11"/>
  <c r="F330" i="11"/>
  <c r="F344" i="11"/>
  <c r="F301" i="11"/>
  <c r="F304" i="11"/>
  <c r="F311" i="11"/>
  <c r="F181" i="11"/>
  <c r="F187" i="11"/>
  <c r="F195" i="11"/>
  <c r="F303" i="11"/>
  <c r="F308" i="11"/>
  <c r="F314" i="11"/>
  <c r="F64" i="11"/>
  <c r="F71" i="11"/>
  <c r="F75" i="11"/>
  <c r="F62" i="11"/>
  <c r="F68" i="11"/>
  <c r="F267" i="11"/>
  <c r="F271" i="11"/>
  <c r="F274" i="11"/>
  <c r="F252" i="11"/>
  <c r="F256" i="11"/>
  <c r="F260" i="11"/>
  <c r="F251" i="11"/>
  <c r="F255" i="11"/>
  <c r="F259" i="11"/>
  <c r="F263" i="11"/>
  <c r="F269" i="11"/>
  <c r="F276" i="11"/>
  <c r="F254" i="11"/>
  <c r="F258" i="11"/>
  <c r="F261" i="11"/>
  <c r="F164" i="11"/>
  <c r="F171" i="11"/>
  <c r="F176" i="11"/>
  <c r="F66" i="11"/>
  <c r="F73" i="11"/>
  <c r="F77" i="11"/>
  <c r="F38" i="11"/>
  <c r="F48" i="11"/>
  <c r="F61" i="11"/>
  <c r="F266" i="11"/>
  <c r="F270" i="11"/>
  <c r="F277" i="11"/>
  <c r="F253" i="11"/>
  <c r="F257" i="11"/>
  <c r="F39" i="11"/>
  <c r="F53" i="11"/>
  <c r="F56" i="11"/>
  <c r="F129" i="11"/>
  <c r="F137" i="11"/>
  <c r="F139" i="11"/>
  <c r="F116" i="11"/>
  <c r="F122" i="11"/>
  <c r="F125" i="11"/>
  <c r="F115" i="11"/>
  <c r="F119" i="11"/>
  <c r="F124" i="11"/>
  <c r="F128" i="11"/>
  <c r="F133" i="11"/>
  <c r="F140" i="11"/>
  <c r="F117" i="11"/>
  <c r="F123" i="11"/>
  <c r="F126" i="11"/>
  <c r="F63" i="11"/>
  <c r="G63" i="11" s="1"/>
  <c r="G64" i="11" s="1"/>
  <c r="F72" i="11"/>
  <c r="F78" i="11"/>
  <c r="F130" i="11"/>
  <c r="F134" i="11"/>
  <c r="F142" i="11"/>
  <c r="F262" i="11"/>
  <c r="F272" i="11"/>
  <c r="F275" i="11"/>
  <c r="F168" i="11"/>
  <c r="F172" i="11"/>
  <c r="F175" i="11"/>
  <c r="F82" i="11"/>
  <c r="F86" i="11"/>
  <c r="F92" i="11"/>
  <c r="F5" i="11"/>
  <c r="F9" i="11"/>
  <c r="F13" i="11"/>
  <c r="F2" i="11"/>
  <c r="F6" i="11"/>
  <c r="F11" i="11"/>
  <c r="F43" i="11"/>
  <c r="F47" i="11"/>
  <c r="F59" i="11"/>
  <c r="F264" i="11"/>
  <c r="F268" i="11"/>
  <c r="F278" i="11"/>
  <c r="F44" i="11"/>
  <c r="F50" i="11"/>
  <c r="F57" i="11"/>
  <c r="F4" i="11"/>
  <c r="F10" i="11"/>
  <c r="F14" i="11"/>
  <c r="F7" i="11"/>
  <c r="F81" i="11"/>
  <c r="F84" i="11"/>
  <c r="F91" i="11"/>
  <c r="F165" i="11"/>
  <c r="F174" i="11"/>
  <c r="F180" i="11"/>
  <c r="F67" i="11"/>
  <c r="F70" i="11"/>
  <c r="F74" i="11"/>
  <c r="F42" i="11"/>
  <c r="F51" i="11"/>
  <c r="F55" i="11"/>
  <c r="F163" i="11"/>
  <c r="F169" i="11"/>
  <c r="F179" i="11"/>
  <c r="F83" i="11"/>
  <c r="F87" i="11"/>
  <c r="F90" i="11"/>
  <c r="F3" i="11"/>
  <c r="F8" i="11"/>
  <c r="F12" i="11"/>
  <c r="F79" i="11"/>
  <c r="F85" i="11"/>
  <c r="F89" i="11"/>
  <c r="F167" i="11"/>
  <c r="F173" i="11"/>
  <c r="F177" i="11"/>
  <c r="F80" i="11"/>
  <c r="F88" i="11"/>
  <c r="F93" i="11"/>
  <c r="F166" i="11"/>
  <c r="F170" i="11"/>
  <c r="F178" i="11"/>
  <c r="F132" i="11"/>
  <c r="F136" i="11"/>
  <c r="F141" i="11"/>
  <c r="F118" i="11"/>
  <c r="F121" i="11"/>
  <c r="F127" i="11"/>
  <c r="F40" i="11"/>
  <c r="F49" i="11"/>
  <c r="F58" i="11"/>
  <c r="F37" i="11"/>
  <c r="F46" i="11"/>
  <c r="F54" i="11"/>
  <c r="F36" i="11"/>
  <c r="F45" i="11"/>
  <c r="F265" i="11"/>
  <c r="F273" i="11"/>
  <c r="F279" i="11"/>
  <c r="F65" i="11"/>
  <c r="F69" i="11"/>
  <c r="F76" i="11"/>
  <c r="F41" i="11"/>
  <c r="F52" i="11"/>
  <c r="F60" i="11"/>
  <c r="F131" i="11"/>
  <c r="F135" i="11"/>
  <c r="F138" i="11"/>
  <c r="F120" i="11"/>
  <c r="F96" i="11"/>
  <c r="D102" i="11"/>
  <c r="Y102" i="11" s="1"/>
  <c r="D110" i="11"/>
  <c r="Y110" i="11" s="1"/>
  <c r="D94" i="11"/>
  <c r="Y94" i="11" s="1"/>
  <c r="D101" i="11"/>
  <c r="Y101" i="11" s="1"/>
  <c r="D108" i="11"/>
  <c r="Y108" i="11" s="1"/>
  <c r="D237" i="11"/>
  <c r="Y237" i="11" s="1"/>
  <c r="D244" i="11"/>
  <c r="Y244" i="11" s="1"/>
  <c r="D247" i="11"/>
  <c r="Y247" i="11" s="1"/>
  <c r="D223" i="11"/>
  <c r="Y223" i="11" s="1"/>
  <c r="D228" i="11"/>
  <c r="Y228" i="11" s="1"/>
  <c r="D207" i="11"/>
  <c r="Y207" i="11" s="1"/>
  <c r="D211" i="11"/>
  <c r="Y211" i="11" s="1"/>
  <c r="D222" i="11"/>
  <c r="Y222" i="11" s="1"/>
  <c r="D233" i="11"/>
  <c r="Y233" i="11" s="1"/>
  <c r="D239" i="11"/>
  <c r="Y239" i="11" s="1"/>
  <c r="D246" i="11"/>
  <c r="Y246" i="11" s="1"/>
  <c r="D18" i="11"/>
  <c r="Y18" i="11" s="1"/>
  <c r="D27" i="11"/>
  <c r="Y27" i="11" s="1"/>
  <c r="D35" i="11"/>
  <c r="Y35" i="11" s="1"/>
  <c r="D210" i="11"/>
  <c r="Y210" i="11" s="1"/>
  <c r="D213" i="11"/>
  <c r="Y213" i="11" s="1"/>
  <c r="D219" i="11"/>
  <c r="Y219" i="11" s="1"/>
  <c r="D209" i="11"/>
  <c r="Y209" i="11" s="1"/>
  <c r="D215" i="11"/>
  <c r="Y215" i="11" s="1"/>
  <c r="D218" i="11"/>
  <c r="Y218" i="11" s="1"/>
  <c r="D100" i="11"/>
  <c r="Y100" i="11" s="1"/>
  <c r="D103" i="11"/>
  <c r="Y103" i="11" s="1"/>
  <c r="D109" i="11"/>
  <c r="Y109" i="11" s="1"/>
  <c r="D19" i="11"/>
  <c r="Y19" i="11" s="1"/>
  <c r="D26" i="11"/>
  <c r="Y26" i="11" s="1"/>
  <c r="D33" i="11"/>
  <c r="Y33" i="11" s="1"/>
  <c r="D99" i="11"/>
  <c r="Y99" i="11" s="1"/>
  <c r="D106" i="11"/>
  <c r="Y106" i="11" s="1"/>
  <c r="D111" i="11"/>
  <c r="Y111" i="11" s="1"/>
  <c r="D235" i="11"/>
  <c r="Y235" i="11" s="1"/>
  <c r="D242" i="11"/>
  <c r="Y242" i="11" s="1"/>
  <c r="D250" i="11"/>
  <c r="Y250" i="11" s="1"/>
  <c r="D225" i="11"/>
  <c r="Y225" i="11" s="1"/>
  <c r="D229" i="11"/>
  <c r="Y229" i="11" s="1"/>
  <c r="D232" i="11"/>
  <c r="Y232" i="11" s="1"/>
  <c r="D15" i="11"/>
  <c r="Y15" i="11" s="1"/>
  <c r="D23" i="11"/>
  <c r="Y23" i="11" s="1"/>
  <c r="D29" i="11"/>
  <c r="Y29" i="11" s="1"/>
  <c r="D236" i="11"/>
  <c r="Y236" i="11" s="1"/>
  <c r="D240" i="11"/>
  <c r="Y240" i="11" s="1"/>
  <c r="D249" i="11"/>
  <c r="Y249" i="11" s="1"/>
  <c r="D21" i="11"/>
  <c r="Y21" i="11" s="1"/>
  <c r="D24" i="11"/>
  <c r="Y24" i="11" s="1"/>
  <c r="D34" i="11"/>
  <c r="Y34" i="11" s="1"/>
  <c r="D226" i="11"/>
  <c r="Y226" i="11" s="1"/>
  <c r="D230" i="11"/>
  <c r="Y230" i="11" s="1"/>
  <c r="D234" i="11"/>
  <c r="Y234" i="11" s="1"/>
  <c r="D241" i="11"/>
  <c r="Y241" i="11" s="1"/>
  <c r="D245" i="11"/>
  <c r="Y245" i="11" s="1"/>
  <c r="D20" i="11"/>
  <c r="Y20" i="11" s="1"/>
  <c r="D25" i="11"/>
  <c r="Y25" i="11" s="1"/>
  <c r="D31" i="11"/>
  <c r="Y31" i="11" s="1"/>
  <c r="D206" i="11"/>
  <c r="Y206" i="11" s="1"/>
  <c r="D212" i="11"/>
  <c r="Y212" i="11" s="1"/>
  <c r="D217" i="11"/>
  <c r="Y217" i="11" s="1"/>
  <c r="D197" i="11"/>
  <c r="Y197" i="11" s="1"/>
  <c r="D201" i="11"/>
  <c r="Y201" i="11" s="1"/>
  <c r="D203" i="11"/>
  <c r="Y203" i="11" s="1"/>
  <c r="D98" i="11"/>
  <c r="Y98" i="11" s="1"/>
  <c r="D105" i="11"/>
  <c r="Y105" i="11" s="1"/>
  <c r="D113" i="11"/>
  <c r="Y113" i="11" s="1"/>
  <c r="D196" i="11"/>
  <c r="Y196" i="11" s="1"/>
  <c r="D199" i="11"/>
  <c r="Y199" i="11" s="1"/>
  <c r="D202" i="11"/>
  <c r="Y202" i="11" s="1"/>
  <c r="D208" i="11"/>
  <c r="Y208" i="11" s="1"/>
  <c r="D216" i="11"/>
  <c r="Y216" i="11" s="1"/>
  <c r="D220" i="11"/>
  <c r="Y220" i="11" s="1"/>
  <c r="D224" i="11"/>
  <c r="Y224" i="11" s="1"/>
  <c r="D227" i="11"/>
  <c r="Y227" i="11" s="1"/>
  <c r="D231" i="11"/>
  <c r="Y231" i="11" s="1"/>
  <c r="D238" i="11"/>
  <c r="Y238" i="11" s="1"/>
  <c r="D243" i="11"/>
  <c r="Y243" i="11" s="1"/>
  <c r="D248" i="11"/>
  <c r="Y248" i="11" s="1"/>
  <c r="D95" i="11"/>
  <c r="Y95" i="11" s="1"/>
  <c r="D104" i="11"/>
  <c r="Y104" i="11" s="1"/>
  <c r="D114" i="11"/>
  <c r="Y114" i="11" s="1"/>
  <c r="D17" i="11"/>
  <c r="Y17" i="11" s="1"/>
  <c r="D28" i="11"/>
  <c r="Y28" i="11" s="1"/>
  <c r="D32" i="11"/>
  <c r="Y32" i="11" s="1"/>
  <c r="D205" i="11"/>
  <c r="Y205" i="11" s="1"/>
  <c r="D214" i="11"/>
  <c r="Y214" i="11" s="1"/>
  <c r="D221" i="11"/>
  <c r="Y221" i="11" s="1"/>
  <c r="D198" i="11"/>
  <c r="Y198" i="11" s="1"/>
  <c r="D200" i="11"/>
  <c r="Y200" i="11" s="1"/>
  <c r="D204" i="11"/>
  <c r="Y204" i="11" s="1"/>
  <c r="D16" i="11"/>
  <c r="Y16" i="11" s="1"/>
  <c r="D22" i="11"/>
  <c r="Y22" i="11" s="1"/>
  <c r="D30" i="11"/>
  <c r="Y30" i="11" s="1"/>
  <c r="D97" i="11"/>
  <c r="Y97" i="11" s="1"/>
  <c r="D107" i="11"/>
  <c r="Y107" i="11" s="1"/>
  <c r="D112" i="11"/>
  <c r="Y112" i="11" s="1"/>
  <c r="D349" i="11"/>
  <c r="Y349" i="11" s="1"/>
  <c r="D358" i="11"/>
  <c r="Y358" i="11" s="1"/>
  <c r="D364" i="11"/>
  <c r="Y364" i="11" s="1"/>
  <c r="D369" i="11"/>
  <c r="Y369" i="11" s="1"/>
  <c r="D372" i="11"/>
  <c r="Y372" i="11" s="1"/>
  <c r="D380" i="11"/>
  <c r="Y380" i="11" s="1"/>
  <c r="D383" i="11"/>
  <c r="Y383" i="11" s="1"/>
  <c r="D395" i="11"/>
  <c r="Y395" i="11" s="1"/>
  <c r="D401" i="11"/>
  <c r="Y401" i="11" s="1"/>
  <c r="D387" i="11"/>
  <c r="Y387" i="11" s="1"/>
  <c r="D394" i="11"/>
  <c r="Y394" i="11" s="1"/>
  <c r="D399" i="11"/>
  <c r="Y399" i="11" s="1"/>
  <c r="D381" i="11"/>
  <c r="Y381" i="11" s="1"/>
  <c r="D390" i="11"/>
  <c r="Y390" i="11" s="1"/>
  <c r="D397" i="11"/>
  <c r="Y397" i="11" s="1"/>
  <c r="D418" i="11"/>
  <c r="Y418" i="11" s="1"/>
  <c r="D426" i="11"/>
  <c r="Y426" i="11" s="1"/>
  <c r="D433" i="11"/>
  <c r="Y433" i="11" s="1"/>
  <c r="D280" i="11"/>
  <c r="Y280" i="11" s="1"/>
  <c r="D286" i="11"/>
  <c r="Y286" i="11" s="1"/>
  <c r="D293" i="11"/>
  <c r="Y293" i="11" s="1"/>
  <c r="D281" i="11"/>
  <c r="Y281" i="11" s="1"/>
  <c r="D287" i="11"/>
  <c r="Y287" i="11" s="1"/>
  <c r="D292" i="11"/>
  <c r="Y292" i="11" s="1"/>
  <c r="D384" i="11"/>
  <c r="Y384" i="11" s="1"/>
  <c r="D396" i="11"/>
  <c r="Y396" i="11" s="1"/>
  <c r="D400" i="11"/>
  <c r="Y400" i="11" s="1"/>
  <c r="D382" i="11"/>
  <c r="Y382" i="11" s="1"/>
  <c r="D389" i="11"/>
  <c r="Y389" i="11" s="1"/>
  <c r="D283" i="11"/>
  <c r="Y283" i="11" s="1"/>
  <c r="D288" i="11"/>
  <c r="Y288" i="11" s="1"/>
  <c r="D296" i="11"/>
  <c r="Y296" i="11" s="1"/>
  <c r="D388" i="11"/>
  <c r="Y388" i="11" s="1"/>
  <c r="D392" i="11"/>
  <c r="Y392" i="11" s="1"/>
  <c r="D403" i="11"/>
  <c r="Y403" i="11" s="1"/>
  <c r="D350" i="11"/>
  <c r="Y350" i="11" s="1"/>
  <c r="D357" i="11"/>
  <c r="Y357" i="11" s="1"/>
  <c r="D360" i="11"/>
  <c r="Y360" i="11" s="1"/>
  <c r="D370" i="11"/>
  <c r="Y370" i="11" s="1"/>
  <c r="D373" i="11"/>
  <c r="Y373" i="11" s="1"/>
  <c r="D376" i="11"/>
  <c r="Y376" i="11" s="1"/>
  <c r="D348" i="11"/>
  <c r="Y348" i="11" s="1"/>
  <c r="D354" i="11"/>
  <c r="Y354" i="11" s="1"/>
  <c r="D363" i="11"/>
  <c r="Y363" i="11" s="1"/>
  <c r="D386" i="11"/>
  <c r="Y386" i="11" s="1"/>
  <c r="D393" i="11"/>
  <c r="Y393" i="11" s="1"/>
  <c r="D402" i="11"/>
  <c r="Y402" i="11" s="1"/>
  <c r="D423" i="11"/>
  <c r="Y423" i="11" s="1"/>
  <c r="D429" i="11"/>
  <c r="Y429" i="11" s="1"/>
  <c r="D435" i="11"/>
  <c r="Y435" i="11" s="1"/>
  <c r="D405" i="11"/>
  <c r="Y405" i="11" s="1"/>
  <c r="D410" i="11"/>
  <c r="Y410" i="11" s="1"/>
  <c r="D415" i="11"/>
  <c r="Y415" i="11" s="1"/>
  <c r="D317" i="11"/>
  <c r="Y317" i="11" s="1"/>
  <c r="D320" i="11"/>
  <c r="Y320" i="11" s="1"/>
  <c r="D324" i="11"/>
  <c r="Y324" i="11" s="1"/>
  <c r="D385" i="11"/>
  <c r="Y385" i="11" s="1"/>
  <c r="D391" i="11"/>
  <c r="Y391" i="11" s="1"/>
  <c r="D398" i="11"/>
  <c r="Y398" i="11" s="1"/>
  <c r="D285" i="11"/>
  <c r="Y285" i="11" s="1"/>
  <c r="D289" i="11"/>
  <c r="Y289" i="11" s="1"/>
  <c r="D294" i="11"/>
  <c r="Y294" i="11" s="1"/>
  <c r="D408" i="11"/>
  <c r="Y408" i="11" s="1"/>
  <c r="D412" i="11"/>
  <c r="Y412" i="11" s="1"/>
  <c r="D319" i="11"/>
  <c r="Y319" i="11" s="1"/>
  <c r="D322" i="11"/>
  <c r="Y322" i="11" s="1"/>
  <c r="D419" i="11"/>
  <c r="Y419" i="11" s="1"/>
  <c r="D424" i="11"/>
  <c r="Y424" i="11" s="1"/>
  <c r="D431" i="11"/>
  <c r="Y431" i="11" s="1"/>
  <c r="D368" i="11"/>
  <c r="Y368" i="11" s="1"/>
  <c r="D374" i="11"/>
  <c r="Y374" i="11" s="1"/>
  <c r="D379" i="11"/>
  <c r="Y379" i="11" s="1"/>
  <c r="D282" i="11"/>
  <c r="Y282" i="11" s="1"/>
  <c r="D291" i="11"/>
  <c r="Y291" i="11" s="1"/>
  <c r="D295" i="11"/>
  <c r="Y295" i="11" s="1"/>
  <c r="D422" i="11"/>
  <c r="Y422" i="11" s="1"/>
  <c r="D428" i="11"/>
  <c r="Y428" i="11" s="1"/>
  <c r="D434" i="11"/>
  <c r="Y434" i="11" s="1"/>
  <c r="D409" i="11"/>
  <c r="Y409" i="11" s="1"/>
  <c r="D413" i="11"/>
  <c r="Y413" i="11" s="1"/>
  <c r="D416" i="11"/>
  <c r="Y416" i="11" s="1"/>
  <c r="D318" i="11"/>
  <c r="Y318" i="11" s="1"/>
  <c r="D321" i="11"/>
  <c r="Y321" i="11" s="1"/>
  <c r="D323" i="11"/>
  <c r="Y323" i="11" s="1"/>
  <c r="D316" i="11"/>
  <c r="Y316" i="11" s="1"/>
  <c r="D284" i="11"/>
  <c r="Y284" i="11" s="1"/>
  <c r="D290" i="11"/>
  <c r="Y290" i="11" s="1"/>
  <c r="D297" i="11"/>
  <c r="Y297" i="11" s="1"/>
  <c r="D407" i="11"/>
  <c r="Y407" i="11" s="1"/>
  <c r="D414" i="11"/>
  <c r="Y414" i="11" s="1"/>
  <c r="D417" i="11"/>
  <c r="Y417" i="11" s="1"/>
  <c r="D421" i="11"/>
  <c r="Y421" i="11" s="1"/>
  <c r="D425" i="11"/>
  <c r="Y425" i="11" s="1"/>
  <c r="D430" i="11"/>
  <c r="Y430" i="11" s="1"/>
  <c r="D406" i="11"/>
  <c r="Y406" i="11" s="1"/>
  <c r="D411" i="11"/>
  <c r="Y411" i="11" s="1"/>
  <c r="D404" i="11"/>
  <c r="Y404" i="11" s="1"/>
  <c r="D420" i="11"/>
  <c r="Y420" i="11" s="1"/>
  <c r="D427" i="11"/>
  <c r="Y427" i="11" s="1"/>
  <c r="D432" i="11"/>
  <c r="Y432" i="11" s="1"/>
  <c r="D351" i="11"/>
  <c r="Y351" i="11" s="1"/>
  <c r="D355" i="11"/>
  <c r="Y355" i="11" s="1"/>
  <c r="D362" i="11"/>
  <c r="Y362" i="11" s="1"/>
  <c r="D345" i="11"/>
  <c r="Y345" i="11" s="1"/>
  <c r="D352" i="11"/>
  <c r="Y352" i="11" s="1"/>
  <c r="D359" i="11"/>
  <c r="Y359" i="11" s="1"/>
  <c r="D367" i="11"/>
  <c r="Y367" i="11" s="1"/>
  <c r="D375" i="11"/>
  <c r="Y375" i="11" s="1"/>
  <c r="D378" i="11"/>
  <c r="Y378" i="11" s="1"/>
  <c r="D347" i="11"/>
  <c r="Y347" i="11" s="1"/>
  <c r="D356" i="11"/>
  <c r="Y356" i="11" s="1"/>
  <c r="D365" i="11"/>
  <c r="Y365" i="11" s="1"/>
  <c r="D366" i="11"/>
  <c r="Y366" i="11" s="1"/>
  <c r="D371" i="11"/>
  <c r="Y371" i="11" s="1"/>
  <c r="D377" i="11"/>
  <c r="Y377" i="11" s="1"/>
  <c r="D346" i="11"/>
  <c r="Y346" i="11" s="1"/>
  <c r="D353" i="11"/>
  <c r="Y353" i="11" s="1"/>
  <c r="D361" i="11"/>
  <c r="Y361" i="11" s="1"/>
  <c r="D182" i="11"/>
  <c r="Y182" i="11" s="1"/>
  <c r="D190" i="11"/>
  <c r="Y190" i="11" s="1"/>
  <c r="D193" i="11"/>
  <c r="Y193" i="11" s="1"/>
  <c r="D185" i="11"/>
  <c r="Y185" i="11" s="1"/>
  <c r="D188" i="11"/>
  <c r="Y188" i="11" s="1"/>
  <c r="D191" i="11"/>
  <c r="Y191" i="11" s="1"/>
  <c r="D154" i="11"/>
  <c r="Y154" i="11" s="1"/>
  <c r="D143" i="11"/>
  <c r="Y143" i="11" s="1"/>
  <c r="D157" i="11"/>
  <c r="Y157" i="11" s="1"/>
  <c r="D333" i="11"/>
  <c r="Y333" i="11" s="1"/>
  <c r="D327" i="11"/>
  <c r="Y327" i="11" s="1"/>
  <c r="D343" i="11"/>
  <c r="Y343" i="11" s="1"/>
  <c r="D331" i="11"/>
  <c r="Y331" i="11" s="1"/>
  <c r="D153" i="11"/>
  <c r="Y153" i="11" s="1"/>
  <c r="D145" i="11"/>
  <c r="Y145" i="11" s="1"/>
  <c r="D158" i="11"/>
  <c r="Y158" i="11" s="1"/>
  <c r="D156" i="11"/>
  <c r="Y156" i="11" s="1"/>
  <c r="D144" i="11"/>
  <c r="Y144" i="11" s="1"/>
  <c r="D162" i="11"/>
  <c r="Y162" i="11" s="1"/>
  <c r="D152" i="11"/>
  <c r="Y152" i="11" s="1"/>
  <c r="D146" i="11"/>
  <c r="Y146" i="11" s="1"/>
  <c r="D161" i="11"/>
  <c r="Y161" i="11" s="1"/>
  <c r="D299" i="11"/>
  <c r="Y299" i="11" s="1"/>
  <c r="D306" i="11"/>
  <c r="Y306" i="11" s="1"/>
  <c r="D313" i="11"/>
  <c r="Y313" i="11" s="1"/>
  <c r="D298" i="11"/>
  <c r="Y298" i="11" s="1"/>
  <c r="D307" i="11"/>
  <c r="Y307" i="11" s="1"/>
  <c r="D312" i="11"/>
  <c r="Y312" i="11" s="1"/>
  <c r="D337" i="11"/>
  <c r="Y337" i="11" s="1"/>
  <c r="D328" i="11"/>
  <c r="Y328" i="11" s="1"/>
  <c r="D342" i="11"/>
  <c r="Y342" i="11" s="1"/>
  <c r="D151" i="11"/>
  <c r="Y151" i="11" s="1"/>
  <c r="D147" i="11"/>
  <c r="Y147" i="11" s="1"/>
  <c r="D159" i="11"/>
  <c r="Y159" i="11" s="1"/>
  <c r="D149" i="11"/>
  <c r="Y149" i="11" s="1"/>
  <c r="D300" i="11"/>
  <c r="Y300" i="11" s="1"/>
  <c r="D305" i="11"/>
  <c r="Y305" i="11" s="1"/>
  <c r="D310" i="11"/>
  <c r="Y310" i="11" s="1"/>
  <c r="D150" i="11"/>
  <c r="Y150" i="11" s="1"/>
  <c r="D155" i="11"/>
  <c r="Y155" i="11" s="1"/>
  <c r="D148" i="11"/>
  <c r="Y148" i="11" s="1"/>
  <c r="D160" i="11"/>
  <c r="Y160" i="11" s="1"/>
  <c r="D184" i="11"/>
  <c r="Y184" i="11" s="1"/>
  <c r="D189" i="11"/>
  <c r="Y189" i="11" s="1"/>
  <c r="D194" i="11"/>
  <c r="Y194" i="11" s="1"/>
  <c r="D335" i="11"/>
  <c r="Y335" i="11" s="1"/>
  <c r="D325" i="11"/>
  <c r="Y325" i="11" s="1"/>
  <c r="D341" i="11"/>
  <c r="Y341" i="11" s="1"/>
  <c r="D336" i="11"/>
  <c r="Y336" i="11" s="1"/>
  <c r="D329" i="11"/>
  <c r="Y329" i="11" s="1"/>
  <c r="D339" i="11"/>
  <c r="Y339" i="11" s="1"/>
  <c r="D332" i="11"/>
  <c r="Y332" i="11" s="1"/>
  <c r="D334" i="11"/>
  <c r="Y334" i="11" s="1"/>
  <c r="D326" i="11"/>
  <c r="Y326" i="11" s="1"/>
  <c r="D340" i="11"/>
  <c r="Y340" i="11" s="1"/>
  <c r="D302" i="11"/>
  <c r="Y302" i="11" s="1"/>
  <c r="D309" i="11"/>
  <c r="Y309" i="11" s="1"/>
  <c r="D315" i="11"/>
  <c r="Y315" i="11" s="1"/>
  <c r="D183" i="11"/>
  <c r="Y183" i="11" s="1"/>
  <c r="D186" i="11"/>
  <c r="Y186" i="11" s="1"/>
  <c r="D192" i="11"/>
  <c r="Y192" i="11" s="1"/>
  <c r="D338" i="11"/>
  <c r="Y338" i="11" s="1"/>
  <c r="D330" i="11"/>
  <c r="Y330" i="11" s="1"/>
  <c r="D344" i="11"/>
  <c r="Y344" i="11" s="1"/>
  <c r="D301" i="11"/>
  <c r="Y301" i="11" s="1"/>
  <c r="D304" i="11"/>
  <c r="Y304" i="11" s="1"/>
  <c r="D311" i="11"/>
  <c r="Y311" i="11" s="1"/>
  <c r="D181" i="11"/>
  <c r="Y181" i="11" s="1"/>
  <c r="D187" i="11"/>
  <c r="Y187" i="11" s="1"/>
  <c r="D195" i="11"/>
  <c r="Y195" i="11" s="1"/>
  <c r="D303" i="11"/>
  <c r="Y303" i="11" s="1"/>
  <c r="D308" i="11"/>
  <c r="Y308" i="11" s="1"/>
  <c r="D314" i="11"/>
  <c r="Y314" i="11" s="1"/>
  <c r="D64" i="11"/>
  <c r="Y64" i="11" s="1"/>
  <c r="D71" i="11"/>
  <c r="Y71" i="11" s="1"/>
  <c r="D75" i="11"/>
  <c r="Y75" i="11" s="1"/>
  <c r="D62" i="11"/>
  <c r="Y62" i="11" s="1"/>
  <c r="D68" i="11"/>
  <c r="Y68" i="11" s="1"/>
  <c r="D267" i="11"/>
  <c r="Y267" i="11" s="1"/>
  <c r="D271" i="11"/>
  <c r="Y271" i="11" s="1"/>
  <c r="D274" i="11"/>
  <c r="Y274" i="11" s="1"/>
  <c r="D252" i="11"/>
  <c r="Y252" i="11" s="1"/>
  <c r="D256" i="11"/>
  <c r="Y256" i="11" s="1"/>
  <c r="D260" i="11"/>
  <c r="Y260" i="11" s="1"/>
  <c r="D251" i="11"/>
  <c r="Y251" i="11" s="1"/>
  <c r="D255" i="11"/>
  <c r="Y255" i="11" s="1"/>
  <c r="D259" i="11"/>
  <c r="Y259" i="11" s="1"/>
  <c r="D263" i="11"/>
  <c r="Y263" i="11" s="1"/>
  <c r="D269" i="11"/>
  <c r="Y269" i="11" s="1"/>
  <c r="D276" i="11"/>
  <c r="Y276" i="11" s="1"/>
  <c r="D254" i="11"/>
  <c r="Y254" i="11" s="1"/>
  <c r="D258" i="11"/>
  <c r="Y258" i="11" s="1"/>
  <c r="D261" i="11"/>
  <c r="Y261" i="11" s="1"/>
  <c r="D164" i="11"/>
  <c r="Y164" i="11" s="1"/>
  <c r="D171" i="11"/>
  <c r="Y171" i="11" s="1"/>
  <c r="D176" i="11"/>
  <c r="Y176" i="11" s="1"/>
  <c r="D66" i="11"/>
  <c r="Y66" i="11" s="1"/>
  <c r="D73" i="11"/>
  <c r="Y73" i="11" s="1"/>
  <c r="D77" i="11"/>
  <c r="Y77" i="11" s="1"/>
  <c r="D38" i="11"/>
  <c r="Y38" i="11" s="1"/>
  <c r="D48" i="11"/>
  <c r="Y48" i="11" s="1"/>
  <c r="D61" i="11"/>
  <c r="Y61" i="11" s="1"/>
  <c r="D266" i="11"/>
  <c r="Y266" i="11" s="1"/>
  <c r="D270" i="11"/>
  <c r="Y270" i="11" s="1"/>
  <c r="D277" i="11"/>
  <c r="Y277" i="11" s="1"/>
  <c r="D253" i="11"/>
  <c r="Y253" i="11" s="1"/>
  <c r="D257" i="11"/>
  <c r="Y257" i="11" s="1"/>
  <c r="D39" i="11"/>
  <c r="Y39" i="11" s="1"/>
  <c r="D53" i="11"/>
  <c r="Y53" i="11" s="1"/>
  <c r="D56" i="11"/>
  <c r="Y56" i="11" s="1"/>
  <c r="D129" i="11"/>
  <c r="Y129" i="11" s="1"/>
  <c r="D137" i="11"/>
  <c r="Y137" i="11" s="1"/>
  <c r="D139" i="11"/>
  <c r="Y139" i="11" s="1"/>
  <c r="D116" i="11"/>
  <c r="Y116" i="11" s="1"/>
  <c r="D122" i="11"/>
  <c r="Y122" i="11" s="1"/>
  <c r="D125" i="11"/>
  <c r="Y125" i="11" s="1"/>
  <c r="D115" i="11"/>
  <c r="Y115" i="11" s="1"/>
  <c r="D119" i="11"/>
  <c r="Y119" i="11" s="1"/>
  <c r="D124" i="11"/>
  <c r="Y124" i="11" s="1"/>
  <c r="D128" i="11"/>
  <c r="Y128" i="11" s="1"/>
  <c r="D133" i="11"/>
  <c r="Y133" i="11" s="1"/>
  <c r="D140" i="11"/>
  <c r="Y140" i="11" s="1"/>
  <c r="D117" i="11"/>
  <c r="Y117" i="11" s="1"/>
  <c r="D123" i="11"/>
  <c r="Y123" i="11" s="1"/>
  <c r="D126" i="11"/>
  <c r="Y126" i="11" s="1"/>
  <c r="D63" i="11"/>
  <c r="Y63" i="11" s="1"/>
  <c r="D72" i="11"/>
  <c r="Y72" i="11" s="1"/>
  <c r="D78" i="11"/>
  <c r="Y78" i="11" s="1"/>
  <c r="D130" i="11"/>
  <c r="Y130" i="11" s="1"/>
  <c r="D134" i="11"/>
  <c r="Y134" i="11" s="1"/>
  <c r="D142" i="11"/>
  <c r="Y142" i="11" s="1"/>
  <c r="D262" i="11"/>
  <c r="Y262" i="11" s="1"/>
  <c r="D272" i="11"/>
  <c r="Y272" i="11" s="1"/>
  <c r="D275" i="11"/>
  <c r="Y275" i="11" s="1"/>
  <c r="D168" i="11"/>
  <c r="Y168" i="11" s="1"/>
  <c r="D172" i="11"/>
  <c r="Y172" i="11" s="1"/>
  <c r="D175" i="11"/>
  <c r="Y175" i="11" s="1"/>
  <c r="D82" i="11"/>
  <c r="Y82" i="11" s="1"/>
  <c r="D86" i="11"/>
  <c r="Y86" i="11" s="1"/>
  <c r="D92" i="11"/>
  <c r="Y92" i="11" s="1"/>
  <c r="D5" i="11"/>
  <c r="Y5" i="11" s="1"/>
  <c r="D9" i="11"/>
  <c r="Y9" i="11" s="1"/>
  <c r="D13" i="11"/>
  <c r="Y13" i="11" s="1"/>
  <c r="D2" i="11"/>
  <c r="Y2" i="11" s="1"/>
  <c r="D6" i="11"/>
  <c r="Y6" i="11" s="1"/>
  <c r="D11" i="11"/>
  <c r="Y11" i="11" s="1"/>
  <c r="D43" i="11"/>
  <c r="Y43" i="11" s="1"/>
  <c r="D47" i="11"/>
  <c r="Y47" i="11" s="1"/>
  <c r="D59" i="11"/>
  <c r="Y59" i="11" s="1"/>
  <c r="D264" i="11"/>
  <c r="Y264" i="11" s="1"/>
  <c r="D268" i="11"/>
  <c r="Y268" i="11" s="1"/>
  <c r="D278" i="11"/>
  <c r="Y278" i="11" s="1"/>
  <c r="D44" i="11"/>
  <c r="Y44" i="11" s="1"/>
  <c r="D50" i="11"/>
  <c r="Y50" i="11" s="1"/>
  <c r="D57" i="11"/>
  <c r="Y57" i="11" s="1"/>
  <c r="D4" i="11"/>
  <c r="Y4" i="11" s="1"/>
  <c r="D10" i="11"/>
  <c r="Y10" i="11" s="1"/>
  <c r="D14" i="11"/>
  <c r="Y14" i="11" s="1"/>
  <c r="D7" i="11"/>
  <c r="Y7" i="11" s="1"/>
  <c r="D81" i="11"/>
  <c r="Y81" i="11" s="1"/>
  <c r="D84" i="11"/>
  <c r="Y84" i="11" s="1"/>
  <c r="D91" i="11"/>
  <c r="Y91" i="11" s="1"/>
  <c r="D165" i="11"/>
  <c r="Y165" i="11" s="1"/>
  <c r="D174" i="11"/>
  <c r="Y174" i="11" s="1"/>
  <c r="D180" i="11"/>
  <c r="Y180" i="11" s="1"/>
  <c r="D67" i="11"/>
  <c r="Y67" i="11" s="1"/>
  <c r="D70" i="11"/>
  <c r="Y70" i="11" s="1"/>
  <c r="D74" i="11"/>
  <c r="Y74" i="11" s="1"/>
  <c r="D42" i="11"/>
  <c r="Y42" i="11" s="1"/>
  <c r="D51" i="11"/>
  <c r="Y51" i="11" s="1"/>
  <c r="D55" i="11"/>
  <c r="Y55" i="11" s="1"/>
  <c r="D163" i="11"/>
  <c r="Y163" i="11" s="1"/>
  <c r="D169" i="11"/>
  <c r="Y169" i="11" s="1"/>
  <c r="D179" i="11"/>
  <c r="Y179" i="11" s="1"/>
  <c r="D83" i="11"/>
  <c r="Y83" i="11" s="1"/>
  <c r="D87" i="11"/>
  <c r="Y87" i="11" s="1"/>
  <c r="D90" i="11"/>
  <c r="Y90" i="11" s="1"/>
  <c r="D3" i="11"/>
  <c r="Y3" i="11" s="1"/>
  <c r="D8" i="11"/>
  <c r="Y8" i="11" s="1"/>
  <c r="D12" i="11"/>
  <c r="Y12" i="11" s="1"/>
  <c r="D79" i="11"/>
  <c r="Y79" i="11" s="1"/>
  <c r="D85" i="11"/>
  <c r="Y85" i="11" s="1"/>
  <c r="D89" i="11"/>
  <c r="Y89" i="11" s="1"/>
  <c r="D167" i="11"/>
  <c r="Y167" i="11" s="1"/>
  <c r="D173" i="11"/>
  <c r="Y173" i="11" s="1"/>
  <c r="D177" i="11"/>
  <c r="Y177" i="11" s="1"/>
  <c r="D80" i="11"/>
  <c r="Y80" i="11" s="1"/>
  <c r="D88" i="11"/>
  <c r="Y88" i="11" s="1"/>
  <c r="D93" i="11"/>
  <c r="Y93" i="11" s="1"/>
  <c r="D166" i="11"/>
  <c r="Y166" i="11" s="1"/>
  <c r="D170" i="11"/>
  <c r="Y170" i="11" s="1"/>
  <c r="D178" i="11"/>
  <c r="Y178" i="11" s="1"/>
  <c r="D132" i="11"/>
  <c r="Y132" i="11" s="1"/>
  <c r="D136" i="11"/>
  <c r="Y136" i="11" s="1"/>
  <c r="D141" i="11"/>
  <c r="Y141" i="11" s="1"/>
  <c r="D118" i="11"/>
  <c r="Y118" i="11" s="1"/>
  <c r="D121" i="11"/>
  <c r="Y121" i="11" s="1"/>
  <c r="D127" i="11"/>
  <c r="Y127" i="11" s="1"/>
  <c r="D40" i="11"/>
  <c r="Y40" i="11" s="1"/>
  <c r="D49" i="11"/>
  <c r="Y49" i="11" s="1"/>
  <c r="D58" i="11"/>
  <c r="Y58" i="11" s="1"/>
  <c r="D37" i="11"/>
  <c r="Y37" i="11" s="1"/>
  <c r="D46" i="11"/>
  <c r="Y46" i="11" s="1"/>
  <c r="D54" i="11"/>
  <c r="Y54" i="11" s="1"/>
  <c r="D36" i="11"/>
  <c r="Y36" i="11" s="1"/>
  <c r="D45" i="11"/>
  <c r="Y45" i="11" s="1"/>
  <c r="D265" i="11"/>
  <c r="Y265" i="11" s="1"/>
  <c r="D273" i="11"/>
  <c r="Y273" i="11" s="1"/>
  <c r="D279" i="11"/>
  <c r="Y279" i="11" s="1"/>
  <c r="D65" i="11"/>
  <c r="Y65" i="11" s="1"/>
  <c r="D69" i="11"/>
  <c r="Y69" i="11" s="1"/>
  <c r="D76" i="11"/>
  <c r="Y76" i="11" s="1"/>
  <c r="D41" i="11"/>
  <c r="Y41" i="11" s="1"/>
  <c r="D52" i="11"/>
  <c r="Y52" i="11" s="1"/>
  <c r="D60" i="11"/>
  <c r="Y60" i="11" s="1"/>
  <c r="D131" i="11"/>
  <c r="Y131" i="11" s="1"/>
  <c r="D135" i="11"/>
  <c r="Y135" i="11" s="1"/>
  <c r="D138" i="11"/>
  <c r="Y138" i="11" s="1"/>
  <c r="D120" i="11"/>
  <c r="Y120" i="11" s="1"/>
  <c r="D96" i="11"/>
  <c r="Y96" i="11" s="1"/>
  <c r="K2" i="2"/>
  <c r="K16" i="2"/>
  <c r="K23" i="2"/>
  <c r="K27" i="2"/>
  <c r="K11" i="2"/>
  <c r="K4" i="2"/>
  <c r="K6" i="2"/>
  <c r="K22" i="2"/>
  <c r="K41" i="2"/>
  <c r="K14" i="2"/>
  <c r="K33" i="2"/>
  <c r="K5" i="2"/>
  <c r="K30" i="2"/>
  <c r="K35" i="2"/>
  <c r="K21" i="2"/>
  <c r="K40" i="2"/>
  <c r="K19" i="2"/>
  <c r="K20" i="2"/>
  <c r="K24" i="2"/>
  <c r="K31" i="2"/>
  <c r="K32" i="2"/>
  <c r="K39" i="2"/>
  <c r="K42" i="2"/>
  <c r="K7" i="2"/>
  <c r="K10" i="2"/>
  <c r="K12" i="2"/>
  <c r="K13" i="2"/>
  <c r="K18" i="2"/>
  <c r="K25" i="2"/>
  <c r="K28" i="2"/>
  <c r="K29" i="2"/>
  <c r="K26" i="2"/>
  <c r="K3" i="2"/>
  <c r="K15" i="2"/>
  <c r="K34" i="2"/>
  <c r="K43" i="2"/>
  <c r="K36" i="2"/>
  <c r="K8" i="2"/>
  <c r="K9" i="2"/>
  <c r="K37" i="2"/>
  <c r="K38" i="2"/>
  <c r="K17" i="2"/>
  <c r="C3" i="6"/>
  <c r="C4" i="6"/>
  <c r="C5" i="6"/>
  <c r="C6" i="6"/>
  <c r="C7" i="6"/>
  <c r="C8" i="6"/>
  <c r="C9" i="6"/>
  <c r="C10" i="6"/>
  <c r="C11" i="6"/>
  <c r="C12" i="6"/>
  <c r="C2" i="6"/>
  <c r="J3" i="4"/>
  <c r="J4" i="4"/>
  <c r="J5" i="4"/>
  <c r="J6" i="4"/>
  <c r="J7" i="4"/>
  <c r="J8" i="4"/>
  <c r="J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28" i="2"/>
  <c r="B29" i="2"/>
  <c r="B26" i="2"/>
  <c r="B3" i="2"/>
  <c r="B15" i="2"/>
  <c r="B34" i="2"/>
  <c r="B43" i="2"/>
  <c r="B36" i="2"/>
  <c r="B8" i="2"/>
  <c r="B9" i="2"/>
  <c r="B37" i="2"/>
  <c r="B38" i="2"/>
  <c r="B2" i="2"/>
  <c r="B16" i="2"/>
  <c r="B23" i="2"/>
  <c r="B27" i="2"/>
  <c r="B11" i="2"/>
  <c r="B4" i="2"/>
  <c r="B6" i="2"/>
  <c r="B22" i="2"/>
  <c r="B41" i="2"/>
  <c r="B14" i="2"/>
  <c r="B33" i="2"/>
  <c r="B5" i="2"/>
  <c r="B30" i="2"/>
  <c r="B35" i="2"/>
  <c r="B21" i="2"/>
  <c r="B40" i="2"/>
  <c r="B19" i="2"/>
  <c r="B20" i="2"/>
  <c r="B24" i="2"/>
  <c r="B31" i="2"/>
  <c r="B32" i="2"/>
  <c r="B39" i="2"/>
  <c r="B42" i="2"/>
  <c r="B7" i="2"/>
  <c r="B10" i="2"/>
  <c r="B12" i="2"/>
  <c r="B13" i="2"/>
  <c r="B18" i="2"/>
  <c r="B25" i="2"/>
  <c r="B17" i="2"/>
  <c r="P25" i="15" l="1"/>
  <c r="P192" i="15"/>
  <c r="P248" i="15"/>
  <c r="P161" i="15"/>
  <c r="P80" i="15"/>
  <c r="P234" i="15"/>
  <c r="P219" i="15"/>
  <c r="P189" i="15"/>
  <c r="P246" i="15"/>
  <c r="P157" i="15"/>
  <c r="P76" i="15"/>
  <c r="P230" i="15"/>
  <c r="P128" i="15"/>
  <c r="P237" i="15"/>
  <c r="P72" i="15"/>
  <c r="P200" i="15"/>
  <c r="P158" i="15"/>
  <c r="P207" i="15"/>
  <c r="P50" i="15"/>
  <c r="P62" i="15"/>
  <c r="P218" i="15"/>
  <c r="P64" i="15"/>
  <c r="P13" i="15"/>
  <c r="P104" i="15"/>
  <c r="P96" i="15"/>
  <c r="P59" i="15"/>
  <c r="P51" i="15"/>
  <c r="P135" i="15"/>
  <c r="P9" i="15"/>
  <c r="P100" i="15"/>
  <c r="P92" i="15"/>
  <c r="P55" i="15"/>
  <c r="P47" i="15"/>
  <c r="P123" i="15"/>
  <c r="P185" i="15"/>
  <c r="P166" i="15"/>
  <c r="P243" i="15"/>
  <c r="P34" i="15"/>
  <c r="P58" i="15"/>
  <c r="P41" i="15"/>
  <c r="P233" i="15"/>
  <c r="P131" i="15"/>
  <c r="P223" i="15"/>
  <c r="P109" i="15"/>
  <c r="P244" i="15"/>
  <c r="P199" i="15"/>
  <c r="P21" i="15"/>
  <c r="P40" i="15"/>
  <c r="P22" i="15"/>
  <c r="P179" i="15"/>
  <c r="P182" i="15"/>
  <c r="P216" i="15"/>
  <c r="P167" i="15"/>
  <c r="P208" i="15"/>
  <c r="P88" i="15"/>
  <c r="P32" i="15"/>
  <c r="P60" i="15"/>
  <c r="P225" i="15"/>
  <c r="P162" i="15"/>
  <c r="P239" i="15"/>
  <c r="P30" i="15"/>
  <c r="P54" i="15"/>
  <c r="P37" i="15"/>
  <c r="P130" i="15"/>
  <c r="P134" i="15"/>
  <c r="P221" i="15"/>
  <c r="P71" i="15"/>
  <c r="P175" i="15"/>
  <c r="P86" i="15"/>
  <c r="P78" i="15"/>
  <c r="P49" i="15"/>
  <c r="P24" i="15"/>
  <c r="P132" i="15"/>
  <c r="P217" i="15"/>
  <c r="P68" i="15"/>
  <c r="P172" i="15"/>
  <c r="P82" i="15"/>
  <c r="P74" i="15"/>
  <c r="P45" i="15"/>
  <c r="P117" i="15"/>
  <c r="P152" i="15"/>
  <c r="P4" i="15"/>
  <c r="P249" i="15"/>
  <c r="P213" i="15"/>
  <c r="P159" i="15"/>
  <c r="P174" i="15"/>
  <c r="P42" i="15"/>
  <c r="P93" i="15"/>
  <c r="P63" i="15"/>
  <c r="P247" i="15"/>
  <c r="P3" i="15"/>
  <c r="P188" i="15"/>
  <c r="P209" i="15"/>
  <c r="P155" i="15"/>
  <c r="P171" i="15"/>
  <c r="P38" i="15"/>
  <c r="P89" i="15"/>
  <c r="P105" i="15"/>
  <c r="P240" i="15"/>
  <c r="P195" i="15"/>
  <c r="P17" i="15"/>
  <c r="P36" i="15"/>
  <c r="P116" i="15"/>
  <c r="P5" i="15"/>
  <c r="P222" i="15"/>
  <c r="P215" i="15"/>
  <c r="P133" i="15"/>
  <c r="P79" i="15"/>
  <c r="P87" i="15"/>
  <c r="P173" i="15"/>
  <c r="P184" i="15"/>
  <c r="P178" i="15"/>
  <c r="P141" i="15"/>
  <c r="P145" i="15"/>
  <c r="P75" i="15"/>
  <c r="P83" i="15"/>
  <c r="P170" i="15"/>
  <c r="P27" i="15"/>
  <c r="P115" i="15"/>
  <c r="P112" i="15"/>
  <c r="P181" i="15"/>
  <c r="P214" i="15"/>
  <c r="P160" i="15"/>
  <c r="P198" i="15"/>
  <c r="P43" i="15"/>
  <c r="P94" i="15"/>
  <c r="P227" i="15"/>
  <c r="P136" i="15"/>
  <c r="P108" i="15"/>
  <c r="P177" i="15"/>
  <c r="P210" i="15"/>
  <c r="P156" i="15"/>
  <c r="P194" i="15"/>
  <c r="P39" i="15"/>
  <c r="P90" i="15"/>
  <c r="P66" i="15"/>
  <c r="P224" i="15"/>
  <c r="P228" i="15"/>
  <c r="P180" i="15"/>
  <c r="P148" i="15"/>
  <c r="P143" i="15"/>
  <c r="P35" i="15"/>
  <c r="P197" i="15"/>
  <c r="P56" i="15"/>
  <c r="P137" i="15"/>
  <c r="P220" i="15"/>
  <c r="P226" i="15"/>
  <c r="P176" i="15"/>
  <c r="P146" i="15"/>
  <c r="P140" i="15"/>
  <c r="P31" i="15"/>
  <c r="P193" i="15"/>
  <c r="P52" i="15"/>
  <c r="P211" i="15"/>
  <c r="P163" i="15"/>
  <c r="P204" i="15"/>
  <c r="P84" i="15"/>
  <c r="P28" i="15"/>
  <c r="P138" i="15"/>
  <c r="P65" i="15"/>
  <c r="P126" i="15"/>
  <c r="P110" i="15"/>
  <c r="P103" i="15"/>
  <c r="P11" i="15"/>
  <c r="P95" i="15"/>
  <c r="P20" i="15"/>
  <c r="P124" i="15"/>
  <c r="P120" i="15"/>
  <c r="P212" i="15"/>
  <c r="P106" i="15"/>
  <c r="P99" i="15"/>
  <c r="P7" i="15"/>
  <c r="P91" i="15"/>
  <c r="P16" i="15"/>
  <c r="P229" i="15"/>
  <c r="P127" i="15"/>
  <c r="P153" i="15"/>
  <c r="P191" i="15"/>
  <c r="P121" i="15"/>
  <c r="P245" i="15"/>
  <c r="P10" i="15"/>
  <c r="P33" i="15"/>
  <c r="P57" i="15"/>
  <c r="P114" i="15"/>
  <c r="P147" i="15"/>
  <c r="P61" i="15"/>
  <c r="P190" i="15"/>
  <c r="P2" i="15"/>
  <c r="P119" i="15"/>
  <c r="P241" i="15"/>
  <c r="P6" i="15"/>
  <c r="P29" i="15"/>
  <c r="P53" i="15"/>
  <c r="P187" i="15"/>
  <c r="P139" i="15"/>
  <c r="P26" i="15"/>
  <c r="P122" i="15"/>
  <c r="P12" i="15"/>
  <c r="P101" i="15"/>
  <c r="P235" i="15"/>
  <c r="P205" i="15"/>
  <c r="P18" i="15"/>
  <c r="P150" i="15"/>
  <c r="P23" i="15"/>
  <c r="P118" i="15"/>
  <c r="P8" i="15"/>
  <c r="P97" i="15"/>
  <c r="P231" i="15"/>
  <c r="P201" i="15"/>
  <c r="P14" i="15"/>
  <c r="P69" i="15"/>
  <c r="P196" i="15"/>
  <c r="P154" i="15"/>
  <c r="P203" i="15"/>
  <c r="P46" i="15"/>
  <c r="P149" i="15"/>
  <c r="P186" i="15"/>
  <c r="P144" i="15"/>
  <c r="P169" i="15"/>
  <c r="P102" i="15"/>
  <c r="P236" i="15"/>
  <c r="P206" i="15"/>
  <c r="P19" i="15"/>
  <c r="P125" i="15"/>
  <c r="P151" i="15"/>
  <c r="P183" i="15"/>
  <c r="P142" i="15"/>
  <c r="P165" i="15"/>
  <c r="P98" i="15"/>
  <c r="P232" i="15"/>
  <c r="P202" i="15"/>
  <c r="P15" i="15"/>
  <c r="P129" i="15"/>
  <c r="P111" i="15"/>
  <c r="P168" i="15"/>
  <c r="P70" i="15"/>
  <c r="P242" i="15"/>
  <c r="P85" i="15"/>
  <c r="P77" i="15"/>
  <c r="P48" i="15"/>
  <c r="P113" i="15"/>
  <c r="P107" i="15"/>
  <c r="P164" i="15"/>
  <c r="P67" i="15"/>
  <c r="P238" i="15"/>
  <c r="P81" i="15"/>
  <c r="P73" i="15"/>
  <c r="P44" i="15"/>
  <c r="G116" i="11"/>
  <c r="G117" i="11" s="1"/>
  <c r="G252" i="11"/>
  <c r="G80" i="11"/>
  <c r="AA79" i="11"/>
  <c r="AA378" i="11"/>
  <c r="AA303" i="11"/>
  <c r="AA361" i="11"/>
  <c r="AA404" i="11"/>
  <c r="AA342" i="11"/>
  <c r="AA51" i="11"/>
  <c r="AA235" i="11"/>
  <c r="AA398" i="11"/>
  <c r="AA19" i="11"/>
  <c r="AA411" i="11"/>
  <c r="AA420" i="11"/>
  <c r="AA328" i="11"/>
  <c r="AA369" i="11"/>
  <c r="AA291" i="11"/>
  <c r="Z147" i="11"/>
  <c r="AA324" i="11"/>
  <c r="AA410" i="11"/>
  <c r="AA391" i="11"/>
  <c r="AA107" i="11"/>
  <c r="AA332" i="11"/>
  <c r="AA231" i="11"/>
  <c r="AA243" i="11"/>
  <c r="AA402" i="11"/>
  <c r="AA363" i="11"/>
  <c r="AA151" i="11"/>
  <c r="AA405" i="11"/>
  <c r="AA350" i="11"/>
  <c r="AA340" i="11"/>
  <c r="AA368" i="11"/>
  <c r="AA435" i="11"/>
  <c r="AA123" i="1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18" i="11"/>
  <c r="G164" i="11"/>
  <c r="G165" i="11" s="1"/>
  <c r="G144" i="1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AB158" i="11" s="1"/>
  <c r="G234" i="11"/>
  <c r="G235" i="11" s="1"/>
  <c r="G236" i="11" s="1"/>
  <c r="G237" i="11" s="1"/>
  <c r="G81" i="11"/>
  <c r="G225" i="11"/>
  <c r="G226" i="11" s="1"/>
  <c r="G227" i="11" s="1"/>
  <c r="G228" i="11" s="1"/>
  <c r="G229" i="11" s="1"/>
  <c r="G230" i="11" s="1"/>
  <c r="G231" i="11" s="1"/>
  <c r="G232" i="11" s="1"/>
  <c r="G82" i="1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299" i="1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27" i="1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197" i="11"/>
  <c r="AB16" i="11"/>
  <c r="AA94" i="11"/>
  <c r="AB94" i="11"/>
  <c r="AA62" i="11"/>
  <c r="AB62" i="11"/>
  <c r="AB305" i="11"/>
  <c r="AA21" i="11"/>
  <c r="AB95" i="11"/>
  <c r="AA29" i="11"/>
  <c r="AA201" i="11"/>
  <c r="AA8" i="11"/>
  <c r="AA331" i="11"/>
  <c r="AB331" i="11"/>
  <c r="AA390" i="11"/>
  <c r="AA387" i="11"/>
  <c r="AA329" i="11"/>
  <c r="AB329" i="11"/>
  <c r="Z148" i="11"/>
  <c r="AB148" i="11"/>
  <c r="AA319" i="11"/>
  <c r="AA10" i="11"/>
  <c r="AB81" i="11"/>
  <c r="AA158" i="11"/>
  <c r="AB418" i="11"/>
  <c r="AA157" i="11"/>
  <c r="AA223" i="11"/>
  <c r="AB223" i="11"/>
  <c r="AA202" i="11"/>
  <c r="AA383" i="11"/>
  <c r="AA152" i="11"/>
  <c r="AB152" i="11"/>
  <c r="AA403" i="11"/>
  <c r="AA116" i="11"/>
  <c r="AB116" i="11"/>
  <c r="AA69" i="11"/>
  <c r="AA338" i="11"/>
  <c r="AB338" i="11"/>
  <c r="AA421" i="11"/>
  <c r="AA279" i="11"/>
  <c r="AB144" i="11"/>
  <c r="AB227" i="11"/>
  <c r="G65" i="1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119" i="11"/>
  <c r="G120" i="11" s="1"/>
  <c r="G121" i="11" s="1"/>
  <c r="G122" i="11" s="1"/>
  <c r="G123" i="11" s="1"/>
  <c r="G124" i="11" s="1"/>
  <c r="G125" i="11" s="1"/>
  <c r="G126" i="11" s="1"/>
  <c r="G127" i="11" s="1"/>
  <c r="G166" i="1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253" i="11"/>
  <c r="G254" i="11" s="1"/>
  <c r="G255" i="11" s="1"/>
  <c r="G256" i="11" s="1"/>
  <c r="G257" i="11" s="1"/>
  <c r="G258" i="11" s="1"/>
  <c r="G259" i="11" s="1"/>
  <c r="G260" i="11" s="1"/>
  <c r="G261" i="11" s="1"/>
  <c r="G159" i="11"/>
  <c r="G160" i="11" s="1"/>
  <c r="G161" i="11" s="1"/>
  <c r="G162" i="11" s="1"/>
  <c r="G198" i="11"/>
  <c r="G199" i="11" s="1"/>
  <c r="G200" i="11" s="1"/>
  <c r="G238" i="1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AA73" i="11"/>
  <c r="AB366" i="11"/>
  <c r="AA113" i="11"/>
  <c r="AA182" i="11"/>
  <c r="AB300" i="11"/>
  <c r="AA50" i="11"/>
  <c r="AB302" i="11"/>
  <c r="AA355" i="11"/>
  <c r="AB118" i="11"/>
  <c r="AA341" i="11"/>
  <c r="AB341" i="11"/>
  <c r="AA23" i="11"/>
  <c r="AA197" i="11"/>
  <c r="AB197" i="11"/>
  <c r="AB316" i="11"/>
  <c r="AA416" i="11"/>
  <c r="AB3" i="11"/>
  <c r="AA3" i="11"/>
  <c r="AA179" i="11"/>
  <c r="AA343" i="11"/>
  <c r="AB343" i="11"/>
  <c r="AB381" i="11"/>
  <c r="AA261" i="11"/>
  <c r="AB261" i="11"/>
  <c r="AA269" i="11"/>
  <c r="AA336" i="11"/>
  <c r="AB336" i="11"/>
  <c r="AA155" i="11"/>
  <c r="AB155" i="11"/>
  <c r="AB4" i="11"/>
  <c r="AB180" i="11"/>
  <c r="Z145" i="11"/>
  <c r="AB145" i="11"/>
  <c r="AB233" i="11"/>
  <c r="AB176" i="11"/>
  <c r="AA143" i="11"/>
  <c r="AB143" i="11"/>
  <c r="AA247" i="11"/>
  <c r="AA199" i="11"/>
  <c r="AA259" i="11"/>
  <c r="AA256" i="11"/>
  <c r="AA267" i="11"/>
  <c r="AA219" i="11"/>
  <c r="AB115" i="11"/>
  <c r="AA139" i="11"/>
  <c r="AB304" i="11"/>
  <c r="AB65" i="11"/>
  <c r="AA204" i="11"/>
  <c r="AA156" i="11"/>
  <c r="AB156" i="11"/>
  <c r="AA389" i="11"/>
  <c r="AA384" i="11"/>
  <c r="AA257" i="11"/>
  <c r="AB257" i="11"/>
  <c r="AA177" i="11"/>
  <c r="AB299" i="11"/>
  <c r="G182" i="11"/>
  <c r="G183" i="11" s="1"/>
  <c r="G367" i="1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AB380" i="11" s="1"/>
  <c r="G405" i="11"/>
  <c r="G406" i="11" s="1"/>
  <c r="G383" i="1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96" i="11" s="1"/>
  <c r="G397" i="11" s="1"/>
  <c r="G398" i="11" s="1"/>
  <c r="G399" i="11" s="1"/>
  <c r="G400" i="11" s="1"/>
  <c r="G401" i="11" s="1"/>
  <c r="G402" i="11" s="1"/>
  <c r="G403" i="11" s="1"/>
  <c r="AB403" i="11" s="1"/>
  <c r="G96" i="1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AB114" i="11" s="1"/>
  <c r="AB66" i="11"/>
  <c r="AA30" i="11"/>
  <c r="AB71" i="11"/>
  <c r="AA34" i="11"/>
  <c r="AA289" i="11"/>
  <c r="AA352" i="11"/>
  <c r="AA325" i="11"/>
  <c r="AB325" i="11"/>
  <c r="AA15" i="11"/>
  <c r="AB15" i="11"/>
  <c r="AA323" i="11"/>
  <c r="AA413" i="11"/>
  <c r="AA422" i="11"/>
  <c r="AA90" i="11"/>
  <c r="AB90" i="11"/>
  <c r="AA169" i="11"/>
  <c r="AB169" i="11"/>
  <c r="AA327" i="11"/>
  <c r="AB327" i="11"/>
  <c r="AA263" i="11"/>
  <c r="AA150" i="11"/>
  <c r="AB150" i="11"/>
  <c r="AA230" i="11"/>
  <c r="AB230" i="11"/>
  <c r="AA234" i="11"/>
  <c r="AB234" i="11"/>
  <c r="AA408" i="11"/>
  <c r="AB7" i="11"/>
  <c r="AA91" i="11"/>
  <c r="AB91" i="11"/>
  <c r="AA174" i="11"/>
  <c r="AB174" i="11"/>
  <c r="AB153" i="11"/>
  <c r="AA433" i="11"/>
  <c r="AB171" i="11"/>
  <c r="AB154" i="11"/>
  <c r="AA244" i="11"/>
  <c r="AB244" i="11"/>
  <c r="AA196" i="11"/>
  <c r="AB196" i="11"/>
  <c r="AA255" i="11"/>
  <c r="AB255" i="11"/>
  <c r="AA252" i="11"/>
  <c r="AB252" i="11"/>
  <c r="Z161" i="11"/>
  <c r="AB161" i="11"/>
  <c r="AB125" i="11"/>
  <c r="AA301" i="11"/>
  <c r="AB301" i="11"/>
  <c r="AA344" i="11"/>
  <c r="AB344" i="11"/>
  <c r="AA200" i="11"/>
  <c r="AA205" i="11"/>
  <c r="AB205" i="11"/>
  <c r="AA35" i="11"/>
  <c r="AA382" i="11"/>
  <c r="AB382" i="11"/>
  <c r="AA253" i="11"/>
  <c r="AB253" i="11"/>
  <c r="AB89" i="11"/>
  <c r="AB173" i="11"/>
  <c r="AA281" i="11"/>
  <c r="AA28" i="11"/>
  <c r="AB99" i="11"/>
  <c r="AB379" i="11"/>
  <c r="AB63" i="11"/>
  <c r="G263" i="11"/>
  <c r="AB263" i="11" s="1"/>
  <c r="G347" i="11"/>
  <c r="G348" i="11" s="1"/>
  <c r="G349" i="11" s="1"/>
  <c r="G350" i="11" s="1"/>
  <c r="G351" i="11" s="1"/>
  <c r="G352" i="11" s="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AB365" i="11" s="1"/>
  <c r="G317" i="11"/>
  <c r="G318" i="11" s="1"/>
  <c r="G319" i="11" s="1"/>
  <c r="G320" i="11" s="1"/>
  <c r="G321" i="11" s="1"/>
  <c r="G322" i="11" s="1"/>
  <c r="G323" i="11" s="1"/>
  <c r="G324" i="11" s="1"/>
  <c r="G281" i="11"/>
  <c r="AB281" i="11" s="1"/>
  <c r="G17" i="11"/>
  <c r="G18" i="11" s="1"/>
  <c r="G206" i="1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AB222" i="11" s="1"/>
  <c r="AA280" i="11"/>
  <c r="AB280" i="11"/>
  <c r="AA377" i="11"/>
  <c r="AB377" i="11"/>
  <c r="AA22" i="11"/>
  <c r="AB98" i="11"/>
  <c r="AB101" i="11"/>
  <c r="AA96" i="11"/>
  <c r="AB96" i="11"/>
  <c r="AB68" i="11"/>
  <c r="AB64" i="11"/>
  <c r="AA310" i="11"/>
  <c r="AB310" i="11"/>
  <c r="AA315" i="11"/>
  <c r="AB315" i="11"/>
  <c r="AB345" i="11"/>
  <c r="AA127" i="11"/>
  <c r="AB127" i="11"/>
  <c r="AA335" i="11"/>
  <c r="AB335" i="11"/>
  <c r="AA203" i="11"/>
  <c r="AA212" i="11"/>
  <c r="AB212" i="11"/>
  <c r="AA321" i="11"/>
  <c r="AA12" i="11"/>
  <c r="AB12" i="11"/>
  <c r="AB87" i="11"/>
  <c r="AB163" i="11"/>
  <c r="AB333" i="11"/>
  <c r="AA397" i="11"/>
  <c r="AB397" i="11"/>
  <c r="AA394" i="11"/>
  <c r="AB394" i="11"/>
  <c r="AA254" i="11"/>
  <c r="AB254" i="11"/>
  <c r="AA339" i="11"/>
  <c r="AB339" i="11"/>
  <c r="AB160" i="11"/>
  <c r="Z226" i="11"/>
  <c r="AB226" i="11"/>
  <c r="AA431" i="11"/>
  <c r="AA14" i="11"/>
  <c r="AB14" i="11"/>
  <c r="AA84" i="11"/>
  <c r="AB84" i="11"/>
  <c r="AA165" i="11"/>
  <c r="AB165" i="11"/>
  <c r="AA246" i="11"/>
  <c r="AB246" i="11"/>
  <c r="AA426" i="11"/>
  <c r="AA164" i="11"/>
  <c r="AB164" i="11"/>
  <c r="AB228" i="11"/>
  <c r="AB237" i="11"/>
  <c r="AA220" i="11"/>
  <c r="AB395" i="11"/>
  <c r="AA251" i="11"/>
  <c r="AB251" i="11"/>
  <c r="AA146" i="11"/>
  <c r="AB146" i="11"/>
  <c r="AA124" i="11"/>
  <c r="AB124" i="11"/>
  <c r="AB122" i="11"/>
  <c r="AB76" i="11"/>
  <c r="AB330" i="11"/>
  <c r="AA198" i="11"/>
  <c r="AB198" i="11"/>
  <c r="AA417" i="11"/>
  <c r="AA425" i="11"/>
  <c r="AB347" i="11"/>
  <c r="Z162" i="11"/>
  <c r="AB162" i="11"/>
  <c r="AB400" i="11"/>
  <c r="AA277" i="11"/>
  <c r="AA85" i="11"/>
  <c r="AB85" i="11"/>
  <c r="AB167" i="11"/>
  <c r="AB346" i="11"/>
  <c r="AB374" i="11"/>
  <c r="AB67" i="11"/>
  <c r="AB320" i="11"/>
  <c r="AB11" i="11"/>
  <c r="AB385" i="11"/>
  <c r="AB312" i="11"/>
  <c r="AB103" i="11"/>
  <c r="AB370" i="11"/>
  <c r="AA334" i="11"/>
  <c r="AB334" i="11"/>
  <c r="AB248" i="11"/>
  <c r="AA178" i="11"/>
  <c r="AB178" i="11"/>
  <c r="AA188" i="11"/>
  <c r="AA70" i="11"/>
  <c r="AB70" i="11"/>
  <c r="AB225" i="11"/>
  <c r="AB13" i="11"/>
  <c r="AB86" i="11"/>
  <c r="AA168" i="11"/>
  <c r="AB168" i="11"/>
  <c r="AA249" i="11"/>
  <c r="AB249" i="11"/>
  <c r="AB109" i="11"/>
  <c r="AB181" i="11"/>
  <c r="G37" i="1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AB61" i="11" s="1"/>
  <c r="AB402" i="11"/>
  <c r="AB398" i="11"/>
  <c r="AB378" i="11"/>
  <c r="AB350" i="11"/>
  <c r="AB342" i="11"/>
  <c r="AB328" i="11"/>
  <c r="AB235" i="11"/>
  <c r="AB123" i="11"/>
  <c r="AB107" i="11"/>
  <c r="AA61" i="11"/>
  <c r="AB17" i="11"/>
  <c r="AA45" i="11"/>
  <c r="AB314" i="11"/>
  <c r="AB93" i="11"/>
  <c r="AA170" i="11"/>
  <c r="AB170" i="11"/>
  <c r="AA337" i="11"/>
  <c r="AB337" i="11"/>
  <c r="AB250" i="11"/>
  <c r="AB9" i="11"/>
  <c r="AB82" i="11"/>
  <c r="AB240" i="11"/>
  <c r="AB313" i="11"/>
  <c r="AB126" i="11"/>
  <c r="G419" i="1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33" i="11" s="1"/>
  <c r="G434" i="11" s="1"/>
  <c r="G435" i="11" s="1"/>
  <c r="AB405" i="11"/>
  <c r="AB369" i="11"/>
  <c r="AB361" i="11"/>
  <c r="AB231" i="11"/>
  <c r="AB151" i="11"/>
  <c r="AA270" i="11"/>
  <c r="AB36" i="11"/>
  <c r="AA58" i="11"/>
  <c r="AB308" i="11"/>
  <c r="AB97" i="11"/>
  <c r="AB120" i="11"/>
  <c r="AA238" i="11"/>
  <c r="AB238" i="11"/>
  <c r="AB88" i="11"/>
  <c r="AB166" i="11"/>
  <c r="AB262" i="11"/>
  <c r="AA20" i="11"/>
  <c r="AA189" i="11"/>
  <c r="AA149" i="11"/>
  <c r="AB149" i="11"/>
  <c r="AA232" i="11"/>
  <c r="AB232" i="11"/>
  <c r="AB242" i="11"/>
  <c r="AB317" i="11"/>
  <c r="AA6" i="11"/>
  <c r="AB6" i="11"/>
  <c r="AA5" i="11"/>
  <c r="AB5" i="11"/>
  <c r="AB236" i="11"/>
  <c r="AA278" i="11"/>
  <c r="AB100" i="11"/>
  <c r="AB78" i="11"/>
  <c r="AA306" i="11"/>
  <c r="AB306" i="11"/>
  <c r="AA209" i="11"/>
  <c r="AB209" i="11"/>
  <c r="AA128" i="11"/>
  <c r="AB128" i="11"/>
  <c r="AA56" i="11"/>
  <c r="AB420" i="11"/>
  <c r="AB404" i="11"/>
  <c r="AB368" i="11"/>
  <c r="AB340" i="11"/>
  <c r="AB332" i="11"/>
  <c r="AB324" i="11"/>
  <c r="AB243" i="11"/>
  <c r="AB147" i="11"/>
  <c r="AA32" i="11"/>
  <c r="AB54" i="11"/>
  <c r="AB49" i="11"/>
  <c r="AA138" i="11"/>
  <c r="AA26" i="11"/>
  <c r="AA326" i="11"/>
  <c r="AB326" i="11"/>
  <c r="Z224" i="11"/>
  <c r="AB224" i="11"/>
  <c r="AA80" i="11"/>
  <c r="AB80" i="11"/>
  <c r="AA106" i="11"/>
  <c r="AB106" i="11"/>
  <c r="AB74" i="11"/>
  <c r="AA229" i="11"/>
  <c r="AB229" i="11"/>
  <c r="AA2" i="11"/>
  <c r="AB2" i="11"/>
  <c r="AA92" i="11"/>
  <c r="AB92" i="11"/>
  <c r="AA172" i="11"/>
  <c r="AB172" i="11"/>
  <c r="AA130" i="11"/>
  <c r="AB298" i="11"/>
  <c r="AB72" i="11"/>
  <c r="AB117" i="11"/>
  <c r="G129" i="1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AB142" i="11" s="1"/>
  <c r="AB435" i="11"/>
  <c r="AB391" i="11"/>
  <c r="AB363" i="11"/>
  <c r="AB303" i="11"/>
  <c r="AB79" i="11"/>
  <c r="Z258" i="11"/>
  <c r="Z24" i="11"/>
  <c r="Z333" i="11"/>
  <c r="Z330" i="11"/>
  <c r="Z16" i="11"/>
  <c r="Z260" i="11"/>
  <c r="AA66" i="11"/>
  <c r="Z66" i="11"/>
  <c r="AA105" i="11"/>
  <c r="Z105" i="11"/>
  <c r="AA284" i="11"/>
  <c r="Z284" i="11"/>
  <c r="AA108" i="11"/>
  <c r="Z108" i="11"/>
  <c r="AA102" i="11"/>
  <c r="Z102" i="11"/>
  <c r="AA349" i="11"/>
  <c r="Z349" i="11"/>
  <c r="AA71" i="11"/>
  <c r="Z71" i="11"/>
  <c r="AA41" i="11"/>
  <c r="Z41" i="11"/>
  <c r="AA44" i="11"/>
  <c r="Z44" i="11"/>
  <c r="AA114" i="11"/>
  <c r="Z114" i="11"/>
  <c r="AA351" i="11"/>
  <c r="Z351" i="11"/>
  <c r="AA141" i="11"/>
  <c r="Z141" i="11"/>
  <c r="AA217" i="11"/>
  <c r="Z217" i="11"/>
  <c r="AA207" i="11"/>
  <c r="Z207" i="11"/>
  <c r="AA399" i="11"/>
  <c r="Z399" i="11"/>
  <c r="AA7" i="11"/>
  <c r="Z7" i="11"/>
  <c r="Z153" i="11"/>
  <c r="AA153" i="11"/>
  <c r="AA171" i="11"/>
  <c r="Z171" i="11"/>
  <c r="AA154" i="11"/>
  <c r="Z154" i="11"/>
  <c r="AA401" i="11"/>
  <c r="Z401" i="11"/>
  <c r="AA213" i="11"/>
  <c r="Z213" i="11"/>
  <c r="AA388" i="11"/>
  <c r="Z388" i="11"/>
  <c r="AA125" i="11"/>
  <c r="Z125" i="11"/>
  <c r="AA137" i="11"/>
  <c r="Z137" i="11"/>
  <c r="AA430" i="11"/>
  <c r="Z430" i="11"/>
  <c r="AA356" i="11"/>
  <c r="Z356" i="11"/>
  <c r="AA265" i="11"/>
  <c r="Z265" i="11"/>
  <c r="AA59" i="11"/>
  <c r="Z59" i="11"/>
  <c r="AA89" i="11"/>
  <c r="Z89" i="11"/>
  <c r="AA173" i="11"/>
  <c r="Z173" i="11"/>
  <c r="AA192" i="11"/>
  <c r="Z192" i="11"/>
  <c r="AA367" i="11"/>
  <c r="Z367" i="11"/>
  <c r="AA46" i="11"/>
  <c r="Z46" i="11"/>
  <c r="AA40" i="11"/>
  <c r="Z40" i="11"/>
  <c r="AA112" i="11"/>
  <c r="Z112" i="11"/>
  <c r="AA353" i="11"/>
  <c r="Z353" i="11"/>
  <c r="AA135" i="11"/>
  <c r="Z135" i="11"/>
  <c r="AA248" i="11"/>
  <c r="Z248" i="11"/>
  <c r="AA99" i="11"/>
  <c r="Z99" i="11"/>
  <c r="AA275" i="11"/>
  <c r="Z275" i="11"/>
  <c r="Z31" i="11"/>
  <c r="AA42" i="11"/>
  <c r="Z42" i="11"/>
  <c r="AA379" i="11"/>
  <c r="Z379" i="11"/>
  <c r="Z225" i="11"/>
  <c r="AA225" i="11"/>
  <c r="AA423" i="11"/>
  <c r="Z423" i="11"/>
  <c r="AA13" i="11"/>
  <c r="Z13" i="11"/>
  <c r="AA86" i="11"/>
  <c r="Z86" i="11"/>
  <c r="AA264" i="11"/>
  <c r="Z264" i="11"/>
  <c r="AA109" i="11"/>
  <c r="Z109" i="11"/>
  <c r="AA373" i="11"/>
  <c r="Z373" i="11"/>
  <c r="AA63" i="11"/>
  <c r="Z63" i="11"/>
  <c r="AA218" i="11"/>
  <c r="Z218" i="11"/>
  <c r="AA357" i="11"/>
  <c r="Z357" i="11"/>
  <c r="AA181" i="11"/>
  <c r="Z181" i="11"/>
  <c r="AA140" i="11"/>
  <c r="Z140" i="11"/>
  <c r="AA288" i="11"/>
  <c r="Z288" i="11"/>
  <c r="AA39" i="11"/>
  <c r="Z39" i="11"/>
  <c r="Z201" i="11"/>
  <c r="Z196" i="11"/>
  <c r="Z261" i="11"/>
  <c r="Z255" i="11"/>
  <c r="Z252" i="11"/>
  <c r="Z325" i="11"/>
  <c r="Z327" i="11"/>
  <c r="Z336" i="11"/>
  <c r="Z332" i="11"/>
  <c r="Z342" i="11"/>
  <c r="Z22" i="11"/>
  <c r="Z15" i="11"/>
  <c r="Z35" i="11"/>
  <c r="Z19" i="11"/>
  <c r="Z158" i="11"/>
  <c r="Z152" i="11"/>
  <c r="Z230" i="11"/>
  <c r="Z229" i="11"/>
  <c r="Z324" i="11"/>
  <c r="Z417" i="11"/>
  <c r="Z405" i="11"/>
  <c r="Z426" i="11"/>
  <c r="Z435" i="11"/>
  <c r="Z10" i="11"/>
  <c r="Z90" i="11"/>
  <c r="Z79" i="11"/>
  <c r="Z169" i="11"/>
  <c r="Z177" i="11"/>
  <c r="Z168" i="11"/>
  <c r="Z244" i="11"/>
  <c r="Z249" i="11"/>
  <c r="Z387" i="11"/>
  <c r="Z382" i="11"/>
  <c r="Z391" i="11"/>
  <c r="Z279" i="11"/>
  <c r="Z113" i="11"/>
  <c r="Z106" i="11"/>
  <c r="Z368" i="11"/>
  <c r="Z70" i="11"/>
  <c r="Z303" i="11"/>
  <c r="Z219" i="11"/>
  <c r="Z355" i="11"/>
  <c r="Z182" i="11"/>
  <c r="Z124" i="11"/>
  <c r="Z138" i="11"/>
  <c r="Z50" i="11"/>
  <c r="Z291" i="11"/>
  <c r="AA258" i="11"/>
  <c r="AA333" i="11"/>
  <c r="AA16" i="11"/>
  <c r="AA31" i="11"/>
  <c r="AA162" i="11"/>
  <c r="AA98" i="11"/>
  <c r="Z98" i="11"/>
  <c r="AA193" i="11"/>
  <c r="Z193" i="11"/>
  <c r="AA101" i="11"/>
  <c r="Z101" i="11"/>
  <c r="AA68" i="11"/>
  <c r="Z68" i="11"/>
  <c r="AA64" i="11"/>
  <c r="Z64" i="11"/>
  <c r="AA285" i="11"/>
  <c r="Z285" i="11"/>
  <c r="AA104" i="11"/>
  <c r="Z104" i="11"/>
  <c r="AA345" i="11"/>
  <c r="Z345" i="11"/>
  <c r="AA136" i="11"/>
  <c r="Z136" i="11"/>
  <c r="AA409" i="11"/>
  <c r="Z409" i="11"/>
  <c r="AA87" i="11"/>
  <c r="Z87" i="11"/>
  <c r="AA163" i="11"/>
  <c r="Z163" i="11"/>
  <c r="AA160" i="11"/>
  <c r="Z160" i="11"/>
  <c r="AA322" i="11"/>
  <c r="Z322" i="11"/>
  <c r="Z228" i="11"/>
  <c r="AA228" i="11"/>
  <c r="AA237" i="11"/>
  <c r="Z237" i="11"/>
  <c r="AA395" i="11"/>
  <c r="Z395" i="11"/>
  <c r="AA274" i="11"/>
  <c r="Z274" i="11"/>
  <c r="AA210" i="11"/>
  <c r="Z210" i="11"/>
  <c r="AA122" i="11"/>
  <c r="Z122" i="11"/>
  <c r="AA129" i="11"/>
  <c r="Z129" i="11"/>
  <c r="AA76" i="11"/>
  <c r="Z76" i="11"/>
  <c r="AA347" i="11"/>
  <c r="Z347" i="11"/>
  <c r="Z27" i="11"/>
  <c r="AA400" i="11"/>
  <c r="Z400" i="11"/>
  <c r="AA47" i="11"/>
  <c r="Z47" i="11"/>
  <c r="AA167" i="11"/>
  <c r="Z167" i="11"/>
  <c r="AA186" i="11"/>
  <c r="Z186" i="11"/>
  <c r="AA17" i="11"/>
  <c r="Z17" i="11"/>
  <c r="AA37" i="11"/>
  <c r="Z37" i="11"/>
  <c r="AA314" i="11"/>
  <c r="Z314" i="11"/>
  <c r="AA346" i="11"/>
  <c r="Z346" i="11"/>
  <c r="AA131" i="11"/>
  <c r="Z131" i="11"/>
  <c r="AA406" i="11"/>
  <c r="Z406" i="11"/>
  <c r="AA93" i="11"/>
  <c r="Z93" i="11"/>
  <c r="AA272" i="11"/>
  <c r="Z272" i="11"/>
  <c r="AA185" i="11"/>
  <c r="Z185" i="11"/>
  <c r="Z25" i="11"/>
  <c r="AA25" i="11"/>
  <c r="AA282" i="11"/>
  <c r="Z282" i="11"/>
  <c r="AA194" i="11"/>
  <c r="Z194" i="11"/>
  <c r="AA374" i="11"/>
  <c r="Z374" i="11"/>
  <c r="AA67" i="11"/>
  <c r="Z67" i="11"/>
  <c r="AA250" i="11"/>
  <c r="Z250" i="11"/>
  <c r="AA320" i="11"/>
  <c r="Z320" i="11"/>
  <c r="AA11" i="11"/>
  <c r="Z11" i="11"/>
  <c r="AA9" i="11"/>
  <c r="Z9" i="11"/>
  <c r="AA82" i="11"/>
  <c r="Z82" i="11"/>
  <c r="AA142" i="11"/>
  <c r="Z142" i="11"/>
  <c r="AA240" i="11"/>
  <c r="Z240" i="11"/>
  <c r="AA385" i="11"/>
  <c r="Z385" i="11"/>
  <c r="AA312" i="11"/>
  <c r="Z312" i="11"/>
  <c r="AA103" i="11"/>
  <c r="Z103" i="11"/>
  <c r="AA370" i="11"/>
  <c r="Z370" i="11"/>
  <c r="AA313" i="11"/>
  <c r="Z313" i="11"/>
  <c r="AA215" i="11"/>
  <c r="Z215" i="11"/>
  <c r="AA126" i="11"/>
  <c r="Z126" i="11"/>
  <c r="AA133" i="11"/>
  <c r="Z133" i="11"/>
  <c r="Z283" i="11"/>
  <c r="AA293" i="11"/>
  <c r="Z293" i="11"/>
  <c r="Z197" i="11"/>
  <c r="Z204" i="11"/>
  <c r="Z251" i="11"/>
  <c r="Z257" i="11"/>
  <c r="Z335" i="11"/>
  <c r="Z344" i="11"/>
  <c r="Z340" i="11"/>
  <c r="Z328" i="11"/>
  <c r="Z34" i="11"/>
  <c r="Z32" i="11"/>
  <c r="Z20" i="11"/>
  <c r="Z157" i="11"/>
  <c r="Z156" i="11"/>
  <c r="Z223" i="11"/>
  <c r="Z323" i="11"/>
  <c r="Z416" i="11"/>
  <c r="Z404" i="11"/>
  <c r="Z422" i="11"/>
  <c r="Z425" i="11"/>
  <c r="Z12" i="11"/>
  <c r="Z6" i="11"/>
  <c r="Z91" i="11"/>
  <c r="Z80" i="11"/>
  <c r="Z174" i="11"/>
  <c r="Z178" i="11"/>
  <c r="Z234" i="11"/>
  <c r="Z243" i="11"/>
  <c r="Z397" i="11"/>
  <c r="Z383" i="11"/>
  <c r="Z384" i="11"/>
  <c r="Z269" i="11"/>
  <c r="Z277" i="11"/>
  <c r="Z94" i="11"/>
  <c r="Z377" i="11"/>
  <c r="Z73" i="11"/>
  <c r="Z310" i="11"/>
  <c r="Z306" i="11"/>
  <c r="Z205" i="11"/>
  <c r="Z361" i="11"/>
  <c r="Z188" i="11"/>
  <c r="Z116" i="11"/>
  <c r="Z130" i="11"/>
  <c r="Z61" i="11"/>
  <c r="Z281" i="11"/>
  <c r="AA283" i="11"/>
  <c r="AA260" i="11"/>
  <c r="AA330" i="11"/>
  <c r="AA24" i="11"/>
  <c r="AA148" i="11"/>
  <c r="AA147" i="11"/>
  <c r="AA77" i="11"/>
  <c r="Z77" i="11"/>
  <c r="AA371" i="11"/>
  <c r="Z371" i="11"/>
  <c r="AA297" i="11"/>
  <c r="Z297" i="11"/>
  <c r="AA190" i="11"/>
  <c r="Z190" i="11"/>
  <c r="AA364" i="11"/>
  <c r="Z364" i="11"/>
  <c r="AA60" i="11"/>
  <c r="Z60" i="11"/>
  <c r="AA305" i="11"/>
  <c r="Z305" i="11"/>
  <c r="AA57" i="11"/>
  <c r="Z57" i="11"/>
  <c r="AA309" i="11"/>
  <c r="Z309" i="11"/>
  <c r="AA95" i="11"/>
  <c r="Z95" i="11"/>
  <c r="AA362" i="11"/>
  <c r="Z362" i="11"/>
  <c r="AA121" i="11"/>
  <c r="Z121" i="11"/>
  <c r="AA132" i="11"/>
  <c r="Z132" i="11"/>
  <c r="AA206" i="11"/>
  <c r="Z206" i="11"/>
  <c r="AA318" i="11"/>
  <c r="Z318" i="11"/>
  <c r="AA434" i="11"/>
  <c r="Z434" i="11"/>
  <c r="AA83" i="11"/>
  <c r="Z83" i="11"/>
  <c r="AA222" i="11"/>
  <c r="Z222" i="11"/>
  <c r="AA276" i="11"/>
  <c r="Z276" i="11"/>
  <c r="AA245" i="11"/>
  <c r="Z245" i="11"/>
  <c r="AA424" i="11"/>
  <c r="Z424" i="11"/>
  <c r="AA81" i="11"/>
  <c r="Z81" i="11"/>
  <c r="AA239" i="11"/>
  <c r="Z239" i="11"/>
  <c r="AA418" i="11"/>
  <c r="Z418" i="11"/>
  <c r="AA216" i="11"/>
  <c r="Z216" i="11"/>
  <c r="AA271" i="11"/>
  <c r="Z271" i="11"/>
  <c r="AA119" i="11"/>
  <c r="Z119" i="11"/>
  <c r="AA311" i="11"/>
  <c r="Z311" i="11"/>
  <c r="AA221" i="11"/>
  <c r="Z221" i="11"/>
  <c r="AA414" i="11"/>
  <c r="Z414" i="11"/>
  <c r="Z144" i="11"/>
  <c r="AA144" i="11"/>
  <c r="Z18" i="11"/>
  <c r="AA18" i="11"/>
  <c r="AA396" i="11"/>
  <c r="Z396" i="11"/>
  <c r="AA43" i="11"/>
  <c r="Z43" i="11"/>
  <c r="AA292" i="11"/>
  <c r="Z292" i="11"/>
  <c r="AA48" i="11"/>
  <c r="Z48" i="11"/>
  <c r="AA183" i="11"/>
  <c r="Z183" i="11"/>
  <c r="AA36" i="11"/>
  <c r="Z36" i="11"/>
  <c r="AA308" i="11"/>
  <c r="Z308" i="11"/>
  <c r="AA97" i="11"/>
  <c r="Z97" i="11"/>
  <c r="AA120" i="11"/>
  <c r="Z120" i="11"/>
  <c r="Z33" i="11"/>
  <c r="AA227" i="11"/>
  <c r="Z227" i="11"/>
  <c r="AA432" i="11"/>
  <c r="Z432" i="11"/>
  <c r="AA88" i="11"/>
  <c r="Z88" i="11"/>
  <c r="AA166" i="11"/>
  <c r="Z166" i="11"/>
  <c r="AA111" i="11"/>
  <c r="Z111" i="11"/>
  <c r="AA393" i="11"/>
  <c r="Z393" i="11"/>
  <c r="AA262" i="11"/>
  <c r="Z262" i="11"/>
  <c r="AA380" i="11"/>
  <c r="Z380" i="11"/>
  <c r="AA354" i="11"/>
  <c r="Z354" i="11"/>
  <c r="AA55" i="11"/>
  <c r="Z55" i="11"/>
  <c r="AA242" i="11"/>
  <c r="Z242" i="11"/>
  <c r="AA317" i="11"/>
  <c r="Z317" i="11"/>
  <c r="AA175" i="11"/>
  <c r="Z175" i="11"/>
  <c r="AA134" i="11"/>
  <c r="Z134" i="11"/>
  <c r="AA236" i="11"/>
  <c r="Z236" i="11"/>
  <c r="AA307" i="11"/>
  <c r="Z307" i="11"/>
  <c r="AA100" i="11"/>
  <c r="Z100" i="11"/>
  <c r="AA78" i="11"/>
  <c r="Z78" i="11"/>
  <c r="AA195" i="11"/>
  <c r="Z195" i="11"/>
  <c r="AA286" i="11"/>
  <c r="Z286" i="11"/>
  <c r="Z202" i="11"/>
  <c r="Z200" i="11"/>
  <c r="Z254" i="11"/>
  <c r="Z253" i="11"/>
  <c r="Z331" i="11"/>
  <c r="Z339" i="11"/>
  <c r="Z326" i="11"/>
  <c r="Z337" i="11"/>
  <c r="Z29" i="11"/>
  <c r="Z28" i="11"/>
  <c r="Z150" i="11"/>
  <c r="Z143" i="11"/>
  <c r="Z149" i="11"/>
  <c r="Z231" i="11"/>
  <c r="Z321" i="11"/>
  <c r="Z413" i="11"/>
  <c r="Z411" i="11"/>
  <c r="Z431" i="11"/>
  <c r="Z421" i="11"/>
  <c r="Z8" i="11"/>
  <c r="Z2" i="11"/>
  <c r="Z84" i="11"/>
  <c r="Z92" i="11"/>
  <c r="Z165" i="11"/>
  <c r="Z170" i="11"/>
  <c r="Z246" i="11"/>
  <c r="Z238" i="11"/>
  <c r="Z390" i="11"/>
  <c r="Z403" i="11"/>
  <c r="Z402" i="11"/>
  <c r="Z263" i="11"/>
  <c r="Z270" i="11"/>
  <c r="Z96" i="11"/>
  <c r="Z378" i="11"/>
  <c r="Z62" i="11"/>
  <c r="Z315" i="11"/>
  <c r="Z212" i="11"/>
  <c r="Z209" i="11"/>
  <c r="Z363" i="11"/>
  <c r="Z189" i="11"/>
  <c r="Z123" i="11"/>
  <c r="Z128" i="11"/>
  <c r="Z45" i="11"/>
  <c r="Z280" i="11"/>
  <c r="AA27" i="11"/>
  <c r="AA145" i="11"/>
  <c r="AA226" i="11"/>
  <c r="AA366" i="11"/>
  <c r="Z366" i="11"/>
  <c r="AA290" i="11"/>
  <c r="Z290" i="11"/>
  <c r="AA110" i="11"/>
  <c r="Z110" i="11"/>
  <c r="AA358" i="11"/>
  <c r="Z358" i="11"/>
  <c r="AA75" i="11"/>
  <c r="Z75" i="11"/>
  <c r="AA52" i="11"/>
  <c r="Z52" i="11"/>
  <c r="AA300" i="11"/>
  <c r="Z300" i="11"/>
  <c r="AA294" i="11"/>
  <c r="Z294" i="11"/>
  <c r="AA302" i="11"/>
  <c r="Z302" i="11"/>
  <c r="AA359" i="11"/>
  <c r="Z359" i="11"/>
  <c r="AA118" i="11"/>
  <c r="Z118" i="11"/>
  <c r="Z316" i="11"/>
  <c r="AA316" i="11"/>
  <c r="AA428" i="11"/>
  <c r="Z428" i="11"/>
  <c r="Z3" i="11"/>
  <c r="AA211" i="11"/>
  <c r="Z211" i="11"/>
  <c r="AA381" i="11"/>
  <c r="Z381" i="11"/>
  <c r="AA241" i="11"/>
  <c r="Z241" i="11"/>
  <c r="AA412" i="11"/>
  <c r="Z412" i="11"/>
  <c r="AA419" i="11"/>
  <c r="Z419" i="11"/>
  <c r="AA4" i="11"/>
  <c r="Z4" i="11"/>
  <c r="AA180" i="11"/>
  <c r="Z180" i="11"/>
  <c r="AA233" i="11"/>
  <c r="Z233" i="11"/>
  <c r="AA176" i="11"/>
  <c r="Z176" i="11"/>
  <c r="AA208" i="11"/>
  <c r="Z208" i="11"/>
  <c r="AA392" i="11"/>
  <c r="Z392" i="11"/>
  <c r="AA115" i="11"/>
  <c r="Z115" i="11"/>
  <c r="AA304" i="11"/>
  <c r="Z304" i="11"/>
  <c r="AA65" i="11"/>
  <c r="Z65" i="11"/>
  <c r="AA214" i="11"/>
  <c r="Z214" i="11"/>
  <c r="AA407" i="11"/>
  <c r="Z407" i="11"/>
  <c r="AA365" i="11"/>
  <c r="Z365" i="11"/>
  <c r="AA273" i="11"/>
  <c r="Z273" i="11"/>
  <c r="AA266" i="11"/>
  <c r="Z266" i="11"/>
  <c r="AA287" i="11"/>
  <c r="Z287" i="11"/>
  <c r="AA38" i="11"/>
  <c r="Z38" i="11"/>
  <c r="AA375" i="11"/>
  <c r="Z375" i="11"/>
  <c r="AA54" i="11"/>
  <c r="Z54" i="11"/>
  <c r="AA49" i="11"/>
  <c r="Z49" i="11"/>
  <c r="AA427" i="11"/>
  <c r="Z427" i="11"/>
  <c r="AA386" i="11"/>
  <c r="Z386" i="11"/>
  <c r="AA191" i="11"/>
  <c r="Z191" i="11"/>
  <c r="AA372" i="11"/>
  <c r="Z372" i="11"/>
  <c r="AA348" i="11"/>
  <c r="Z348" i="11"/>
  <c r="AA295" i="11"/>
  <c r="Z295" i="11"/>
  <c r="AA184" i="11"/>
  <c r="Z184" i="11"/>
  <c r="AA74" i="11"/>
  <c r="Z74" i="11"/>
  <c r="AA159" i="11"/>
  <c r="Z159" i="11"/>
  <c r="AA415" i="11"/>
  <c r="Z415" i="11"/>
  <c r="AA429" i="11"/>
  <c r="Z429" i="11"/>
  <c r="AA268" i="11"/>
  <c r="Z268" i="11"/>
  <c r="AA298" i="11"/>
  <c r="Z298" i="11"/>
  <c r="AA376" i="11"/>
  <c r="Z376" i="11"/>
  <c r="AA72" i="11"/>
  <c r="Z72" i="11"/>
  <c r="AA299" i="11"/>
  <c r="Z299" i="11"/>
  <c r="AA360" i="11"/>
  <c r="Z360" i="11"/>
  <c r="AA187" i="11"/>
  <c r="Z187" i="11"/>
  <c r="AA117" i="11"/>
  <c r="Z117" i="11"/>
  <c r="AA296" i="11"/>
  <c r="Z296" i="11"/>
  <c r="AA53" i="11"/>
  <c r="Z53" i="11"/>
  <c r="Z203" i="11"/>
  <c r="Z199" i="11"/>
  <c r="Z198" i="11"/>
  <c r="Z259" i="11"/>
  <c r="Z256" i="11"/>
  <c r="Z341" i="11"/>
  <c r="Z343" i="11"/>
  <c r="Z329" i="11"/>
  <c r="Z338" i="11"/>
  <c r="Z334" i="11"/>
  <c r="Z30" i="11"/>
  <c r="Z23" i="11"/>
  <c r="Z21" i="11"/>
  <c r="Z26" i="11"/>
  <c r="Z155" i="11"/>
  <c r="Z146" i="11"/>
  <c r="Z151" i="11"/>
  <c r="Z232" i="11"/>
  <c r="Z319" i="11"/>
  <c r="Z408" i="11"/>
  <c r="Z410" i="11"/>
  <c r="Z433" i="11"/>
  <c r="Z420" i="11"/>
  <c r="Z14" i="11"/>
  <c r="Z5" i="11"/>
  <c r="Z85" i="11"/>
  <c r="Z179" i="11"/>
  <c r="Z164" i="11"/>
  <c r="Z172" i="11"/>
  <c r="Z247" i="11"/>
  <c r="Z235" i="11"/>
  <c r="Z394" i="11"/>
  <c r="Z389" i="11"/>
  <c r="Z398" i="11"/>
  <c r="Z267" i="11"/>
  <c r="Z278" i="11"/>
  <c r="Z107" i="11"/>
  <c r="Z369" i="11"/>
  <c r="Z69" i="11"/>
  <c r="Z301" i="11"/>
  <c r="Z220" i="11"/>
  <c r="Z352" i="11"/>
  <c r="Z350" i="11"/>
  <c r="Z127" i="11"/>
  <c r="Z139" i="11"/>
  <c r="Z51" i="11"/>
  <c r="Z58" i="11"/>
  <c r="Z289" i="11"/>
  <c r="AA33" i="11"/>
  <c r="AA161" i="11"/>
  <c r="AA224" i="11"/>
  <c r="V52" i="11"/>
  <c r="W52" i="11" s="1"/>
  <c r="V54" i="11"/>
  <c r="W54" i="11" s="1"/>
  <c r="V49" i="11"/>
  <c r="W49" i="11" s="1"/>
  <c r="V42" i="11"/>
  <c r="W42" i="11" s="1"/>
  <c r="V59" i="11"/>
  <c r="W59" i="11" s="1"/>
  <c r="V53" i="11"/>
  <c r="W53" i="11" s="1"/>
  <c r="V38" i="11"/>
  <c r="W38" i="11" s="1"/>
  <c r="V295" i="11"/>
  <c r="W295" i="11" s="1"/>
  <c r="V289" i="11"/>
  <c r="W289" i="11" s="1"/>
  <c r="V283" i="11"/>
  <c r="W283" i="11" s="1"/>
  <c r="V293" i="11"/>
  <c r="W293" i="11" s="1"/>
  <c r="V22" i="11"/>
  <c r="W22" i="11" s="1"/>
  <c r="V17" i="11"/>
  <c r="W17" i="11" s="1"/>
  <c r="V34" i="11"/>
  <c r="W34" i="11" s="1"/>
  <c r="V23" i="11"/>
  <c r="W23" i="11" s="1"/>
  <c r="V19" i="11"/>
  <c r="W19" i="11" s="1"/>
  <c r="V76" i="11"/>
  <c r="W76" i="11" s="1"/>
  <c r="V70" i="11"/>
  <c r="W70" i="11" s="1"/>
  <c r="V63" i="11"/>
  <c r="W63" i="11" s="1"/>
  <c r="V68" i="11"/>
  <c r="W68" i="11" s="1"/>
  <c r="V64" i="11"/>
  <c r="W64" i="11" s="1"/>
  <c r="V192" i="11"/>
  <c r="W192" i="11" s="1"/>
  <c r="V189" i="11"/>
  <c r="W189" i="11" s="1"/>
  <c r="V185" i="11"/>
  <c r="W185" i="11" s="1"/>
  <c r="V377" i="11"/>
  <c r="W377" i="11" s="1"/>
  <c r="V375" i="11"/>
  <c r="W375" i="11" s="1"/>
  <c r="V368" i="11"/>
  <c r="W368" i="11" s="1"/>
  <c r="V380" i="11"/>
  <c r="W380" i="11" s="1"/>
  <c r="V138" i="11"/>
  <c r="W138" i="11" s="1"/>
  <c r="V121" i="11"/>
  <c r="W121" i="11" s="1"/>
  <c r="V132" i="11"/>
  <c r="W132" i="11" s="1"/>
  <c r="V126" i="11"/>
  <c r="W126" i="11" s="1"/>
  <c r="V133" i="11"/>
  <c r="W133" i="11" s="1"/>
  <c r="V115" i="11"/>
  <c r="W115" i="11" s="1"/>
  <c r="V139" i="11"/>
  <c r="W139" i="11" s="1"/>
  <c r="V308" i="11"/>
  <c r="W308" i="11" s="1"/>
  <c r="V301" i="11"/>
  <c r="W301" i="11" s="1"/>
  <c r="V310" i="11"/>
  <c r="W310" i="11" s="1"/>
  <c r="V307" i="11"/>
  <c r="W307" i="11" s="1"/>
  <c r="V299" i="11"/>
  <c r="W299" i="11" s="1"/>
  <c r="V365" i="11"/>
  <c r="W365" i="11" s="1"/>
  <c r="V352" i="11"/>
  <c r="W352" i="11" s="1"/>
  <c r="V351" i="11"/>
  <c r="W351" i="11" s="1"/>
  <c r="V360" i="11"/>
  <c r="W360" i="11" s="1"/>
  <c r="V358" i="11"/>
  <c r="W358" i="11" s="1"/>
  <c r="V97" i="11"/>
  <c r="W97" i="11" s="1"/>
  <c r="V113" i="11"/>
  <c r="W113" i="11" s="1"/>
  <c r="V41" i="11"/>
  <c r="W41" i="11" s="1"/>
  <c r="V46" i="11"/>
  <c r="W46" i="11" s="1"/>
  <c r="V40" i="11"/>
  <c r="W40" i="11" s="1"/>
  <c r="V57" i="11"/>
  <c r="W57" i="11" s="1"/>
  <c r="V47" i="11"/>
  <c r="W47" i="11" s="1"/>
  <c r="V39" i="11"/>
  <c r="W39" i="11" s="1"/>
  <c r="V297" i="11"/>
  <c r="W297" i="11" s="1"/>
  <c r="V291" i="11"/>
  <c r="W291" i="11" s="1"/>
  <c r="V285" i="11"/>
  <c r="W285" i="11" s="1"/>
  <c r="V292" i="11"/>
  <c r="W292" i="11" s="1"/>
  <c r="V286" i="11"/>
  <c r="W286" i="11" s="1"/>
  <c r="V16" i="11"/>
  <c r="W16" i="11" s="1"/>
  <c r="V31" i="11"/>
  <c r="W31" i="11" s="1"/>
  <c r="V24" i="11"/>
  <c r="W24" i="11" s="1"/>
  <c r="V15" i="11"/>
  <c r="W15" i="11" s="1"/>
  <c r="V35" i="11"/>
  <c r="W35" i="11" s="1"/>
  <c r="V69" i="11"/>
  <c r="W69" i="11" s="1"/>
  <c r="V67" i="11"/>
  <c r="W67" i="11" s="1"/>
  <c r="V77" i="11"/>
  <c r="W77" i="11" s="1"/>
  <c r="V62" i="11"/>
  <c r="W62" i="11" s="1"/>
  <c r="V195" i="11"/>
  <c r="W195" i="11" s="1"/>
  <c r="V186" i="11"/>
  <c r="W186" i="11" s="1"/>
  <c r="V184" i="11"/>
  <c r="W184" i="11" s="1"/>
  <c r="V193" i="11"/>
  <c r="W193" i="11" s="1"/>
  <c r="V371" i="11"/>
  <c r="W371" i="11" s="1"/>
  <c r="V367" i="11"/>
  <c r="W367" i="11" s="1"/>
  <c r="V376" i="11"/>
  <c r="W376" i="11" s="1"/>
  <c r="V372" i="11"/>
  <c r="W372" i="11" s="1"/>
  <c r="V135" i="11"/>
  <c r="W135" i="11" s="1"/>
  <c r="V118" i="11"/>
  <c r="W118" i="11" s="1"/>
  <c r="V142" i="11"/>
  <c r="W142" i="11" s="1"/>
  <c r="V123" i="11"/>
  <c r="W123" i="11" s="1"/>
  <c r="V128" i="11"/>
  <c r="W128" i="11" s="1"/>
  <c r="V125" i="11"/>
  <c r="W125" i="11" s="1"/>
  <c r="V137" i="11"/>
  <c r="W137" i="11" s="1"/>
  <c r="V303" i="11"/>
  <c r="W303" i="11" s="1"/>
  <c r="V315" i="11"/>
  <c r="W315" i="11" s="1"/>
  <c r="V305" i="11"/>
  <c r="W305" i="11" s="1"/>
  <c r="V298" i="11"/>
  <c r="W298" i="11" s="1"/>
  <c r="V361" i="11"/>
  <c r="W361" i="11" s="1"/>
  <c r="V356" i="11"/>
  <c r="W356" i="11" s="1"/>
  <c r="V345" i="11"/>
  <c r="W345" i="11" s="1"/>
  <c r="V265" i="11"/>
  <c r="W265" i="11" s="1"/>
  <c r="V330" i="11"/>
  <c r="W330" i="11" s="1"/>
  <c r="V198" i="11"/>
  <c r="W198" i="11" s="1"/>
  <c r="V237" i="11"/>
  <c r="W237" i="11" s="1"/>
  <c r="V45" i="11"/>
  <c r="W45" i="11" s="1"/>
  <c r="V37" i="11"/>
  <c r="W37" i="11" s="1"/>
  <c r="V55" i="11"/>
  <c r="W55" i="11" s="1"/>
  <c r="V50" i="11"/>
  <c r="W50" i="11" s="1"/>
  <c r="V43" i="11"/>
  <c r="W43" i="11" s="1"/>
  <c r="V61" i="11"/>
  <c r="W61" i="11" s="1"/>
  <c r="V290" i="11"/>
  <c r="W290" i="11" s="1"/>
  <c r="V282" i="11"/>
  <c r="W282" i="11" s="1"/>
  <c r="V296" i="11"/>
  <c r="W296" i="11" s="1"/>
  <c r="V287" i="11"/>
  <c r="W287" i="11" s="1"/>
  <c r="V280" i="11"/>
  <c r="W280" i="11" s="1"/>
  <c r="V32" i="11"/>
  <c r="W32" i="11" s="1"/>
  <c r="V25" i="11"/>
  <c r="W25" i="11" s="1"/>
  <c r="V21" i="11"/>
  <c r="W21" i="11" s="1"/>
  <c r="V33" i="11"/>
  <c r="W33" i="11" s="1"/>
  <c r="V27" i="11"/>
  <c r="W27" i="11" s="1"/>
  <c r="V65" i="11"/>
  <c r="W65" i="11" s="1"/>
  <c r="V78" i="11"/>
  <c r="W78" i="11" s="1"/>
  <c r="V73" i="11"/>
  <c r="W73" i="11" s="1"/>
  <c r="V75" i="11"/>
  <c r="W75" i="11" s="1"/>
  <c r="V187" i="11"/>
  <c r="W187" i="11" s="1"/>
  <c r="V183" i="11"/>
  <c r="W183" i="11" s="1"/>
  <c r="V191" i="11"/>
  <c r="W191" i="11" s="1"/>
  <c r="V190" i="11"/>
  <c r="W190" i="11" s="1"/>
  <c r="V366" i="11"/>
  <c r="W366" i="11" s="1"/>
  <c r="V379" i="11"/>
  <c r="W379" i="11" s="1"/>
  <c r="V373" i="11"/>
  <c r="W373" i="11" s="1"/>
  <c r="V369" i="11"/>
  <c r="W369" i="11" s="1"/>
  <c r="V131" i="11"/>
  <c r="W131" i="11" s="1"/>
  <c r="V141" i="11"/>
  <c r="W141" i="11" s="1"/>
  <c r="V134" i="11"/>
  <c r="W134" i="11" s="1"/>
  <c r="V117" i="11"/>
  <c r="W117" i="11" s="1"/>
  <c r="V124" i="11"/>
  <c r="W124" i="11" s="1"/>
  <c r="V122" i="11"/>
  <c r="W122" i="11" s="1"/>
  <c r="V129" i="11"/>
  <c r="W129" i="11" s="1"/>
  <c r="V311" i="11"/>
  <c r="W311" i="11" s="1"/>
  <c r="V353" i="11"/>
  <c r="W353" i="11" s="1"/>
  <c r="V112" i="11"/>
  <c r="W112" i="11" s="1"/>
  <c r="V96" i="11"/>
  <c r="W96" i="11" s="1"/>
  <c r="V60" i="11"/>
  <c r="W60" i="11" s="1"/>
  <c r="V36" i="11"/>
  <c r="W36" i="11" s="1"/>
  <c r="V58" i="11"/>
  <c r="W58" i="11" s="1"/>
  <c r="V51" i="11"/>
  <c r="W51" i="11" s="1"/>
  <c r="V44" i="11"/>
  <c r="W44" i="11" s="1"/>
  <c r="V56" i="11"/>
  <c r="W56" i="11" s="1"/>
  <c r="V48" i="11"/>
  <c r="W48" i="11" s="1"/>
  <c r="V284" i="11"/>
  <c r="W284" i="11" s="1"/>
  <c r="V181" i="11"/>
  <c r="W181" i="11" s="1"/>
  <c r="V378" i="11"/>
  <c r="W378" i="11" s="1"/>
  <c r="V120" i="11"/>
  <c r="W120" i="11" s="1"/>
  <c r="V314" i="11"/>
  <c r="W314" i="11" s="1"/>
  <c r="V279" i="11"/>
  <c r="W279" i="11" s="1"/>
  <c r="V204" i="11"/>
  <c r="W204" i="11" s="1"/>
  <c r="V214" i="11"/>
  <c r="W214" i="11" s="1"/>
  <c r="V309" i="11"/>
  <c r="W309" i="11" s="1"/>
  <c r="V300" i="11"/>
  <c r="W300" i="11" s="1"/>
  <c r="V313" i="11"/>
  <c r="W313" i="11" s="1"/>
  <c r="V347" i="11"/>
  <c r="W347" i="11" s="1"/>
  <c r="V362" i="11"/>
  <c r="W362" i="11" s="1"/>
  <c r="V354" i="11"/>
  <c r="W354" i="11" s="1"/>
  <c r="V350" i="11"/>
  <c r="W350" i="11" s="1"/>
  <c r="V104" i="11"/>
  <c r="W104" i="11" s="1"/>
  <c r="V98" i="11"/>
  <c r="W98" i="11" s="1"/>
  <c r="V109" i="11"/>
  <c r="W109" i="11" s="1"/>
  <c r="V101" i="11"/>
  <c r="W101" i="11" s="1"/>
  <c r="V278" i="11"/>
  <c r="W278" i="11" s="1"/>
  <c r="V272" i="11"/>
  <c r="W272" i="11" s="1"/>
  <c r="V277" i="11"/>
  <c r="W277" i="11" s="1"/>
  <c r="V258" i="11"/>
  <c r="W258" i="11" s="1"/>
  <c r="V263" i="11"/>
  <c r="W263" i="11" s="1"/>
  <c r="V260" i="11"/>
  <c r="W260" i="11" s="1"/>
  <c r="V271" i="11"/>
  <c r="W271" i="11" s="1"/>
  <c r="V338" i="11"/>
  <c r="W338" i="11" s="1"/>
  <c r="V332" i="11"/>
  <c r="W332" i="11" s="1"/>
  <c r="V341" i="11"/>
  <c r="W341" i="11" s="1"/>
  <c r="V328" i="11"/>
  <c r="W328" i="11" s="1"/>
  <c r="V327" i="11"/>
  <c r="W327" i="11" s="1"/>
  <c r="V385" i="11"/>
  <c r="W385" i="11" s="1"/>
  <c r="V403" i="11"/>
  <c r="W403" i="11" s="1"/>
  <c r="V382" i="11"/>
  <c r="W382" i="11" s="1"/>
  <c r="V397" i="11"/>
  <c r="W397" i="11" s="1"/>
  <c r="V394" i="11"/>
  <c r="W394" i="11" s="1"/>
  <c r="V383" i="11"/>
  <c r="W383" i="11" s="1"/>
  <c r="V221" i="11"/>
  <c r="W221" i="11" s="1"/>
  <c r="V216" i="11"/>
  <c r="W216" i="11" s="1"/>
  <c r="V196" i="11"/>
  <c r="W196" i="11" s="1"/>
  <c r="V217" i="11"/>
  <c r="W217" i="11" s="1"/>
  <c r="V215" i="11"/>
  <c r="W215" i="11" s="1"/>
  <c r="V210" i="11"/>
  <c r="W210" i="11" s="1"/>
  <c r="V178" i="11"/>
  <c r="W178" i="11" s="1"/>
  <c r="V88" i="11"/>
  <c r="W88" i="11" s="1"/>
  <c r="V167" i="11"/>
  <c r="W167" i="11" s="1"/>
  <c r="V12" i="11"/>
  <c r="W12" i="11" s="1"/>
  <c r="V87" i="11"/>
  <c r="W87" i="11" s="1"/>
  <c r="V163" i="11"/>
  <c r="W163" i="11" s="1"/>
  <c r="V91" i="11"/>
  <c r="W91" i="11" s="1"/>
  <c r="V14" i="11"/>
  <c r="W14" i="11" s="1"/>
  <c r="V6" i="11"/>
  <c r="W6" i="11" s="1"/>
  <c r="V5" i="11"/>
  <c r="W5" i="11" s="1"/>
  <c r="V175" i="11"/>
  <c r="W175" i="11" s="1"/>
  <c r="V171" i="11"/>
  <c r="W171" i="11" s="1"/>
  <c r="V155" i="11"/>
  <c r="W155" i="11" s="1"/>
  <c r="V147" i="11"/>
  <c r="W147" i="11" s="1"/>
  <c r="V152" i="11"/>
  <c r="W152" i="11" s="1"/>
  <c r="V158" i="11"/>
  <c r="W158" i="11" s="1"/>
  <c r="V143" i="11"/>
  <c r="W143" i="11" s="1"/>
  <c r="V420" i="11"/>
  <c r="W420" i="11" s="1"/>
  <c r="V430" i="11"/>
  <c r="W430" i="11" s="1"/>
  <c r="V414" i="11"/>
  <c r="W414" i="11" s="1"/>
  <c r="V321" i="11"/>
  <c r="W321" i="11" s="1"/>
  <c r="V409" i="11"/>
  <c r="W409" i="11" s="1"/>
  <c r="V431" i="11"/>
  <c r="W431" i="11" s="1"/>
  <c r="V319" i="11"/>
  <c r="W319" i="11" s="1"/>
  <c r="V320" i="11"/>
  <c r="W320" i="11" s="1"/>
  <c r="V405" i="11"/>
  <c r="W405" i="11" s="1"/>
  <c r="V433" i="11"/>
  <c r="W433" i="11" s="1"/>
  <c r="V243" i="11"/>
  <c r="W243" i="11" s="1"/>
  <c r="V224" i="11"/>
  <c r="W224" i="11" s="1"/>
  <c r="V230" i="11"/>
  <c r="W230" i="11" s="1"/>
  <c r="V236" i="11"/>
  <c r="W236" i="11" s="1"/>
  <c r="V250" i="11"/>
  <c r="W250" i="11" s="1"/>
  <c r="V239" i="11"/>
  <c r="W239" i="11" s="1"/>
  <c r="V247" i="11"/>
  <c r="W247" i="11" s="1"/>
  <c r="V294" i="11"/>
  <c r="W294" i="11" s="1"/>
  <c r="V288" i="11"/>
  <c r="W288" i="11" s="1"/>
  <c r="V281" i="11"/>
  <c r="W281" i="11" s="1"/>
  <c r="V30" i="11"/>
  <c r="W30" i="11" s="1"/>
  <c r="V28" i="11"/>
  <c r="W28" i="11" s="1"/>
  <c r="V20" i="11"/>
  <c r="W20" i="11" s="1"/>
  <c r="V29" i="11"/>
  <c r="W29" i="11" s="1"/>
  <c r="V26" i="11"/>
  <c r="W26" i="11" s="1"/>
  <c r="V18" i="11"/>
  <c r="W18" i="11" s="1"/>
  <c r="V74" i="11"/>
  <c r="W74" i="11" s="1"/>
  <c r="V72" i="11"/>
  <c r="W72" i="11" s="1"/>
  <c r="V66" i="11"/>
  <c r="W66" i="11" s="1"/>
  <c r="V71" i="11"/>
  <c r="W71" i="11" s="1"/>
  <c r="V194" i="11"/>
  <c r="W194" i="11" s="1"/>
  <c r="V188" i="11"/>
  <c r="W188" i="11" s="1"/>
  <c r="V182" i="11"/>
  <c r="W182" i="11" s="1"/>
  <c r="V374" i="11"/>
  <c r="W374" i="11" s="1"/>
  <c r="V370" i="11"/>
  <c r="W370" i="11" s="1"/>
  <c r="V127" i="11"/>
  <c r="W127" i="11" s="1"/>
  <c r="V136" i="11"/>
  <c r="W136" i="11" s="1"/>
  <c r="V130" i="11"/>
  <c r="W130" i="11" s="1"/>
  <c r="V140" i="11"/>
  <c r="W140" i="11" s="1"/>
  <c r="V119" i="11"/>
  <c r="W119" i="11" s="1"/>
  <c r="V116" i="11"/>
  <c r="W116" i="11" s="1"/>
  <c r="V304" i="11"/>
  <c r="W304" i="11" s="1"/>
  <c r="V302" i="11"/>
  <c r="W302" i="11" s="1"/>
  <c r="V312" i="11"/>
  <c r="W312" i="11" s="1"/>
  <c r="V306" i="11"/>
  <c r="W306" i="11" s="1"/>
  <c r="V346" i="11"/>
  <c r="W346" i="11" s="1"/>
  <c r="V359" i="11"/>
  <c r="W359" i="11" s="1"/>
  <c r="V355" i="11"/>
  <c r="W355" i="11" s="1"/>
  <c r="V348" i="11"/>
  <c r="W348" i="11" s="1"/>
  <c r="V364" i="11"/>
  <c r="W364" i="11" s="1"/>
  <c r="V107" i="11"/>
  <c r="W107" i="11" s="1"/>
  <c r="V95" i="11"/>
  <c r="W95" i="11" s="1"/>
  <c r="V111" i="11"/>
  <c r="W111" i="11" s="1"/>
  <c r="V103" i="11"/>
  <c r="W103" i="11" s="1"/>
  <c r="V94" i="11"/>
  <c r="W94" i="11" s="1"/>
  <c r="V268" i="11"/>
  <c r="W268" i="11" s="1"/>
  <c r="V262" i="11"/>
  <c r="W262" i="11" s="1"/>
  <c r="V270" i="11"/>
  <c r="W270" i="11" s="1"/>
  <c r="V254" i="11"/>
  <c r="W254" i="11" s="1"/>
  <c r="V259" i="11"/>
  <c r="W259" i="11" s="1"/>
  <c r="V256" i="11"/>
  <c r="W256" i="11" s="1"/>
  <c r="V267" i="11"/>
  <c r="W267" i="11" s="1"/>
  <c r="V340" i="11"/>
  <c r="W340" i="11" s="1"/>
  <c r="V339" i="11"/>
  <c r="W339" i="11" s="1"/>
  <c r="V325" i="11"/>
  <c r="W325" i="11" s="1"/>
  <c r="V337" i="11"/>
  <c r="W337" i="11" s="1"/>
  <c r="V333" i="11"/>
  <c r="W333" i="11" s="1"/>
  <c r="V402" i="11"/>
  <c r="W402" i="11" s="1"/>
  <c r="V392" i="11"/>
  <c r="W392" i="11" s="1"/>
  <c r="V400" i="11"/>
  <c r="W400" i="11" s="1"/>
  <c r="V390" i="11"/>
  <c r="W390" i="11" s="1"/>
  <c r="V387" i="11"/>
  <c r="W387" i="11" s="1"/>
  <c r="V208" i="11"/>
  <c r="W208" i="11" s="1"/>
  <c r="V203" i="11"/>
  <c r="W203" i="11" s="1"/>
  <c r="V212" i="11"/>
  <c r="W212" i="11" s="1"/>
  <c r="V209" i="11"/>
  <c r="W209" i="11" s="1"/>
  <c r="V222" i="11"/>
  <c r="W222" i="11" s="1"/>
  <c r="V170" i="11"/>
  <c r="W170" i="11" s="1"/>
  <c r="V80" i="11"/>
  <c r="W80" i="11" s="1"/>
  <c r="V89" i="11"/>
  <c r="W89" i="11" s="1"/>
  <c r="V8" i="11"/>
  <c r="W8" i="11" s="1"/>
  <c r="V83" i="11"/>
  <c r="W83" i="11" s="1"/>
  <c r="V180" i="11"/>
  <c r="W180" i="11" s="1"/>
  <c r="V84" i="11"/>
  <c r="W84" i="11" s="1"/>
  <c r="V10" i="11"/>
  <c r="W10" i="11" s="1"/>
  <c r="V2" i="11"/>
  <c r="W2" i="11" s="1"/>
  <c r="V92" i="11"/>
  <c r="W92" i="11" s="1"/>
  <c r="V172" i="11"/>
  <c r="W172" i="11" s="1"/>
  <c r="V164" i="11"/>
  <c r="W164" i="11" s="1"/>
  <c r="V150" i="11"/>
  <c r="W150" i="11" s="1"/>
  <c r="V151" i="11"/>
  <c r="W151" i="11" s="1"/>
  <c r="V162" i="11"/>
  <c r="W162" i="11" s="1"/>
  <c r="V145" i="11"/>
  <c r="W145" i="11" s="1"/>
  <c r="V154" i="11"/>
  <c r="W154" i="11" s="1"/>
  <c r="V404" i="11"/>
  <c r="W404" i="11" s="1"/>
  <c r="V425" i="11"/>
  <c r="W425" i="11" s="1"/>
  <c r="V407" i="11"/>
  <c r="W407" i="11" s="1"/>
  <c r="V318" i="11"/>
  <c r="W318" i="11" s="1"/>
  <c r="V434" i="11"/>
  <c r="W434" i="11" s="1"/>
  <c r="V424" i="11"/>
  <c r="W424" i="11" s="1"/>
  <c r="V412" i="11"/>
  <c r="W412" i="11" s="1"/>
  <c r="V317" i="11"/>
  <c r="W317" i="11" s="1"/>
  <c r="V435" i="11"/>
  <c r="W435" i="11" s="1"/>
  <c r="V426" i="11"/>
  <c r="W426" i="11" s="1"/>
  <c r="V238" i="11"/>
  <c r="W238" i="11" s="1"/>
  <c r="V245" i="11"/>
  <c r="W245" i="11" s="1"/>
  <c r="V226" i="11"/>
  <c r="W226" i="11" s="1"/>
  <c r="V232" i="11"/>
  <c r="W232" i="11" s="1"/>
  <c r="V242" i="11"/>
  <c r="W242" i="11" s="1"/>
  <c r="V233" i="11"/>
  <c r="W233" i="11" s="1"/>
  <c r="V244" i="11"/>
  <c r="W244" i="11" s="1"/>
  <c r="V106" i="11"/>
  <c r="W106" i="11" s="1"/>
  <c r="V100" i="11"/>
  <c r="W100" i="11" s="1"/>
  <c r="V110" i="11"/>
  <c r="W110" i="11" s="1"/>
  <c r="V273" i="11"/>
  <c r="W273" i="11" s="1"/>
  <c r="V264" i="11"/>
  <c r="W264" i="11" s="1"/>
  <c r="V257" i="11"/>
  <c r="W257" i="11" s="1"/>
  <c r="V266" i="11"/>
  <c r="W266" i="11" s="1"/>
  <c r="V276" i="11"/>
  <c r="W276" i="11" s="1"/>
  <c r="V255" i="11"/>
  <c r="W255" i="11" s="1"/>
  <c r="V252" i="11"/>
  <c r="W252" i="11" s="1"/>
  <c r="V344" i="11"/>
  <c r="W344" i="11" s="1"/>
  <c r="V326" i="11"/>
  <c r="W326" i="11" s="1"/>
  <c r="V329" i="11"/>
  <c r="W329" i="11" s="1"/>
  <c r="V335" i="11"/>
  <c r="W335" i="11" s="1"/>
  <c r="V331" i="11"/>
  <c r="W331" i="11" s="1"/>
  <c r="V398" i="11"/>
  <c r="W398" i="11" s="1"/>
  <c r="V393" i="11"/>
  <c r="W393" i="11" s="1"/>
  <c r="V388" i="11"/>
  <c r="W388" i="11" s="1"/>
  <c r="V396" i="11"/>
  <c r="W396" i="11" s="1"/>
  <c r="V381" i="11"/>
  <c r="W381" i="11" s="1"/>
  <c r="V401" i="11"/>
  <c r="W401" i="11" s="1"/>
  <c r="V200" i="11"/>
  <c r="W200" i="11" s="1"/>
  <c r="V205" i="11"/>
  <c r="W205" i="11" s="1"/>
  <c r="V202" i="11"/>
  <c r="W202" i="11" s="1"/>
  <c r="V201" i="11"/>
  <c r="W201" i="11" s="1"/>
  <c r="V206" i="11"/>
  <c r="W206" i="11" s="1"/>
  <c r="V219" i="11"/>
  <c r="W219" i="11" s="1"/>
  <c r="V211" i="11"/>
  <c r="W211" i="11" s="1"/>
  <c r="V166" i="11"/>
  <c r="W166" i="11" s="1"/>
  <c r="V177" i="11"/>
  <c r="W177" i="11" s="1"/>
  <c r="V85" i="11"/>
  <c r="W85" i="11" s="1"/>
  <c r="V3" i="11"/>
  <c r="W3" i="11" s="1"/>
  <c r="V179" i="11"/>
  <c r="W179" i="11" s="1"/>
  <c r="V174" i="11"/>
  <c r="W174" i="11" s="1"/>
  <c r="V81" i="11"/>
  <c r="W81" i="11" s="1"/>
  <c r="V4" i="11"/>
  <c r="W4" i="11" s="1"/>
  <c r="V13" i="11"/>
  <c r="W13" i="11" s="1"/>
  <c r="V86" i="11"/>
  <c r="W86" i="11" s="1"/>
  <c r="V168" i="11"/>
  <c r="W168" i="11" s="1"/>
  <c r="V160" i="11"/>
  <c r="W160" i="11" s="1"/>
  <c r="V149" i="11"/>
  <c r="W149" i="11" s="1"/>
  <c r="V161" i="11"/>
  <c r="W161" i="11" s="1"/>
  <c r="V144" i="11"/>
  <c r="W144" i="11" s="1"/>
  <c r="V153" i="11"/>
  <c r="W153" i="11" s="1"/>
  <c r="V432" i="11"/>
  <c r="W432" i="11" s="1"/>
  <c r="V411" i="11"/>
  <c r="W411" i="11" s="1"/>
  <c r="V421" i="11"/>
  <c r="W421" i="11" s="1"/>
  <c r="V316" i="11"/>
  <c r="W316" i="11" s="1"/>
  <c r="V416" i="11"/>
  <c r="W416" i="11" s="1"/>
  <c r="V428" i="11"/>
  <c r="W428" i="11" s="1"/>
  <c r="V419" i="11"/>
  <c r="W419" i="11" s="1"/>
  <c r="V408" i="11"/>
  <c r="W408" i="11" s="1"/>
  <c r="V415" i="11"/>
  <c r="W415" i="11" s="1"/>
  <c r="V429" i="11"/>
  <c r="W429" i="11" s="1"/>
  <c r="V418" i="11"/>
  <c r="W418" i="11" s="1"/>
  <c r="V231" i="11"/>
  <c r="W231" i="11" s="1"/>
  <c r="V241" i="11"/>
  <c r="W241" i="11" s="1"/>
  <c r="V249" i="11"/>
  <c r="W249" i="11" s="1"/>
  <c r="V229" i="11"/>
  <c r="W229" i="11" s="1"/>
  <c r="V235" i="11"/>
  <c r="W235" i="11" s="1"/>
  <c r="V228" i="11"/>
  <c r="W228" i="11" s="1"/>
  <c r="V363" i="11"/>
  <c r="W363" i="11" s="1"/>
  <c r="V357" i="11"/>
  <c r="W357" i="11" s="1"/>
  <c r="V349" i="11"/>
  <c r="W349" i="11" s="1"/>
  <c r="V114" i="11"/>
  <c r="W114" i="11" s="1"/>
  <c r="V105" i="11"/>
  <c r="W105" i="11" s="1"/>
  <c r="V99" i="11"/>
  <c r="W99" i="11" s="1"/>
  <c r="V108" i="11"/>
  <c r="W108" i="11" s="1"/>
  <c r="V102" i="11"/>
  <c r="W102" i="11" s="1"/>
  <c r="V275" i="11"/>
  <c r="W275" i="11" s="1"/>
  <c r="V253" i="11"/>
  <c r="W253" i="11" s="1"/>
  <c r="V261" i="11"/>
  <c r="W261" i="11" s="1"/>
  <c r="V269" i="11"/>
  <c r="W269" i="11" s="1"/>
  <c r="V251" i="11"/>
  <c r="W251" i="11" s="1"/>
  <c r="V274" i="11"/>
  <c r="W274" i="11" s="1"/>
  <c r="V334" i="11"/>
  <c r="W334" i="11" s="1"/>
  <c r="V336" i="11"/>
  <c r="W336" i="11" s="1"/>
  <c r="V342" i="11"/>
  <c r="W342" i="11" s="1"/>
  <c r="V343" i="11"/>
  <c r="W343" i="11" s="1"/>
  <c r="V391" i="11"/>
  <c r="W391" i="11" s="1"/>
  <c r="V386" i="11"/>
  <c r="W386" i="11" s="1"/>
  <c r="V389" i="11"/>
  <c r="W389" i="11" s="1"/>
  <c r="V384" i="11"/>
  <c r="W384" i="11" s="1"/>
  <c r="V399" i="11"/>
  <c r="W399" i="11" s="1"/>
  <c r="V395" i="11"/>
  <c r="W395" i="11" s="1"/>
  <c r="V220" i="11"/>
  <c r="W220" i="11" s="1"/>
  <c r="V199" i="11"/>
  <c r="W199" i="11" s="1"/>
  <c r="V197" i="11"/>
  <c r="W197" i="11" s="1"/>
  <c r="V218" i="11"/>
  <c r="W218" i="11" s="1"/>
  <c r="V213" i="11"/>
  <c r="W213" i="11" s="1"/>
  <c r="V207" i="11"/>
  <c r="W207" i="11" s="1"/>
  <c r="V93" i="11"/>
  <c r="W93" i="11" s="1"/>
  <c r="V173" i="11"/>
  <c r="W173" i="11" s="1"/>
  <c r="V79" i="11"/>
  <c r="W79" i="11" s="1"/>
  <c r="V90" i="11"/>
  <c r="W90" i="11" s="1"/>
  <c r="V169" i="11"/>
  <c r="W169" i="11" s="1"/>
  <c r="V165" i="11"/>
  <c r="W165" i="11" s="1"/>
  <c r="V7" i="11"/>
  <c r="W7" i="11" s="1"/>
  <c r="V11" i="11"/>
  <c r="W11" i="11" s="1"/>
  <c r="V9" i="11"/>
  <c r="W9" i="11" s="1"/>
  <c r="V82" i="11"/>
  <c r="W82" i="11" s="1"/>
  <c r="V176" i="11"/>
  <c r="W176" i="11" s="1"/>
  <c r="V148" i="11"/>
  <c r="W148" i="11" s="1"/>
  <c r="V159" i="11"/>
  <c r="W159" i="11" s="1"/>
  <c r="V146" i="11"/>
  <c r="W146" i="11" s="1"/>
  <c r="V156" i="11"/>
  <c r="W156" i="11" s="1"/>
  <c r="V157" i="11"/>
  <c r="W157" i="11" s="1"/>
  <c r="V427" i="11"/>
  <c r="W427" i="11" s="1"/>
  <c r="V406" i="11"/>
  <c r="W406" i="11" s="1"/>
  <c r="V417" i="11"/>
  <c r="W417" i="11" s="1"/>
  <c r="V323" i="11"/>
  <c r="W323" i="11" s="1"/>
  <c r="V413" i="11"/>
  <c r="W413" i="11" s="1"/>
  <c r="V422" i="11"/>
  <c r="W422" i="11" s="1"/>
  <c r="V322" i="11"/>
  <c r="W322" i="11" s="1"/>
  <c r="V324" i="11"/>
  <c r="W324" i="11" s="1"/>
  <c r="V410" i="11"/>
  <c r="W410" i="11" s="1"/>
  <c r="V423" i="11"/>
  <c r="W423" i="11" s="1"/>
  <c r="V248" i="11"/>
  <c r="W248" i="11" s="1"/>
  <c r="V227" i="11"/>
  <c r="W227" i="11" s="1"/>
  <c r="V234" i="11"/>
  <c r="W234" i="11" s="1"/>
  <c r="V240" i="11"/>
  <c r="W240" i="11" s="1"/>
  <c r="V225" i="11"/>
  <c r="W225" i="11" s="1"/>
  <c r="V246" i="11"/>
  <c r="W246" i="11" s="1"/>
  <c r="V223" i="11"/>
  <c r="W223" i="11" s="1"/>
  <c r="G201" i="11" l="1"/>
  <c r="G202" i="11" s="1"/>
  <c r="G203" i="11" s="1"/>
  <c r="AB200" i="11"/>
  <c r="AB220" i="11"/>
  <c r="AB351" i="11"/>
  <c r="AB218" i="11"/>
  <c r="AB210" i="11"/>
  <c r="AB102" i="11"/>
  <c r="AB307" i="11"/>
  <c r="AB311" i="11"/>
  <c r="AB83" i="11"/>
  <c r="AB56" i="11"/>
  <c r="AB215" i="11"/>
  <c r="AB357" i="11"/>
  <c r="AB247" i="11"/>
  <c r="AB322" i="11"/>
  <c r="AB104" i="11"/>
  <c r="AB373" i="11"/>
  <c r="AB207" i="11"/>
  <c r="AB159" i="11"/>
  <c r="AB259" i="11"/>
  <c r="AB10" i="11"/>
  <c r="AB8" i="11"/>
  <c r="AB321" i="11"/>
  <c r="G407" i="11"/>
  <c r="AB406" i="11"/>
  <c r="X246" i="11"/>
  <c r="AC246" i="11"/>
  <c r="AD246" i="11" s="1"/>
  <c r="AG246" i="11" s="1"/>
  <c r="X148" i="11"/>
  <c r="AC148" i="11"/>
  <c r="AD148" i="11" s="1"/>
  <c r="AG148" i="11" s="1"/>
  <c r="X207" i="11"/>
  <c r="AC207" i="11"/>
  <c r="AD207" i="11" s="1"/>
  <c r="AG207" i="11" s="1"/>
  <c r="X274" i="11"/>
  <c r="AC274" i="11"/>
  <c r="AD274" i="11" s="1"/>
  <c r="AG274" i="11" s="1"/>
  <c r="X253" i="11"/>
  <c r="AC253" i="11"/>
  <c r="AD253" i="11" s="1"/>
  <c r="AG253" i="11" s="1"/>
  <c r="X99" i="11"/>
  <c r="AC99" i="11"/>
  <c r="AD99" i="11" s="1"/>
  <c r="AG99" i="11" s="1"/>
  <c r="X357" i="11"/>
  <c r="AC357" i="11"/>
  <c r="AD357" i="11" s="1"/>
  <c r="AG357" i="11" s="1"/>
  <c r="X229" i="11"/>
  <c r="AC229" i="11"/>
  <c r="AD229" i="11" s="1"/>
  <c r="AG229" i="11" s="1"/>
  <c r="X418" i="11"/>
  <c r="AC418" i="11"/>
  <c r="AD418" i="11" s="1"/>
  <c r="AG418" i="11" s="1"/>
  <c r="X419" i="11"/>
  <c r="AC419" i="11"/>
  <c r="AD419" i="11" s="1"/>
  <c r="AG419" i="11" s="1"/>
  <c r="X421" i="11"/>
  <c r="AC421" i="11"/>
  <c r="AD421" i="11" s="1"/>
  <c r="AG421" i="11" s="1"/>
  <c r="X144" i="11"/>
  <c r="AC144" i="11"/>
  <c r="AD144" i="11" s="1"/>
  <c r="AG144" i="11" s="1"/>
  <c r="X168" i="11"/>
  <c r="AC168" i="11"/>
  <c r="AD168" i="11" s="1"/>
  <c r="AG168" i="11" s="1"/>
  <c r="X81" i="11"/>
  <c r="AC81" i="11"/>
  <c r="AD81" i="11" s="1"/>
  <c r="AG81" i="11" s="1"/>
  <c r="X85" i="11"/>
  <c r="AC85" i="11"/>
  <c r="AD85" i="11" s="1"/>
  <c r="AG85" i="11" s="1"/>
  <c r="X219" i="11"/>
  <c r="AC219" i="11"/>
  <c r="AD219" i="11" s="1"/>
  <c r="AG219" i="11" s="1"/>
  <c r="X205" i="11"/>
  <c r="AC205" i="11"/>
  <c r="AD205" i="11" s="1"/>
  <c r="AG205" i="11" s="1"/>
  <c r="X396" i="11"/>
  <c r="AC396" i="11"/>
  <c r="AD396" i="11" s="1"/>
  <c r="AG396" i="11" s="1"/>
  <c r="X331" i="11"/>
  <c r="AC331" i="11"/>
  <c r="AD331" i="11" s="1"/>
  <c r="AG331" i="11" s="1"/>
  <c r="X344" i="11"/>
  <c r="AC344" i="11"/>
  <c r="AD344" i="11" s="1"/>
  <c r="AG344" i="11" s="1"/>
  <c r="X266" i="11"/>
  <c r="AC266" i="11"/>
  <c r="AD266" i="11" s="1"/>
  <c r="AG266" i="11" s="1"/>
  <c r="X110" i="11"/>
  <c r="AC110" i="11"/>
  <c r="AD110" i="11" s="1"/>
  <c r="AG110" i="11" s="1"/>
  <c r="X233" i="11"/>
  <c r="AC233" i="11"/>
  <c r="AD233" i="11" s="1"/>
  <c r="AG233" i="11" s="1"/>
  <c r="X245" i="11"/>
  <c r="AC245" i="11"/>
  <c r="AD245" i="11" s="1"/>
  <c r="AG245" i="11" s="1"/>
  <c r="X317" i="11"/>
  <c r="AC317" i="11"/>
  <c r="AD317" i="11" s="1"/>
  <c r="AG317" i="11" s="1"/>
  <c r="X318" i="11"/>
  <c r="AC318" i="11"/>
  <c r="AD318" i="11" s="1"/>
  <c r="AG318" i="11" s="1"/>
  <c r="X154" i="11"/>
  <c r="AC154" i="11"/>
  <c r="AD154" i="11" s="1"/>
  <c r="AG154" i="11" s="1"/>
  <c r="X150" i="11"/>
  <c r="AC150" i="11"/>
  <c r="AD150" i="11" s="1"/>
  <c r="AG150" i="11" s="1"/>
  <c r="X2" i="11"/>
  <c r="AC2" i="11"/>
  <c r="AD2" i="11" s="1"/>
  <c r="AG2" i="11" s="1"/>
  <c r="X83" i="11"/>
  <c r="AC83" i="11"/>
  <c r="AD83" i="11" s="1"/>
  <c r="AG83" i="11" s="1"/>
  <c r="X170" i="11"/>
  <c r="AC170" i="11"/>
  <c r="AD170" i="11" s="1"/>
  <c r="AG170" i="11" s="1"/>
  <c r="X203" i="11"/>
  <c r="AC203" i="11"/>
  <c r="AD203" i="11" s="1"/>
  <c r="AG203" i="11" s="1"/>
  <c r="X400" i="11"/>
  <c r="AC400" i="11"/>
  <c r="AD400" i="11" s="1"/>
  <c r="AG400" i="11" s="1"/>
  <c r="X337" i="11"/>
  <c r="AC337" i="11"/>
  <c r="AD337" i="11" s="1"/>
  <c r="AG337" i="11" s="1"/>
  <c r="X267" i="11"/>
  <c r="AC267" i="11"/>
  <c r="AD267" i="11" s="1"/>
  <c r="AG267" i="11" s="1"/>
  <c r="X270" i="11"/>
  <c r="AC270" i="11"/>
  <c r="AD270" i="11" s="1"/>
  <c r="AG270" i="11" s="1"/>
  <c r="X103" i="11"/>
  <c r="AC103" i="11"/>
  <c r="AD103" i="11" s="1"/>
  <c r="AG103" i="11" s="1"/>
  <c r="X364" i="11"/>
  <c r="AC364" i="11"/>
  <c r="AD364" i="11" s="1"/>
  <c r="AG364" i="11" s="1"/>
  <c r="X346" i="11"/>
  <c r="AC346" i="11"/>
  <c r="AD346" i="11" s="1"/>
  <c r="AG346" i="11" s="1"/>
  <c r="X304" i="11"/>
  <c r="AC304" i="11"/>
  <c r="AD304" i="11" s="1"/>
  <c r="AG304" i="11" s="1"/>
  <c r="X130" i="11"/>
  <c r="AC130" i="11"/>
  <c r="AD130" i="11" s="1"/>
  <c r="AG130" i="11" s="1"/>
  <c r="X374" i="11"/>
  <c r="AC374" i="11"/>
  <c r="AD374" i="11" s="1"/>
  <c r="AG374" i="11" s="1"/>
  <c r="X71" i="11"/>
  <c r="AC71" i="11"/>
  <c r="AD71" i="11" s="1"/>
  <c r="AG71" i="11" s="1"/>
  <c r="X18" i="11"/>
  <c r="AC18" i="11"/>
  <c r="AD18" i="11" s="1"/>
  <c r="AG18" i="11" s="1"/>
  <c r="X28" i="11"/>
  <c r="AC28" i="11"/>
  <c r="AD28" i="11" s="1"/>
  <c r="AG28" i="11" s="1"/>
  <c r="X294" i="11"/>
  <c r="AC294" i="11"/>
  <c r="AD294" i="11" s="1"/>
  <c r="AG294" i="11" s="1"/>
  <c r="X236" i="11"/>
  <c r="AC236" i="11"/>
  <c r="AD236" i="11" s="1"/>
  <c r="AG236" i="11" s="1"/>
  <c r="X433" i="11"/>
  <c r="AC433" i="11"/>
  <c r="AD433" i="11" s="1"/>
  <c r="AG433" i="11" s="1"/>
  <c r="X431" i="11"/>
  <c r="AC431" i="11"/>
  <c r="AD431" i="11" s="1"/>
  <c r="AG431" i="11" s="1"/>
  <c r="X430" i="11"/>
  <c r="AC430" i="11"/>
  <c r="AD430" i="11" s="1"/>
  <c r="AG430" i="11" s="1"/>
  <c r="X152" i="11"/>
  <c r="AC152" i="11"/>
  <c r="AD152" i="11" s="1"/>
  <c r="AG152" i="11" s="1"/>
  <c r="X175" i="11"/>
  <c r="AC175" i="11"/>
  <c r="AD175" i="11" s="1"/>
  <c r="AG175" i="11" s="1"/>
  <c r="X91" i="11"/>
  <c r="AC91" i="11"/>
  <c r="AD91" i="11" s="1"/>
  <c r="AG91" i="11" s="1"/>
  <c r="X167" i="11"/>
  <c r="AC167" i="11"/>
  <c r="AD167" i="11" s="1"/>
  <c r="AG167" i="11" s="1"/>
  <c r="X215" i="11"/>
  <c r="AC215" i="11"/>
  <c r="AD215" i="11" s="1"/>
  <c r="AG215" i="11" s="1"/>
  <c r="X221" i="11"/>
  <c r="AC221" i="11"/>
  <c r="AD221" i="11" s="1"/>
  <c r="AG221" i="11" s="1"/>
  <c r="X382" i="11"/>
  <c r="AC382" i="11"/>
  <c r="AD382" i="11" s="1"/>
  <c r="AG382" i="11" s="1"/>
  <c r="X328" i="11"/>
  <c r="AC328" i="11"/>
  <c r="AD328" i="11" s="1"/>
  <c r="AG328" i="11" s="1"/>
  <c r="X271" i="11"/>
  <c r="AC271" i="11"/>
  <c r="AD271" i="11" s="1"/>
  <c r="AG271" i="11" s="1"/>
  <c r="X277" i="11"/>
  <c r="AC277" i="11"/>
  <c r="AD277" i="11" s="1"/>
  <c r="AG277" i="11" s="1"/>
  <c r="X109" i="11"/>
  <c r="AC109" i="11"/>
  <c r="AD109" i="11" s="1"/>
  <c r="AG109" i="11" s="1"/>
  <c r="X354" i="11"/>
  <c r="AC354" i="11"/>
  <c r="AD354" i="11" s="1"/>
  <c r="AG354" i="11" s="1"/>
  <c r="X300" i="11"/>
  <c r="AC300" i="11"/>
  <c r="AD300" i="11" s="1"/>
  <c r="AG300" i="11" s="1"/>
  <c r="X279" i="11"/>
  <c r="AC279" i="11"/>
  <c r="AD279" i="11" s="1"/>
  <c r="AG279" i="11" s="1"/>
  <c r="X181" i="11"/>
  <c r="AC181" i="11"/>
  <c r="AD181" i="11" s="1"/>
  <c r="AG181" i="11" s="1"/>
  <c r="X44" i="11"/>
  <c r="AC44" i="11"/>
  <c r="AD44" i="11" s="1"/>
  <c r="AG44" i="11" s="1"/>
  <c r="X60" i="11"/>
  <c r="AC60" i="11"/>
  <c r="AD60" i="11" s="1"/>
  <c r="AG60" i="11" s="1"/>
  <c r="X311" i="11"/>
  <c r="AC311" i="11"/>
  <c r="AD311" i="11" s="1"/>
  <c r="AG311" i="11" s="1"/>
  <c r="X117" i="11"/>
  <c r="AC117" i="11"/>
  <c r="AD117" i="11" s="1"/>
  <c r="AG117" i="11" s="1"/>
  <c r="X369" i="11"/>
  <c r="AC369" i="11"/>
  <c r="AD369" i="11" s="1"/>
  <c r="AG369" i="11" s="1"/>
  <c r="X190" i="11"/>
  <c r="AC190" i="11"/>
  <c r="AD190" i="11" s="1"/>
  <c r="AG190" i="11" s="1"/>
  <c r="X75" i="11"/>
  <c r="AC75" i="11"/>
  <c r="AD75" i="11" s="1"/>
  <c r="AG75" i="11" s="1"/>
  <c r="X27" i="11"/>
  <c r="AC27" i="11"/>
  <c r="AD27" i="11" s="1"/>
  <c r="AG27" i="11" s="1"/>
  <c r="X32" i="11"/>
  <c r="AC32" i="11"/>
  <c r="AD32" i="11" s="1"/>
  <c r="AG32" i="11" s="1"/>
  <c r="X282" i="11"/>
  <c r="AC282" i="11"/>
  <c r="AD282" i="11" s="1"/>
  <c r="AG282" i="11" s="1"/>
  <c r="X50" i="11"/>
  <c r="AC50" i="11"/>
  <c r="AD50" i="11" s="1"/>
  <c r="AG50" i="11" s="1"/>
  <c r="X237" i="11"/>
  <c r="AC237" i="11"/>
  <c r="AD237" i="11" s="1"/>
  <c r="AG237" i="11" s="1"/>
  <c r="X345" i="11"/>
  <c r="AC345" i="11"/>
  <c r="AD345" i="11" s="1"/>
  <c r="AG345" i="11" s="1"/>
  <c r="X305" i="11"/>
  <c r="AC305" i="11"/>
  <c r="AD305" i="11" s="1"/>
  <c r="AG305" i="11" s="1"/>
  <c r="X125" i="11"/>
  <c r="AC125" i="11"/>
  <c r="AD125" i="11" s="1"/>
  <c r="AG125" i="11" s="1"/>
  <c r="X118" i="11"/>
  <c r="AC118" i="11"/>
  <c r="AD118" i="11" s="1"/>
  <c r="AG118" i="11" s="1"/>
  <c r="X367" i="11"/>
  <c r="AC367" i="11"/>
  <c r="AD367" i="11" s="1"/>
  <c r="AG367" i="11" s="1"/>
  <c r="X186" i="11"/>
  <c r="AC186" i="11"/>
  <c r="AD186" i="11" s="1"/>
  <c r="AG186" i="11" s="1"/>
  <c r="X67" i="11"/>
  <c r="AC67" i="11"/>
  <c r="AD67" i="11" s="1"/>
  <c r="AG67" i="11" s="1"/>
  <c r="X24" i="11"/>
  <c r="AC24" i="11"/>
  <c r="AD24" i="11" s="1"/>
  <c r="AG24" i="11" s="1"/>
  <c r="X292" i="11"/>
  <c r="AC292" i="11"/>
  <c r="AD292" i="11" s="1"/>
  <c r="AG292" i="11" s="1"/>
  <c r="X39" i="11"/>
  <c r="AC39" i="11"/>
  <c r="AD39" i="11" s="1"/>
  <c r="AG39" i="11" s="1"/>
  <c r="X46" i="11"/>
  <c r="AC46" i="11"/>
  <c r="AD46" i="11" s="1"/>
  <c r="AG46" i="11" s="1"/>
  <c r="X358" i="11"/>
  <c r="AC358" i="11"/>
  <c r="AD358" i="11" s="1"/>
  <c r="AG358" i="11" s="1"/>
  <c r="X365" i="11"/>
  <c r="AC365" i="11"/>
  <c r="AD365" i="11" s="1"/>
  <c r="AG365" i="11" s="1"/>
  <c r="X301" i="11"/>
  <c r="AC301" i="11"/>
  <c r="AD301" i="11" s="1"/>
  <c r="AG301" i="11" s="1"/>
  <c r="X133" i="11"/>
  <c r="AC133" i="11"/>
  <c r="AD133" i="11" s="1"/>
  <c r="AG133" i="11" s="1"/>
  <c r="X138" i="11"/>
  <c r="AC138" i="11"/>
  <c r="AD138" i="11" s="1"/>
  <c r="AG138" i="11" s="1"/>
  <c r="X377" i="11"/>
  <c r="AC377" i="11"/>
  <c r="AD377" i="11" s="1"/>
  <c r="AG377" i="11" s="1"/>
  <c r="X64" i="11"/>
  <c r="AC64" i="11"/>
  <c r="AD64" i="11" s="1"/>
  <c r="AG64" i="11" s="1"/>
  <c r="X76" i="11"/>
  <c r="AC76" i="11"/>
  <c r="AD76" i="11" s="1"/>
  <c r="AG76" i="11" s="1"/>
  <c r="X17" i="11"/>
  <c r="AC17" i="11"/>
  <c r="AD17" i="11" s="1"/>
  <c r="AG17" i="11" s="1"/>
  <c r="X289" i="11"/>
  <c r="AC289" i="11"/>
  <c r="AD289" i="11" s="1"/>
  <c r="AG289" i="11" s="1"/>
  <c r="X59" i="11"/>
  <c r="AC59" i="11"/>
  <c r="AD59" i="11" s="1"/>
  <c r="AG59" i="11" s="1"/>
  <c r="X52" i="11"/>
  <c r="AC52" i="11"/>
  <c r="AD52" i="11" s="1"/>
  <c r="AG52" i="11" s="1"/>
  <c r="AB323" i="11"/>
  <c r="X227" i="11"/>
  <c r="AC227" i="11"/>
  <c r="AD227" i="11" s="1"/>
  <c r="AG227" i="11" s="1"/>
  <c r="X323" i="11"/>
  <c r="AC323" i="11"/>
  <c r="AD323" i="11" s="1"/>
  <c r="AG323" i="11" s="1"/>
  <c r="X384" i="11"/>
  <c r="AC384" i="11"/>
  <c r="AD384" i="11" s="1"/>
  <c r="AG384" i="11" s="1"/>
  <c r="X248" i="11"/>
  <c r="AC248" i="11"/>
  <c r="AD248" i="11" s="1"/>
  <c r="AG248" i="11" s="1"/>
  <c r="X156" i="11"/>
  <c r="AC156" i="11"/>
  <c r="AD156" i="11" s="1"/>
  <c r="AG156" i="11" s="1"/>
  <c r="X7" i="11"/>
  <c r="AC7" i="11"/>
  <c r="AD7" i="11" s="1"/>
  <c r="AG7" i="11" s="1"/>
  <c r="X79" i="11"/>
  <c r="AC79" i="11"/>
  <c r="AD79" i="11" s="1"/>
  <c r="AG79" i="11" s="1"/>
  <c r="X213" i="11"/>
  <c r="AC213" i="11"/>
  <c r="AD213" i="11" s="1"/>
  <c r="AG213" i="11" s="1"/>
  <c r="X220" i="11"/>
  <c r="AC220" i="11"/>
  <c r="AD220" i="11" s="1"/>
  <c r="AG220" i="11" s="1"/>
  <c r="X389" i="11"/>
  <c r="AC389" i="11"/>
  <c r="AD389" i="11" s="1"/>
  <c r="AG389" i="11" s="1"/>
  <c r="X342" i="11"/>
  <c r="AC342" i="11"/>
  <c r="AD342" i="11" s="1"/>
  <c r="AG342" i="11" s="1"/>
  <c r="X251" i="11"/>
  <c r="AC251" i="11"/>
  <c r="AD251" i="11" s="1"/>
  <c r="AG251" i="11" s="1"/>
  <c r="X275" i="11"/>
  <c r="AC275" i="11"/>
  <c r="AD275" i="11" s="1"/>
  <c r="AG275" i="11" s="1"/>
  <c r="X105" i="11"/>
  <c r="AC105" i="11"/>
  <c r="AD105" i="11" s="1"/>
  <c r="AG105" i="11" s="1"/>
  <c r="X363" i="11"/>
  <c r="AC363" i="11"/>
  <c r="AD363" i="11" s="1"/>
  <c r="AG363" i="11" s="1"/>
  <c r="X249" i="11"/>
  <c r="AC249" i="11"/>
  <c r="AD249" i="11" s="1"/>
  <c r="AG249" i="11" s="1"/>
  <c r="X429" i="11"/>
  <c r="AC429" i="11"/>
  <c r="AD429" i="11" s="1"/>
  <c r="AG429" i="11" s="1"/>
  <c r="X428" i="11"/>
  <c r="AC428" i="11"/>
  <c r="AD428" i="11" s="1"/>
  <c r="AG428" i="11" s="1"/>
  <c r="X411" i="11"/>
  <c r="AC411" i="11"/>
  <c r="AD411" i="11" s="1"/>
  <c r="AG411" i="11" s="1"/>
  <c r="X161" i="11"/>
  <c r="AC161" i="11"/>
  <c r="AD161" i="11" s="1"/>
  <c r="AG161" i="11" s="1"/>
  <c r="X86" i="11"/>
  <c r="AC86" i="11"/>
  <c r="AD86" i="11" s="1"/>
  <c r="AG86" i="11" s="1"/>
  <c r="X174" i="11"/>
  <c r="AC174" i="11"/>
  <c r="AD174" i="11" s="1"/>
  <c r="AG174" i="11" s="1"/>
  <c r="X177" i="11"/>
  <c r="AC177" i="11"/>
  <c r="AD177" i="11" s="1"/>
  <c r="AG177" i="11" s="1"/>
  <c r="X206" i="11"/>
  <c r="AC206" i="11"/>
  <c r="AD206" i="11" s="1"/>
  <c r="AG206" i="11" s="1"/>
  <c r="X200" i="11"/>
  <c r="AC200" i="11"/>
  <c r="AD200" i="11" s="1"/>
  <c r="AG200" i="11" s="1"/>
  <c r="X388" i="11"/>
  <c r="AC388" i="11"/>
  <c r="AD388" i="11" s="1"/>
  <c r="AG388" i="11" s="1"/>
  <c r="X335" i="11"/>
  <c r="AC335" i="11"/>
  <c r="AD335" i="11" s="1"/>
  <c r="AG335" i="11" s="1"/>
  <c r="X252" i="11"/>
  <c r="AC252" i="11"/>
  <c r="AD252" i="11" s="1"/>
  <c r="AG252" i="11" s="1"/>
  <c r="X257" i="11"/>
  <c r="AC257" i="11"/>
  <c r="AD257" i="11" s="1"/>
  <c r="AG257" i="11" s="1"/>
  <c r="X100" i="11"/>
  <c r="AC100" i="11"/>
  <c r="AD100" i="11" s="1"/>
  <c r="AG100" i="11" s="1"/>
  <c r="X242" i="11"/>
  <c r="AC242" i="11"/>
  <c r="AD242" i="11" s="1"/>
  <c r="AG242" i="11" s="1"/>
  <c r="X238" i="11"/>
  <c r="AC238" i="11"/>
  <c r="AD238" i="11" s="1"/>
  <c r="AG238" i="11" s="1"/>
  <c r="X412" i="11"/>
  <c r="AC412" i="11"/>
  <c r="AD412" i="11" s="1"/>
  <c r="AG412" i="11" s="1"/>
  <c r="X407" i="11"/>
  <c r="AC407" i="11"/>
  <c r="AD407" i="11" s="1"/>
  <c r="AG407" i="11" s="1"/>
  <c r="X145" i="11"/>
  <c r="AC145" i="11"/>
  <c r="AD145" i="11" s="1"/>
  <c r="AG145" i="11" s="1"/>
  <c r="X164" i="11"/>
  <c r="AC164" i="11"/>
  <c r="AD164" i="11" s="1"/>
  <c r="AG164" i="11" s="1"/>
  <c r="X10" i="11"/>
  <c r="AC10" i="11"/>
  <c r="AD10" i="11" s="1"/>
  <c r="AG10" i="11" s="1"/>
  <c r="X8" i="11"/>
  <c r="AC8" i="11"/>
  <c r="AD8" i="11" s="1"/>
  <c r="AG8" i="11" s="1"/>
  <c r="X222" i="11"/>
  <c r="AC222" i="11"/>
  <c r="AD222" i="11" s="1"/>
  <c r="AG222" i="11" s="1"/>
  <c r="X208" i="11"/>
  <c r="AC208" i="11"/>
  <c r="AD208" i="11" s="1"/>
  <c r="AG208" i="11" s="1"/>
  <c r="X392" i="11"/>
  <c r="AC392" i="11"/>
  <c r="AD392" i="11" s="1"/>
  <c r="AG392" i="11" s="1"/>
  <c r="X325" i="11"/>
  <c r="AC325" i="11"/>
  <c r="AD325" i="11" s="1"/>
  <c r="AG325" i="11" s="1"/>
  <c r="X256" i="11"/>
  <c r="AC256" i="11"/>
  <c r="AD256" i="11" s="1"/>
  <c r="AG256" i="11" s="1"/>
  <c r="X262" i="11"/>
  <c r="AC262" i="11"/>
  <c r="AD262" i="11" s="1"/>
  <c r="AG262" i="11" s="1"/>
  <c r="X111" i="11"/>
  <c r="AC111" i="11"/>
  <c r="AD111" i="11" s="1"/>
  <c r="AG111" i="11" s="1"/>
  <c r="X348" i="11"/>
  <c r="AC348" i="11"/>
  <c r="AD348" i="11" s="1"/>
  <c r="AG348" i="11" s="1"/>
  <c r="X306" i="11"/>
  <c r="AC306" i="11"/>
  <c r="AD306" i="11" s="1"/>
  <c r="AG306" i="11" s="1"/>
  <c r="X116" i="11"/>
  <c r="AC116" i="11"/>
  <c r="AD116" i="11" s="1"/>
  <c r="AG116" i="11" s="1"/>
  <c r="X136" i="11"/>
  <c r="AC136" i="11"/>
  <c r="AD136" i="11" s="1"/>
  <c r="AG136" i="11" s="1"/>
  <c r="X182" i="11"/>
  <c r="AC182" i="11"/>
  <c r="AD182" i="11" s="1"/>
  <c r="AG182" i="11" s="1"/>
  <c r="X66" i="11"/>
  <c r="AC66" i="11"/>
  <c r="AD66" i="11" s="1"/>
  <c r="AG66" i="11" s="1"/>
  <c r="X26" i="11"/>
  <c r="AC26" i="11"/>
  <c r="AD26" i="11" s="1"/>
  <c r="AG26" i="11" s="1"/>
  <c r="X30" i="11"/>
  <c r="AC30" i="11"/>
  <c r="AD30" i="11" s="1"/>
  <c r="AG30" i="11" s="1"/>
  <c r="X247" i="11"/>
  <c r="AC247" i="11"/>
  <c r="AD247" i="11" s="1"/>
  <c r="AG247" i="11" s="1"/>
  <c r="X230" i="11"/>
  <c r="AC230" i="11"/>
  <c r="AD230" i="11" s="1"/>
  <c r="AG230" i="11" s="1"/>
  <c r="X405" i="11"/>
  <c r="AC405" i="11"/>
  <c r="AD405" i="11" s="1"/>
  <c r="AG405" i="11" s="1"/>
  <c r="X409" i="11"/>
  <c r="AC409" i="11"/>
  <c r="AD409" i="11" s="1"/>
  <c r="AG409" i="11" s="1"/>
  <c r="X420" i="11"/>
  <c r="AC420" i="11"/>
  <c r="AD420" i="11" s="1"/>
  <c r="AG420" i="11" s="1"/>
  <c r="X147" i="11"/>
  <c r="AC147" i="11"/>
  <c r="AD147" i="11" s="1"/>
  <c r="AG147" i="11" s="1"/>
  <c r="X5" i="11"/>
  <c r="AC5" i="11"/>
  <c r="AD5" i="11" s="1"/>
  <c r="AG5" i="11" s="1"/>
  <c r="X163" i="11"/>
  <c r="AC163" i="11"/>
  <c r="AD163" i="11" s="1"/>
  <c r="AG163" i="11" s="1"/>
  <c r="X88" i="11"/>
  <c r="AC88" i="11"/>
  <c r="AD88" i="11" s="1"/>
  <c r="AG88" i="11" s="1"/>
  <c r="X217" i="11"/>
  <c r="AC217" i="11"/>
  <c r="AD217" i="11" s="1"/>
  <c r="AG217" i="11" s="1"/>
  <c r="X383" i="11"/>
  <c r="AC383" i="11"/>
  <c r="AD383" i="11" s="1"/>
  <c r="AG383" i="11" s="1"/>
  <c r="X403" i="11"/>
  <c r="AC403" i="11"/>
  <c r="AD403" i="11" s="1"/>
  <c r="AG403" i="11" s="1"/>
  <c r="X341" i="11"/>
  <c r="AC341" i="11"/>
  <c r="AD341" i="11" s="1"/>
  <c r="AG341" i="11" s="1"/>
  <c r="X260" i="11"/>
  <c r="AC260" i="11"/>
  <c r="AD260" i="11" s="1"/>
  <c r="AG260" i="11" s="1"/>
  <c r="X272" i="11"/>
  <c r="AC272" i="11"/>
  <c r="AD272" i="11" s="1"/>
  <c r="AG272" i="11" s="1"/>
  <c r="X98" i="11"/>
  <c r="AC98" i="11"/>
  <c r="AD98" i="11" s="1"/>
  <c r="AG98" i="11" s="1"/>
  <c r="X362" i="11"/>
  <c r="AC362" i="11"/>
  <c r="AD362" i="11" s="1"/>
  <c r="AG362" i="11" s="1"/>
  <c r="X309" i="11"/>
  <c r="AC309" i="11"/>
  <c r="AD309" i="11" s="1"/>
  <c r="AG309" i="11" s="1"/>
  <c r="X314" i="11"/>
  <c r="AC314" i="11"/>
  <c r="AD314" i="11" s="1"/>
  <c r="AG314" i="11" s="1"/>
  <c r="X284" i="11"/>
  <c r="AC284" i="11"/>
  <c r="AD284" i="11" s="1"/>
  <c r="AG284" i="11" s="1"/>
  <c r="X51" i="11"/>
  <c r="AC51" i="11"/>
  <c r="AD51" i="11" s="1"/>
  <c r="AG51" i="11" s="1"/>
  <c r="X96" i="11"/>
  <c r="AC96" i="11"/>
  <c r="AD96" i="11" s="1"/>
  <c r="AG96" i="11" s="1"/>
  <c r="X129" i="11"/>
  <c r="AC129" i="11"/>
  <c r="AD129" i="11" s="1"/>
  <c r="AG129" i="11" s="1"/>
  <c r="X134" i="11"/>
  <c r="AC134" i="11"/>
  <c r="AD134" i="11" s="1"/>
  <c r="AG134" i="11" s="1"/>
  <c r="X373" i="11"/>
  <c r="AC373" i="11"/>
  <c r="AD373" i="11" s="1"/>
  <c r="AG373" i="11" s="1"/>
  <c r="X191" i="11"/>
  <c r="AC191" i="11"/>
  <c r="AD191" i="11" s="1"/>
  <c r="AG191" i="11" s="1"/>
  <c r="X73" i="11"/>
  <c r="AC73" i="11"/>
  <c r="AD73" i="11" s="1"/>
  <c r="AG73" i="11" s="1"/>
  <c r="X33" i="11"/>
  <c r="AC33" i="11"/>
  <c r="AD33" i="11" s="1"/>
  <c r="AG33" i="11" s="1"/>
  <c r="X280" i="11"/>
  <c r="AC280" i="11"/>
  <c r="AD280" i="11" s="1"/>
  <c r="AG280" i="11" s="1"/>
  <c r="X290" i="11"/>
  <c r="AC290" i="11"/>
  <c r="AD290" i="11" s="1"/>
  <c r="AG290" i="11" s="1"/>
  <c r="X55" i="11"/>
  <c r="AC55" i="11"/>
  <c r="AD55" i="11" s="1"/>
  <c r="AG55" i="11" s="1"/>
  <c r="X198" i="11"/>
  <c r="AC198" i="11"/>
  <c r="AD198" i="11" s="1"/>
  <c r="AG198" i="11" s="1"/>
  <c r="X356" i="11"/>
  <c r="AC356" i="11"/>
  <c r="AD356" i="11" s="1"/>
  <c r="AG356" i="11" s="1"/>
  <c r="X315" i="11"/>
  <c r="AC315" i="11"/>
  <c r="AD315" i="11" s="1"/>
  <c r="AG315" i="11" s="1"/>
  <c r="X128" i="11"/>
  <c r="AC128" i="11"/>
  <c r="AD128" i="11" s="1"/>
  <c r="AG128" i="11" s="1"/>
  <c r="X135" i="11"/>
  <c r="AC135" i="11"/>
  <c r="AD135" i="11" s="1"/>
  <c r="AG135" i="11" s="1"/>
  <c r="X371" i="11"/>
  <c r="AC371" i="11"/>
  <c r="AD371" i="11" s="1"/>
  <c r="AG371" i="11" s="1"/>
  <c r="X195" i="11"/>
  <c r="AC195" i="11"/>
  <c r="AD195" i="11" s="1"/>
  <c r="AG195" i="11" s="1"/>
  <c r="X69" i="11"/>
  <c r="AC69" i="11"/>
  <c r="AD69" i="11" s="1"/>
  <c r="AG69" i="11" s="1"/>
  <c r="X31" i="11"/>
  <c r="AC31" i="11"/>
  <c r="AD31" i="11" s="1"/>
  <c r="AG31" i="11" s="1"/>
  <c r="X285" i="11"/>
  <c r="AC285" i="11"/>
  <c r="AD285" i="11" s="1"/>
  <c r="AG285" i="11" s="1"/>
  <c r="X47" i="11"/>
  <c r="AC47" i="11"/>
  <c r="AD47" i="11" s="1"/>
  <c r="AG47" i="11" s="1"/>
  <c r="X41" i="11"/>
  <c r="AC41" i="11"/>
  <c r="AD41" i="11" s="1"/>
  <c r="AG41" i="11" s="1"/>
  <c r="X360" i="11"/>
  <c r="AC360" i="11"/>
  <c r="AD360" i="11" s="1"/>
  <c r="AG360" i="11" s="1"/>
  <c r="X299" i="11"/>
  <c r="AC299" i="11"/>
  <c r="AD299" i="11" s="1"/>
  <c r="AG299" i="11" s="1"/>
  <c r="X308" i="11"/>
  <c r="AC308" i="11"/>
  <c r="AD308" i="11" s="1"/>
  <c r="AG308" i="11" s="1"/>
  <c r="X126" i="11"/>
  <c r="AC126" i="11"/>
  <c r="AD126" i="11" s="1"/>
  <c r="AG126" i="11" s="1"/>
  <c r="X380" i="11"/>
  <c r="AC380" i="11"/>
  <c r="AD380" i="11" s="1"/>
  <c r="AG380" i="11" s="1"/>
  <c r="X185" i="11"/>
  <c r="AC185" i="11"/>
  <c r="AD185" i="11" s="1"/>
  <c r="AG185" i="11" s="1"/>
  <c r="X68" i="11"/>
  <c r="AC68" i="11"/>
  <c r="AD68" i="11" s="1"/>
  <c r="AG68" i="11" s="1"/>
  <c r="X19" i="11"/>
  <c r="AC19" i="11"/>
  <c r="AD19" i="11" s="1"/>
  <c r="AG19" i="11" s="1"/>
  <c r="X22" i="11"/>
  <c r="AC22" i="11"/>
  <c r="AD22" i="11" s="1"/>
  <c r="AG22" i="11" s="1"/>
  <c r="X295" i="11"/>
  <c r="AC295" i="11"/>
  <c r="AD295" i="11" s="1"/>
  <c r="AG295" i="11" s="1"/>
  <c r="X42" i="11"/>
  <c r="AC42" i="11"/>
  <c r="AD42" i="11" s="1"/>
  <c r="AG42" i="11" s="1"/>
  <c r="AB258" i="11"/>
  <c r="AB179" i="11"/>
  <c r="AB75" i="11"/>
  <c r="AB73" i="11"/>
  <c r="AB309" i="11"/>
  <c r="X324" i="11"/>
  <c r="AC324" i="11"/>
  <c r="AD324" i="11" s="1"/>
  <c r="AG324" i="11" s="1"/>
  <c r="X11" i="11"/>
  <c r="AC11" i="11"/>
  <c r="AD11" i="11" s="1"/>
  <c r="AG11" i="11" s="1"/>
  <c r="X199" i="11"/>
  <c r="AC199" i="11"/>
  <c r="AD199" i="11" s="1"/>
  <c r="AG199" i="11" s="1"/>
  <c r="X322" i="11"/>
  <c r="AC322" i="11"/>
  <c r="AD322" i="11" s="1"/>
  <c r="AG322" i="11" s="1"/>
  <c r="X176" i="11"/>
  <c r="AC176" i="11"/>
  <c r="AD176" i="11" s="1"/>
  <c r="AG176" i="11" s="1"/>
  <c r="X240" i="11"/>
  <c r="AC240" i="11"/>
  <c r="AD240" i="11" s="1"/>
  <c r="AG240" i="11" s="1"/>
  <c r="X423" i="11"/>
  <c r="AC423" i="11"/>
  <c r="AD423" i="11" s="1"/>
  <c r="AG423" i="11" s="1"/>
  <c r="X422" i="11"/>
  <c r="AC422" i="11"/>
  <c r="AD422" i="11" s="1"/>
  <c r="AG422" i="11" s="1"/>
  <c r="X406" i="11"/>
  <c r="AC406" i="11"/>
  <c r="AD406" i="11" s="1"/>
  <c r="AG406" i="11" s="1"/>
  <c r="X146" i="11"/>
  <c r="AC146" i="11"/>
  <c r="AD146" i="11" s="1"/>
  <c r="AG146" i="11" s="1"/>
  <c r="X82" i="11"/>
  <c r="AC82" i="11"/>
  <c r="AD82" i="11" s="1"/>
  <c r="AG82" i="11" s="1"/>
  <c r="X165" i="11"/>
  <c r="AC165" i="11"/>
  <c r="AD165" i="11" s="1"/>
  <c r="AG165" i="11" s="1"/>
  <c r="X173" i="11"/>
  <c r="AC173" i="11"/>
  <c r="AD173" i="11" s="1"/>
  <c r="AG173" i="11" s="1"/>
  <c r="X218" i="11"/>
  <c r="AC218" i="11"/>
  <c r="AD218" i="11" s="1"/>
  <c r="AG218" i="11" s="1"/>
  <c r="X395" i="11"/>
  <c r="AC395" i="11"/>
  <c r="AD395" i="11" s="1"/>
  <c r="AG395" i="11" s="1"/>
  <c r="X386" i="11"/>
  <c r="AC386" i="11"/>
  <c r="AD386" i="11" s="1"/>
  <c r="AG386" i="11" s="1"/>
  <c r="X336" i="11"/>
  <c r="AC336" i="11"/>
  <c r="AD336" i="11" s="1"/>
  <c r="AG336" i="11" s="1"/>
  <c r="X269" i="11"/>
  <c r="AC269" i="11"/>
  <c r="AD269" i="11" s="1"/>
  <c r="AG269" i="11" s="1"/>
  <c r="X102" i="11"/>
  <c r="AC102" i="11"/>
  <c r="AD102" i="11" s="1"/>
  <c r="AG102" i="11" s="1"/>
  <c r="X114" i="11"/>
  <c r="AC114" i="11"/>
  <c r="AD114" i="11" s="1"/>
  <c r="AG114" i="11" s="1"/>
  <c r="X228" i="11"/>
  <c r="AC228" i="11"/>
  <c r="AD228" i="11" s="1"/>
  <c r="AG228" i="11" s="1"/>
  <c r="X241" i="11"/>
  <c r="AC241" i="11"/>
  <c r="AD241" i="11" s="1"/>
  <c r="AG241" i="11" s="1"/>
  <c r="X415" i="11"/>
  <c r="AC415" i="11"/>
  <c r="AD415" i="11" s="1"/>
  <c r="AG415" i="11" s="1"/>
  <c r="X416" i="11"/>
  <c r="AC416" i="11"/>
  <c r="AD416" i="11" s="1"/>
  <c r="AG416" i="11" s="1"/>
  <c r="X432" i="11"/>
  <c r="AC432" i="11"/>
  <c r="AD432" i="11" s="1"/>
  <c r="AG432" i="11" s="1"/>
  <c r="X149" i="11"/>
  <c r="AC149" i="11"/>
  <c r="AD149" i="11" s="1"/>
  <c r="AG149" i="11" s="1"/>
  <c r="X13" i="11"/>
  <c r="AC13" i="11"/>
  <c r="AD13" i="11" s="1"/>
  <c r="AG13" i="11" s="1"/>
  <c r="X179" i="11"/>
  <c r="AC179" i="11"/>
  <c r="AD179" i="11" s="1"/>
  <c r="AG179" i="11" s="1"/>
  <c r="X166" i="11"/>
  <c r="AC166" i="11"/>
  <c r="AD166" i="11" s="1"/>
  <c r="AG166" i="11" s="1"/>
  <c r="X201" i="11"/>
  <c r="AC201" i="11"/>
  <c r="AD201" i="11" s="1"/>
  <c r="AG201" i="11" s="1"/>
  <c r="X401" i="11"/>
  <c r="AC401" i="11"/>
  <c r="AD401" i="11" s="1"/>
  <c r="AG401" i="11" s="1"/>
  <c r="X393" i="11"/>
  <c r="AC393" i="11"/>
  <c r="AD393" i="11" s="1"/>
  <c r="AG393" i="11" s="1"/>
  <c r="X329" i="11"/>
  <c r="AC329" i="11"/>
  <c r="AD329" i="11" s="1"/>
  <c r="AG329" i="11" s="1"/>
  <c r="X255" i="11"/>
  <c r="AC255" i="11"/>
  <c r="AD255" i="11" s="1"/>
  <c r="AG255" i="11" s="1"/>
  <c r="X264" i="11"/>
  <c r="AC264" i="11"/>
  <c r="AD264" i="11" s="1"/>
  <c r="AG264" i="11" s="1"/>
  <c r="X106" i="11"/>
  <c r="AC106" i="11"/>
  <c r="AD106" i="11" s="1"/>
  <c r="AG106" i="11" s="1"/>
  <c r="X232" i="11"/>
  <c r="AC232" i="11"/>
  <c r="AD232" i="11" s="1"/>
  <c r="AG232" i="11" s="1"/>
  <c r="X426" i="11"/>
  <c r="AC426" i="11"/>
  <c r="AD426" i="11" s="1"/>
  <c r="AG426" i="11" s="1"/>
  <c r="X424" i="11"/>
  <c r="AC424" i="11"/>
  <c r="AD424" i="11" s="1"/>
  <c r="AG424" i="11" s="1"/>
  <c r="X425" i="11"/>
  <c r="AC425" i="11"/>
  <c r="AD425" i="11" s="1"/>
  <c r="AG425" i="11" s="1"/>
  <c r="X162" i="11"/>
  <c r="AC162" i="11"/>
  <c r="AD162" i="11" s="1"/>
  <c r="AG162" i="11" s="1"/>
  <c r="X172" i="11"/>
  <c r="AC172" i="11"/>
  <c r="AD172" i="11" s="1"/>
  <c r="AG172" i="11" s="1"/>
  <c r="X84" i="11"/>
  <c r="AC84" i="11"/>
  <c r="AD84" i="11" s="1"/>
  <c r="AG84" i="11" s="1"/>
  <c r="X89" i="11"/>
  <c r="AC89" i="11"/>
  <c r="AD89" i="11" s="1"/>
  <c r="AG89" i="11" s="1"/>
  <c r="X209" i="11"/>
  <c r="AC209" i="11"/>
  <c r="AD209" i="11" s="1"/>
  <c r="AG209" i="11" s="1"/>
  <c r="X387" i="11"/>
  <c r="AC387" i="11"/>
  <c r="AD387" i="11" s="1"/>
  <c r="AG387" i="11" s="1"/>
  <c r="X402" i="11"/>
  <c r="AC402" i="11"/>
  <c r="AD402" i="11" s="1"/>
  <c r="AG402" i="11" s="1"/>
  <c r="X339" i="11"/>
  <c r="AC339" i="11"/>
  <c r="AD339" i="11" s="1"/>
  <c r="AG339" i="11" s="1"/>
  <c r="X259" i="11"/>
  <c r="AC259" i="11"/>
  <c r="AD259" i="11" s="1"/>
  <c r="AG259" i="11" s="1"/>
  <c r="X268" i="11"/>
  <c r="AC268" i="11"/>
  <c r="AD268" i="11" s="1"/>
  <c r="AG268" i="11" s="1"/>
  <c r="X95" i="11"/>
  <c r="AC95" i="11"/>
  <c r="AD95" i="11" s="1"/>
  <c r="AG95" i="11" s="1"/>
  <c r="X355" i="11"/>
  <c r="AC355" i="11"/>
  <c r="AD355" i="11" s="1"/>
  <c r="AG355" i="11" s="1"/>
  <c r="X312" i="11"/>
  <c r="AC312" i="11"/>
  <c r="AD312" i="11" s="1"/>
  <c r="AG312" i="11" s="1"/>
  <c r="X119" i="11"/>
  <c r="AC119" i="11"/>
  <c r="AD119" i="11" s="1"/>
  <c r="AG119" i="11" s="1"/>
  <c r="X127" i="11"/>
  <c r="AC127" i="11"/>
  <c r="AD127" i="11" s="1"/>
  <c r="AG127" i="11" s="1"/>
  <c r="X188" i="11"/>
  <c r="AC188" i="11"/>
  <c r="AD188" i="11" s="1"/>
  <c r="AG188" i="11" s="1"/>
  <c r="X72" i="11"/>
  <c r="AC72" i="11"/>
  <c r="AD72" i="11" s="1"/>
  <c r="AG72" i="11" s="1"/>
  <c r="X29" i="11"/>
  <c r="AC29" i="11"/>
  <c r="AD29" i="11" s="1"/>
  <c r="AG29" i="11" s="1"/>
  <c r="X281" i="11"/>
  <c r="AC281" i="11"/>
  <c r="AD281" i="11" s="1"/>
  <c r="AG281" i="11" s="1"/>
  <c r="X239" i="11"/>
  <c r="AC239" i="11"/>
  <c r="AD239" i="11" s="1"/>
  <c r="AG239" i="11" s="1"/>
  <c r="X224" i="11"/>
  <c r="AC224" i="11"/>
  <c r="AD224" i="11" s="1"/>
  <c r="AG224" i="11" s="1"/>
  <c r="X320" i="11"/>
  <c r="AC320" i="11"/>
  <c r="AD320" i="11" s="1"/>
  <c r="AG320" i="11" s="1"/>
  <c r="X321" i="11"/>
  <c r="AC321" i="11"/>
  <c r="AD321" i="11" s="1"/>
  <c r="AG321" i="11" s="1"/>
  <c r="X143" i="11"/>
  <c r="AC143" i="11"/>
  <c r="AD143" i="11" s="1"/>
  <c r="AG143" i="11" s="1"/>
  <c r="X155" i="11"/>
  <c r="AC155" i="11"/>
  <c r="AD155" i="11" s="1"/>
  <c r="AG155" i="11" s="1"/>
  <c r="X6" i="11"/>
  <c r="AC6" i="11"/>
  <c r="AD6" i="11" s="1"/>
  <c r="AG6" i="11" s="1"/>
  <c r="X87" i="11"/>
  <c r="AC87" i="11"/>
  <c r="AD87" i="11" s="1"/>
  <c r="AG87" i="11" s="1"/>
  <c r="X178" i="11"/>
  <c r="AC178" i="11"/>
  <c r="AD178" i="11" s="1"/>
  <c r="AG178" i="11" s="1"/>
  <c r="X196" i="11"/>
  <c r="AC196" i="11"/>
  <c r="AD196" i="11" s="1"/>
  <c r="AG196" i="11" s="1"/>
  <c r="X394" i="11"/>
  <c r="AC394" i="11"/>
  <c r="AD394" i="11" s="1"/>
  <c r="AG394" i="11" s="1"/>
  <c r="X385" i="11"/>
  <c r="AC385" i="11"/>
  <c r="AD385" i="11" s="1"/>
  <c r="AG385" i="11" s="1"/>
  <c r="X332" i="11"/>
  <c r="AC332" i="11"/>
  <c r="AD332" i="11" s="1"/>
  <c r="AG332" i="11" s="1"/>
  <c r="X263" i="11"/>
  <c r="AC263" i="11"/>
  <c r="AD263" i="11" s="1"/>
  <c r="AG263" i="11" s="1"/>
  <c r="X278" i="11"/>
  <c r="AC278" i="11"/>
  <c r="AD278" i="11" s="1"/>
  <c r="AG278" i="11" s="1"/>
  <c r="X104" i="11"/>
  <c r="AC104" i="11"/>
  <c r="AD104" i="11" s="1"/>
  <c r="AG104" i="11" s="1"/>
  <c r="X347" i="11"/>
  <c r="AC347" i="11"/>
  <c r="AD347" i="11" s="1"/>
  <c r="AG347" i="11" s="1"/>
  <c r="X214" i="11"/>
  <c r="AC214" i="11"/>
  <c r="AD214" i="11" s="1"/>
  <c r="AG214" i="11" s="1"/>
  <c r="X120" i="11"/>
  <c r="AC120" i="11"/>
  <c r="AD120" i="11" s="1"/>
  <c r="AG120" i="11" s="1"/>
  <c r="X48" i="11"/>
  <c r="AC48" i="11"/>
  <c r="AD48" i="11" s="1"/>
  <c r="AG48" i="11" s="1"/>
  <c r="X58" i="11"/>
  <c r="AC58" i="11"/>
  <c r="AD58" i="11" s="1"/>
  <c r="AG58" i="11" s="1"/>
  <c r="X112" i="11"/>
  <c r="AC112" i="11"/>
  <c r="AD112" i="11" s="1"/>
  <c r="AG112" i="11" s="1"/>
  <c r="X122" i="11"/>
  <c r="AC122" i="11"/>
  <c r="AD122" i="11" s="1"/>
  <c r="AG122" i="11" s="1"/>
  <c r="X141" i="11"/>
  <c r="AC141" i="11"/>
  <c r="AD141" i="11" s="1"/>
  <c r="AG141" i="11" s="1"/>
  <c r="X379" i="11"/>
  <c r="AC379" i="11"/>
  <c r="AD379" i="11" s="1"/>
  <c r="AG379" i="11" s="1"/>
  <c r="X183" i="11"/>
  <c r="AC183" i="11"/>
  <c r="AD183" i="11" s="1"/>
  <c r="AG183" i="11" s="1"/>
  <c r="X78" i="11"/>
  <c r="AC78" i="11"/>
  <c r="AD78" i="11" s="1"/>
  <c r="AG78" i="11" s="1"/>
  <c r="X21" i="11"/>
  <c r="AC21" i="11"/>
  <c r="AD21" i="11" s="1"/>
  <c r="AG21" i="11" s="1"/>
  <c r="X287" i="11"/>
  <c r="AC287" i="11"/>
  <c r="AD287" i="11" s="1"/>
  <c r="AG287" i="11" s="1"/>
  <c r="X61" i="11"/>
  <c r="AC61" i="11"/>
  <c r="AD61" i="11" s="1"/>
  <c r="AG61" i="11" s="1"/>
  <c r="X37" i="11"/>
  <c r="AC37" i="11"/>
  <c r="AD37" i="11" s="1"/>
  <c r="AG37" i="11" s="1"/>
  <c r="X330" i="11"/>
  <c r="AC330" i="11"/>
  <c r="AD330" i="11" s="1"/>
  <c r="AG330" i="11" s="1"/>
  <c r="X361" i="11"/>
  <c r="AC361" i="11"/>
  <c r="AD361" i="11" s="1"/>
  <c r="AG361" i="11" s="1"/>
  <c r="X303" i="11"/>
  <c r="AC303" i="11"/>
  <c r="AD303" i="11" s="1"/>
  <c r="AG303" i="11" s="1"/>
  <c r="X123" i="11"/>
  <c r="AC123" i="11"/>
  <c r="AD123" i="11" s="1"/>
  <c r="AG123" i="11" s="1"/>
  <c r="X372" i="11"/>
  <c r="AC372" i="11"/>
  <c r="AD372" i="11" s="1"/>
  <c r="AG372" i="11" s="1"/>
  <c r="X193" i="11"/>
  <c r="AC193" i="11"/>
  <c r="AD193" i="11" s="1"/>
  <c r="AG193" i="11" s="1"/>
  <c r="X62" i="11"/>
  <c r="AC62" i="11"/>
  <c r="AD62" i="11" s="1"/>
  <c r="AG62" i="11" s="1"/>
  <c r="X35" i="11"/>
  <c r="AC35" i="11"/>
  <c r="AD35" i="11" s="1"/>
  <c r="AG35" i="11" s="1"/>
  <c r="X16" i="11"/>
  <c r="AC16" i="11"/>
  <c r="AD16" i="11" s="1"/>
  <c r="AG16" i="11" s="1"/>
  <c r="X291" i="11"/>
  <c r="AC291" i="11"/>
  <c r="AD291" i="11" s="1"/>
  <c r="AG291" i="11" s="1"/>
  <c r="X57" i="11"/>
  <c r="AC57" i="11"/>
  <c r="AD57" i="11" s="1"/>
  <c r="AG57" i="11" s="1"/>
  <c r="X113" i="11"/>
  <c r="AC113" i="11"/>
  <c r="AD113" i="11" s="1"/>
  <c r="AG113" i="11" s="1"/>
  <c r="X351" i="11"/>
  <c r="AC351" i="11"/>
  <c r="AD351" i="11" s="1"/>
  <c r="AG351" i="11" s="1"/>
  <c r="X307" i="11"/>
  <c r="AC307" i="11"/>
  <c r="AD307" i="11" s="1"/>
  <c r="AG307" i="11" s="1"/>
  <c r="X139" i="11"/>
  <c r="AC139" i="11"/>
  <c r="AD139" i="11" s="1"/>
  <c r="AG139" i="11" s="1"/>
  <c r="X132" i="11"/>
  <c r="AC132" i="11"/>
  <c r="AD132" i="11" s="1"/>
  <c r="AG132" i="11" s="1"/>
  <c r="X368" i="11"/>
  <c r="AC368" i="11"/>
  <c r="AD368" i="11" s="1"/>
  <c r="AG368" i="11" s="1"/>
  <c r="X189" i="11"/>
  <c r="AC189" i="11"/>
  <c r="AD189" i="11" s="1"/>
  <c r="AG189" i="11" s="1"/>
  <c r="X63" i="11"/>
  <c r="AC63" i="11"/>
  <c r="AD63" i="11" s="1"/>
  <c r="AG63" i="11" s="1"/>
  <c r="X23" i="11"/>
  <c r="AC23" i="11"/>
  <c r="AD23" i="11" s="1"/>
  <c r="AG23" i="11" s="1"/>
  <c r="X293" i="11"/>
  <c r="AC293" i="11"/>
  <c r="AD293" i="11" s="1"/>
  <c r="AG293" i="11" s="1"/>
  <c r="X38" i="11"/>
  <c r="AC38" i="11"/>
  <c r="AD38" i="11" s="1"/>
  <c r="AG38" i="11" s="1"/>
  <c r="X49" i="11"/>
  <c r="AC49" i="11"/>
  <c r="AD49" i="11" s="1"/>
  <c r="AG49" i="11" s="1"/>
  <c r="AB53" i="11"/>
  <c r="AB51" i="11"/>
  <c r="AB48" i="11"/>
  <c r="AB45" i="11"/>
  <c r="AB399" i="11"/>
  <c r="AB177" i="11"/>
  <c r="AB256" i="11"/>
  <c r="AB199" i="11"/>
  <c r="AB241" i="11"/>
  <c r="AB69" i="11"/>
  <c r="AB157" i="11"/>
  <c r="X157" i="11"/>
  <c r="AC157" i="11"/>
  <c r="AD157" i="11" s="1"/>
  <c r="AG157" i="11" s="1"/>
  <c r="X90" i="11"/>
  <c r="AC90" i="11"/>
  <c r="AD90" i="11" s="1"/>
  <c r="AG90" i="11" s="1"/>
  <c r="X343" i="11"/>
  <c r="AC343" i="11"/>
  <c r="AD343" i="11" s="1"/>
  <c r="AG343" i="11" s="1"/>
  <c r="X225" i="11"/>
  <c r="AC225" i="11"/>
  <c r="AD225" i="11" s="1"/>
  <c r="AG225" i="11" s="1"/>
  <c r="X417" i="11"/>
  <c r="AC417" i="11"/>
  <c r="AD417" i="11" s="1"/>
  <c r="AG417" i="11" s="1"/>
  <c r="X223" i="11"/>
  <c r="AC223" i="11"/>
  <c r="AD223" i="11" s="1"/>
  <c r="AG223" i="11" s="1"/>
  <c r="X234" i="11"/>
  <c r="AC234" i="11"/>
  <c r="AD234" i="11" s="1"/>
  <c r="AG234" i="11" s="1"/>
  <c r="X410" i="11"/>
  <c r="AC410" i="11"/>
  <c r="AD410" i="11" s="1"/>
  <c r="AG410" i="11" s="1"/>
  <c r="X413" i="11"/>
  <c r="AC413" i="11"/>
  <c r="AD413" i="11" s="1"/>
  <c r="AG413" i="11" s="1"/>
  <c r="X427" i="11"/>
  <c r="AC427" i="11"/>
  <c r="AD427" i="11" s="1"/>
  <c r="AG427" i="11" s="1"/>
  <c r="X159" i="11"/>
  <c r="AC159" i="11"/>
  <c r="AD159" i="11" s="1"/>
  <c r="AG159" i="11" s="1"/>
  <c r="X9" i="11"/>
  <c r="AC9" i="11"/>
  <c r="AD9" i="11" s="1"/>
  <c r="AG9" i="11" s="1"/>
  <c r="X169" i="11"/>
  <c r="AC169" i="11"/>
  <c r="AD169" i="11" s="1"/>
  <c r="AG169" i="11" s="1"/>
  <c r="X93" i="11"/>
  <c r="AC93" i="11"/>
  <c r="AD93" i="11" s="1"/>
  <c r="AG93" i="11" s="1"/>
  <c r="X197" i="11"/>
  <c r="AC197" i="11"/>
  <c r="AD197" i="11" s="1"/>
  <c r="AG197" i="11" s="1"/>
  <c r="X399" i="11"/>
  <c r="AC399" i="11"/>
  <c r="AD399" i="11" s="1"/>
  <c r="AG399" i="11" s="1"/>
  <c r="X391" i="11"/>
  <c r="AC391" i="11"/>
  <c r="AD391" i="11" s="1"/>
  <c r="AG391" i="11" s="1"/>
  <c r="X334" i="11"/>
  <c r="AC334" i="11"/>
  <c r="AD334" i="11" s="1"/>
  <c r="AG334" i="11" s="1"/>
  <c r="X261" i="11"/>
  <c r="AC261" i="11"/>
  <c r="AD261" i="11" s="1"/>
  <c r="AG261" i="11" s="1"/>
  <c r="X108" i="11"/>
  <c r="AC108" i="11"/>
  <c r="AD108" i="11" s="1"/>
  <c r="AG108" i="11" s="1"/>
  <c r="X349" i="11"/>
  <c r="AC349" i="11"/>
  <c r="AD349" i="11" s="1"/>
  <c r="AG349" i="11" s="1"/>
  <c r="X235" i="11"/>
  <c r="AC235" i="11"/>
  <c r="AD235" i="11" s="1"/>
  <c r="AG235" i="11" s="1"/>
  <c r="X231" i="11"/>
  <c r="AC231" i="11"/>
  <c r="AD231" i="11" s="1"/>
  <c r="AG231" i="11" s="1"/>
  <c r="X408" i="11"/>
  <c r="AC408" i="11"/>
  <c r="AD408" i="11" s="1"/>
  <c r="AG408" i="11" s="1"/>
  <c r="X316" i="11"/>
  <c r="AC316" i="11"/>
  <c r="AD316" i="11" s="1"/>
  <c r="AG316" i="11" s="1"/>
  <c r="X153" i="11"/>
  <c r="AC153" i="11"/>
  <c r="AD153" i="11" s="1"/>
  <c r="AG153" i="11" s="1"/>
  <c r="X160" i="11"/>
  <c r="AC160" i="11"/>
  <c r="AD160" i="11" s="1"/>
  <c r="AG160" i="11" s="1"/>
  <c r="X4" i="11"/>
  <c r="AC4" i="11"/>
  <c r="AD4" i="11" s="1"/>
  <c r="AG4" i="11" s="1"/>
  <c r="X3" i="11"/>
  <c r="AC3" i="11"/>
  <c r="AD3" i="11" s="1"/>
  <c r="AG3" i="11" s="1"/>
  <c r="X211" i="11"/>
  <c r="AC211" i="11"/>
  <c r="AD211" i="11" s="1"/>
  <c r="AG211" i="11" s="1"/>
  <c r="X202" i="11"/>
  <c r="AC202" i="11"/>
  <c r="AD202" i="11" s="1"/>
  <c r="AG202" i="11" s="1"/>
  <c r="X381" i="11"/>
  <c r="AC381" i="11"/>
  <c r="AD381" i="11" s="1"/>
  <c r="AG381" i="11" s="1"/>
  <c r="X398" i="11"/>
  <c r="AC398" i="11"/>
  <c r="AD398" i="11" s="1"/>
  <c r="AG398" i="11" s="1"/>
  <c r="X326" i="11"/>
  <c r="AC326" i="11"/>
  <c r="AD326" i="11" s="1"/>
  <c r="AG326" i="11" s="1"/>
  <c r="X276" i="11"/>
  <c r="AC276" i="11"/>
  <c r="AD276" i="11" s="1"/>
  <c r="AG276" i="11" s="1"/>
  <c r="X273" i="11"/>
  <c r="AC273" i="11"/>
  <c r="AD273" i="11" s="1"/>
  <c r="AG273" i="11" s="1"/>
  <c r="X244" i="11"/>
  <c r="AC244" i="11"/>
  <c r="AD244" i="11" s="1"/>
  <c r="AG244" i="11" s="1"/>
  <c r="X226" i="11"/>
  <c r="AC226" i="11"/>
  <c r="AD226" i="11" s="1"/>
  <c r="AG226" i="11" s="1"/>
  <c r="X435" i="11"/>
  <c r="AC435" i="11"/>
  <c r="AD435" i="11" s="1"/>
  <c r="AG435" i="11" s="1"/>
  <c r="X434" i="11"/>
  <c r="AC434" i="11"/>
  <c r="AD434" i="11" s="1"/>
  <c r="AG434" i="11" s="1"/>
  <c r="X404" i="11"/>
  <c r="AC404" i="11"/>
  <c r="AD404" i="11" s="1"/>
  <c r="AG404" i="11" s="1"/>
  <c r="X151" i="11"/>
  <c r="AC151" i="11"/>
  <c r="AD151" i="11" s="1"/>
  <c r="AG151" i="11" s="1"/>
  <c r="X92" i="11"/>
  <c r="AC92" i="11"/>
  <c r="AD92" i="11" s="1"/>
  <c r="AG92" i="11" s="1"/>
  <c r="X180" i="11"/>
  <c r="AC180" i="11"/>
  <c r="AD180" i="11" s="1"/>
  <c r="AG180" i="11" s="1"/>
  <c r="X80" i="11"/>
  <c r="AC80" i="11"/>
  <c r="AD80" i="11" s="1"/>
  <c r="AG80" i="11" s="1"/>
  <c r="X212" i="11"/>
  <c r="AC212" i="11"/>
  <c r="AD212" i="11" s="1"/>
  <c r="AG212" i="11" s="1"/>
  <c r="X390" i="11"/>
  <c r="AC390" i="11"/>
  <c r="AD390" i="11" s="1"/>
  <c r="AG390" i="11" s="1"/>
  <c r="X333" i="11"/>
  <c r="AC333" i="11"/>
  <c r="AD333" i="11" s="1"/>
  <c r="AG333" i="11" s="1"/>
  <c r="X340" i="11"/>
  <c r="AC340" i="11"/>
  <c r="AD340" i="11" s="1"/>
  <c r="AG340" i="11" s="1"/>
  <c r="X254" i="11"/>
  <c r="AC254" i="11"/>
  <c r="AD254" i="11" s="1"/>
  <c r="AG254" i="11" s="1"/>
  <c r="X94" i="11"/>
  <c r="AC94" i="11"/>
  <c r="AD94" i="11" s="1"/>
  <c r="AG94" i="11" s="1"/>
  <c r="X107" i="11"/>
  <c r="AC107" i="11"/>
  <c r="AD107" i="11" s="1"/>
  <c r="AG107" i="11" s="1"/>
  <c r="X359" i="11"/>
  <c r="AC359" i="11"/>
  <c r="AD359" i="11" s="1"/>
  <c r="AG359" i="11" s="1"/>
  <c r="X302" i="11"/>
  <c r="AC302" i="11"/>
  <c r="AD302" i="11" s="1"/>
  <c r="AG302" i="11" s="1"/>
  <c r="X140" i="11"/>
  <c r="AC140" i="11"/>
  <c r="AD140" i="11" s="1"/>
  <c r="AG140" i="11" s="1"/>
  <c r="X370" i="11"/>
  <c r="AC370" i="11"/>
  <c r="AD370" i="11" s="1"/>
  <c r="AG370" i="11" s="1"/>
  <c r="X194" i="11"/>
  <c r="AC194" i="11"/>
  <c r="AD194" i="11" s="1"/>
  <c r="AG194" i="11" s="1"/>
  <c r="X74" i="11"/>
  <c r="AC74" i="11"/>
  <c r="AD74" i="11" s="1"/>
  <c r="AG74" i="11" s="1"/>
  <c r="X20" i="11"/>
  <c r="AC20" i="11"/>
  <c r="AD20" i="11" s="1"/>
  <c r="AG20" i="11" s="1"/>
  <c r="X288" i="11"/>
  <c r="AC288" i="11"/>
  <c r="AD288" i="11" s="1"/>
  <c r="AG288" i="11" s="1"/>
  <c r="X250" i="11"/>
  <c r="AC250" i="11"/>
  <c r="AD250" i="11" s="1"/>
  <c r="AG250" i="11" s="1"/>
  <c r="X243" i="11"/>
  <c r="AC243" i="11"/>
  <c r="AD243" i="11" s="1"/>
  <c r="AG243" i="11" s="1"/>
  <c r="X319" i="11"/>
  <c r="AC319" i="11"/>
  <c r="AD319" i="11" s="1"/>
  <c r="AG319" i="11" s="1"/>
  <c r="X414" i="11"/>
  <c r="AC414" i="11"/>
  <c r="AD414" i="11" s="1"/>
  <c r="AG414" i="11" s="1"/>
  <c r="X158" i="11"/>
  <c r="AC158" i="11"/>
  <c r="AD158" i="11" s="1"/>
  <c r="AG158" i="11" s="1"/>
  <c r="X171" i="11"/>
  <c r="AC171" i="11"/>
  <c r="AD171" i="11" s="1"/>
  <c r="AG171" i="11" s="1"/>
  <c r="X14" i="11"/>
  <c r="AC14" i="11"/>
  <c r="AD14" i="11" s="1"/>
  <c r="AG14" i="11" s="1"/>
  <c r="X12" i="11"/>
  <c r="AC12" i="11"/>
  <c r="AD12" i="11" s="1"/>
  <c r="AG12" i="11" s="1"/>
  <c r="X210" i="11"/>
  <c r="AC210" i="11"/>
  <c r="AD210" i="11" s="1"/>
  <c r="AG210" i="11" s="1"/>
  <c r="X216" i="11"/>
  <c r="AC216" i="11"/>
  <c r="AD216" i="11" s="1"/>
  <c r="AG216" i="11" s="1"/>
  <c r="X397" i="11"/>
  <c r="AC397" i="11"/>
  <c r="AD397" i="11" s="1"/>
  <c r="AG397" i="11" s="1"/>
  <c r="X327" i="11"/>
  <c r="AC327" i="11"/>
  <c r="AD327" i="11" s="1"/>
  <c r="AG327" i="11" s="1"/>
  <c r="X338" i="11"/>
  <c r="AC338" i="11"/>
  <c r="AD338" i="11" s="1"/>
  <c r="AG338" i="11" s="1"/>
  <c r="X258" i="11"/>
  <c r="AC258" i="11"/>
  <c r="AD258" i="11" s="1"/>
  <c r="AG258" i="11" s="1"/>
  <c r="X101" i="11"/>
  <c r="AC101" i="11"/>
  <c r="AD101" i="11" s="1"/>
  <c r="AG101" i="11" s="1"/>
  <c r="X350" i="11"/>
  <c r="AC350" i="11"/>
  <c r="AD350" i="11" s="1"/>
  <c r="AG350" i="11" s="1"/>
  <c r="X313" i="11"/>
  <c r="AC313" i="11"/>
  <c r="AD313" i="11" s="1"/>
  <c r="AG313" i="11" s="1"/>
  <c r="X204" i="11"/>
  <c r="AC204" i="11"/>
  <c r="AD204" i="11" s="1"/>
  <c r="AG204" i="11" s="1"/>
  <c r="X378" i="11"/>
  <c r="AC378" i="11"/>
  <c r="AD378" i="11" s="1"/>
  <c r="AG378" i="11" s="1"/>
  <c r="X56" i="11"/>
  <c r="AC56" i="11"/>
  <c r="AD56" i="11" s="1"/>
  <c r="AG56" i="11" s="1"/>
  <c r="X36" i="11"/>
  <c r="AC36" i="11"/>
  <c r="AD36" i="11" s="1"/>
  <c r="AG36" i="11" s="1"/>
  <c r="X353" i="11"/>
  <c r="AC353" i="11"/>
  <c r="AD353" i="11" s="1"/>
  <c r="AG353" i="11" s="1"/>
  <c r="X124" i="11"/>
  <c r="AC124" i="11"/>
  <c r="AD124" i="11" s="1"/>
  <c r="AG124" i="11" s="1"/>
  <c r="X131" i="11"/>
  <c r="AC131" i="11"/>
  <c r="AD131" i="11" s="1"/>
  <c r="AG131" i="11" s="1"/>
  <c r="X366" i="11"/>
  <c r="AC366" i="11"/>
  <c r="AD366" i="11" s="1"/>
  <c r="AG366" i="11" s="1"/>
  <c r="X187" i="11"/>
  <c r="AC187" i="11"/>
  <c r="AD187" i="11" s="1"/>
  <c r="AG187" i="11" s="1"/>
  <c r="X65" i="11"/>
  <c r="AC65" i="11"/>
  <c r="AD65" i="11" s="1"/>
  <c r="AG65" i="11" s="1"/>
  <c r="X25" i="11"/>
  <c r="AC25" i="11"/>
  <c r="AD25" i="11" s="1"/>
  <c r="AG25" i="11" s="1"/>
  <c r="X296" i="11"/>
  <c r="AC296" i="11"/>
  <c r="AD296" i="11" s="1"/>
  <c r="AG296" i="11" s="1"/>
  <c r="X43" i="11"/>
  <c r="AC43" i="11"/>
  <c r="AD43" i="11" s="1"/>
  <c r="AG43" i="11" s="1"/>
  <c r="X45" i="11"/>
  <c r="AC45" i="11"/>
  <c r="AD45" i="11" s="1"/>
  <c r="AG45" i="11" s="1"/>
  <c r="X265" i="11"/>
  <c r="AC265" i="11"/>
  <c r="AD265" i="11" s="1"/>
  <c r="AG265" i="11" s="1"/>
  <c r="X298" i="11"/>
  <c r="AC298" i="11"/>
  <c r="AD298" i="11" s="1"/>
  <c r="AG298" i="11" s="1"/>
  <c r="X137" i="11"/>
  <c r="AC137" i="11"/>
  <c r="AD137" i="11" s="1"/>
  <c r="AG137" i="11" s="1"/>
  <c r="X142" i="11"/>
  <c r="AC142" i="11"/>
  <c r="AD142" i="11" s="1"/>
  <c r="AG142" i="11" s="1"/>
  <c r="X376" i="11"/>
  <c r="AC376" i="11"/>
  <c r="AD376" i="11" s="1"/>
  <c r="AG376" i="11" s="1"/>
  <c r="X184" i="11"/>
  <c r="AC184" i="11"/>
  <c r="AD184" i="11" s="1"/>
  <c r="AG184" i="11" s="1"/>
  <c r="X77" i="11"/>
  <c r="AC77" i="11"/>
  <c r="AD77" i="11" s="1"/>
  <c r="AG77" i="11" s="1"/>
  <c r="X15" i="11"/>
  <c r="AC15" i="11"/>
  <c r="AD15" i="11" s="1"/>
  <c r="AG15" i="11" s="1"/>
  <c r="X286" i="11"/>
  <c r="AC286" i="11"/>
  <c r="AD286" i="11" s="1"/>
  <c r="AG286" i="11" s="1"/>
  <c r="X297" i="11"/>
  <c r="AC297" i="11"/>
  <c r="AD297" i="11" s="1"/>
  <c r="AG297" i="11" s="1"/>
  <c r="X40" i="11"/>
  <c r="AC40" i="11"/>
  <c r="AD40" i="11" s="1"/>
  <c r="AG40" i="11" s="1"/>
  <c r="X97" i="11"/>
  <c r="AC97" i="11"/>
  <c r="AD97" i="11" s="1"/>
  <c r="AG97" i="11" s="1"/>
  <c r="X352" i="11"/>
  <c r="AC352" i="11"/>
  <c r="AD352" i="11" s="1"/>
  <c r="AG352" i="11" s="1"/>
  <c r="X310" i="11"/>
  <c r="AC310" i="11"/>
  <c r="AD310" i="11" s="1"/>
  <c r="AG310" i="11" s="1"/>
  <c r="X115" i="11"/>
  <c r="AC115" i="11"/>
  <c r="AD115" i="11" s="1"/>
  <c r="AG115" i="11" s="1"/>
  <c r="X121" i="11"/>
  <c r="AC121" i="11"/>
  <c r="AD121" i="11" s="1"/>
  <c r="AG121" i="11" s="1"/>
  <c r="X375" i="11"/>
  <c r="AC375" i="11"/>
  <c r="AD375" i="11" s="1"/>
  <c r="AG375" i="11" s="1"/>
  <c r="X192" i="11"/>
  <c r="AC192" i="11"/>
  <c r="AD192" i="11" s="1"/>
  <c r="AG192" i="11" s="1"/>
  <c r="X70" i="11"/>
  <c r="AC70" i="11"/>
  <c r="AD70" i="11" s="1"/>
  <c r="AG70" i="11" s="1"/>
  <c r="X34" i="11"/>
  <c r="AC34" i="11"/>
  <c r="AD34" i="11" s="1"/>
  <c r="AG34" i="11" s="1"/>
  <c r="X283" i="11"/>
  <c r="AC283" i="11"/>
  <c r="AD283" i="11" s="1"/>
  <c r="AG283" i="11" s="1"/>
  <c r="X53" i="11"/>
  <c r="AC53" i="11"/>
  <c r="AD53" i="11" s="1"/>
  <c r="AG53" i="11" s="1"/>
  <c r="X54" i="11"/>
  <c r="AC54" i="11"/>
  <c r="AD54" i="11" s="1"/>
  <c r="AG54" i="11" s="1"/>
  <c r="AB58" i="11"/>
  <c r="G408" i="11"/>
  <c r="AB407" i="11"/>
  <c r="G19" i="11"/>
  <c r="AB18" i="11"/>
  <c r="AB183" i="11"/>
  <c r="G184" i="11"/>
  <c r="AB130" i="11"/>
  <c r="AB133" i="11"/>
  <c r="AB42" i="11"/>
  <c r="AB425" i="11"/>
  <c r="AB129" i="11"/>
  <c r="AB112" i="11"/>
  <c r="AB430" i="11"/>
  <c r="AB213" i="11"/>
  <c r="AB141" i="11"/>
  <c r="AB349" i="11"/>
  <c r="AB105" i="11"/>
  <c r="AB360" i="11"/>
  <c r="AB372" i="11"/>
  <c r="AB375" i="11"/>
  <c r="AB384" i="11"/>
  <c r="AB110" i="11"/>
  <c r="AB113" i="11"/>
  <c r="G264" i="11"/>
  <c r="AB55" i="11"/>
  <c r="AB111" i="11"/>
  <c r="AB43" i="11"/>
  <c r="AB383" i="11"/>
  <c r="AB424" i="11"/>
  <c r="AB318" i="11"/>
  <c r="AB362" i="11"/>
  <c r="AB371" i="11"/>
  <c r="AB426" i="11"/>
  <c r="AB39" i="11"/>
  <c r="AB423" i="11"/>
  <c r="AB40" i="11"/>
  <c r="AB59" i="11"/>
  <c r="AB137" i="11"/>
  <c r="AB422" i="11"/>
  <c r="AB44" i="11"/>
  <c r="AB38" i="11"/>
  <c r="AB214" i="11"/>
  <c r="AB392" i="11"/>
  <c r="AB355" i="11"/>
  <c r="AB50" i="11"/>
  <c r="AB52" i="11"/>
  <c r="AB182" i="11"/>
  <c r="AB354" i="11"/>
  <c r="AB432" i="11"/>
  <c r="AB396" i="11"/>
  <c r="AB221" i="11"/>
  <c r="AB119" i="11"/>
  <c r="AB319" i="11"/>
  <c r="AB387" i="11"/>
  <c r="AB206" i="11"/>
  <c r="AB77" i="11"/>
  <c r="G282" i="11"/>
  <c r="AB134" i="11"/>
  <c r="AB140" i="11"/>
  <c r="AB47" i="11"/>
  <c r="AB135" i="11"/>
  <c r="AB46" i="11"/>
  <c r="AB433" i="11"/>
  <c r="AB352" i="11"/>
  <c r="AB41" i="11"/>
  <c r="AB108" i="11"/>
  <c r="AB376" i="11"/>
  <c r="AB386" i="11"/>
  <c r="AB389" i="11"/>
  <c r="AB139" i="11"/>
  <c r="AB219" i="11"/>
  <c r="AB208" i="11"/>
  <c r="AB428" i="11"/>
  <c r="AB421" i="11"/>
  <c r="AB216" i="11"/>
  <c r="AB239" i="11"/>
  <c r="AB201" i="11"/>
  <c r="AB132" i="11"/>
  <c r="AB364" i="11"/>
  <c r="AB138" i="11"/>
  <c r="AB37" i="11"/>
  <c r="AB131" i="11"/>
  <c r="AB431" i="11"/>
  <c r="AB136" i="11"/>
  <c r="AB353" i="11"/>
  <c r="AB367" i="11"/>
  <c r="AB356" i="11"/>
  <c r="AB388" i="11"/>
  <c r="AB401" i="11"/>
  <c r="AB217" i="11"/>
  <c r="AB429" i="11"/>
  <c r="AB348" i="11"/>
  <c r="AB427" i="11"/>
  <c r="AB419" i="11"/>
  <c r="AB211" i="11"/>
  <c r="AB359" i="11"/>
  <c r="AB358" i="11"/>
  <c r="AB175" i="11"/>
  <c r="AB393" i="11"/>
  <c r="AB260" i="11"/>
  <c r="AB202" i="11"/>
  <c r="AB245" i="11"/>
  <c r="AB390" i="11"/>
  <c r="AB434" i="11"/>
  <c r="AB121" i="11"/>
  <c r="AB57" i="11"/>
  <c r="AB60" i="11"/>
  <c r="G204" i="11" l="1"/>
  <c r="AB204" i="11" s="1"/>
  <c r="AB203" i="11"/>
  <c r="G265" i="11"/>
  <c r="AB264" i="11"/>
  <c r="AB19" i="11"/>
  <c r="G20" i="11"/>
  <c r="G185" i="11"/>
  <c r="AB184" i="11"/>
  <c r="G283" i="11"/>
  <c r="AB282" i="11"/>
  <c r="G409" i="11"/>
  <c r="AB408" i="11"/>
  <c r="G21" i="11" l="1"/>
  <c r="AB20" i="11"/>
  <c r="G284" i="11"/>
  <c r="AB283" i="11"/>
  <c r="G410" i="11"/>
  <c r="AB409" i="11"/>
  <c r="G186" i="11"/>
  <c r="AB185" i="11"/>
  <c r="AB265" i="11"/>
  <c r="G266" i="11"/>
  <c r="AB266" i="11" l="1"/>
  <c r="G267" i="11"/>
  <c r="AB186" i="11"/>
  <c r="G187" i="11"/>
  <c r="G285" i="11"/>
  <c r="AB284" i="11"/>
  <c r="G411" i="11"/>
  <c r="AB410" i="11"/>
  <c r="G22" i="11"/>
  <c r="AB21" i="11"/>
  <c r="AB187" i="11" l="1"/>
  <c r="G188" i="11"/>
  <c r="G23" i="11"/>
  <c r="AB22" i="11"/>
  <c r="G412" i="11"/>
  <c r="AB411" i="11"/>
  <c r="G268" i="11"/>
  <c r="AB267" i="11"/>
  <c r="G286" i="11"/>
  <c r="AB285" i="11"/>
  <c r="G269" i="11" l="1"/>
  <c r="AB268" i="11"/>
  <c r="G24" i="11"/>
  <c r="AB23" i="11"/>
  <c r="G189" i="11"/>
  <c r="AB188" i="11"/>
  <c r="G287" i="11"/>
  <c r="AB286" i="11"/>
  <c r="G413" i="11"/>
  <c r="AB412" i="11"/>
  <c r="G288" i="11" l="1"/>
  <c r="AB287" i="11"/>
  <c r="G25" i="11"/>
  <c r="AB24" i="11"/>
  <c r="G414" i="11"/>
  <c r="AB413" i="11"/>
  <c r="AB189" i="11"/>
  <c r="G190" i="11"/>
  <c r="G270" i="11"/>
  <c r="AB269" i="11"/>
  <c r="AB190" i="11" l="1"/>
  <c r="G191" i="11"/>
  <c r="G26" i="11"/>
  <c r="AB25" i="11"/>
  <c r="G271" i="11"/>
  <c r="AB270" i="11"/>
  <c r="G415" i="11"/>
  <c r="AB414" i="11"/>
  <c r="G289" i="11"/>
  <c r="AB288" i="11"/>
  <c r="G416" i="11" l="1"/>
  <c r="AB415" i="11"/>
  <c r="G27" i="11"/>
  <c r="AB26" i="11"/>
  <c r="AB191" i="11"/>
  <c r="G192" i="11"/>
  <c r="G290" i="11"/>
  <c r="AB289" i="11"/>
  <c r="G272" i="11"/>
  <c r="AB271" i="11"/>
  <c r="G193" i="11" l="1"/>
  <c r="AB192" i="11"/>
  <c r="G273" i="11"/>
  <c r="AB272" i="11"/>
  <c r="G291" i="11"/>
  <c r="AB290" i="11"/>
  <c r="G28" i="11"/>
  <c r="AB27" i="11"/>
  <c r="G417" i="11"/>
  <c r="AB417" i="11" s="1"/>
  <c r="AB416" i="11"/>
  <c r="G29" i="11" l="1"/>
  <c r="AB28" i="11"/>
  <c r="G274" i="11"/>
  <c r="AB273" i="11"/>
  <c r="G292" i="11"/>
  <c r="AB291" i="11"/>
  <c r="AB193" i="11"/>
  <c r="G194" i="11"/>
  <c r="G275" i="11" l="1"/>
  <c r="AB274" i="11"/>
  <c r="G195" i="11"/>
  <c r="AB195" i="11" s="1"/>
  <c r="AB194" i="11"/>
  <c r="G293" i="11"/>
  <c r="AB292" i="11"/>
  <c r="G30" i="11"/>
  <c r="AB29" i="11"/>
  <c r="G31" i="11" l="1"/>
  <c r="AB30" i="11"/>
  <c r="G294" i="11"/>
  <c r="AB293" i="11"/>
  <c r="G276" i="11"/>
  <c r="AB275" i="11"/>
  <c r="G277" i="11" l="1"/>
  <c r="AB276" i="11"/>
  <c r="G32" i="11"/>
  <c r="AB31" i="11"/>
  <c r="G295" i="11"/>
  <c r="AB294" i="11"/>
  <c r="G296" i="11" l="1"/>
  <c r="AB295" i="11"/>
  <c r="G278" i="11"/>
  <c r="AB277" i="11"/>
  <c r="G33" i="11"/>
  <c r="AB32" i="11"/>
  <c r="G279" i="11" l="1"/>
  <c r="AB279" i="11" s="1"/>
  <c r="AB278" i="11"/>
  <c r="G34" i="11"/>
  <c r="AB33" i="11"/>
  <c r="G297" i="11"/>
  <c r="AB297" i="11" s="1"/>
  <c r="AB296" i="11"/>
  <c r="G35" i="11" l="1"/>
  <c r="AB35" i="11" s="1"/>
  <c r="AB34" i="11"/>
</calcChain>
</file>

<file path=xl/sharedStrings.xml><?xml version="1.0" encoding="utf-8"?>
<sst xmlns="http://schemas.openxmlformats.org/spreadsheetml/2006/main" count="10584" uniqueCount="1301">
  <si>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</si>
  <si>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</si>
  <si>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</si>
  <si>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</si>
  <si>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</si>
  <si>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</si>
  <si>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</si>
  <si>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</si>
  <si>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</si>
  <si>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</si>
  <si>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</si>
  <si>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</si>
  <si>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</si>
  <si>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</si>
  <si>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</si>
  <si>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</si>
  <si>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</si>
  <si>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</si>
  <si>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</si>
  <si>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</si>
  <si>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</si>
  <si>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</si>
  <si>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</si>
  <si>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</si>
  <si>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</si>
  <si>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</si>
  <si>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</si>
  <si>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</si>
  <si>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</si>
  <si>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</si>
  <si>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</si>
  <si>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</si>
  <si>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</si>
  <si>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</si>
  <si>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</si>
  <si>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</si>
  <si>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</si>
  <si>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</si>
  <si>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</si>
  <si>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</si>
  <si>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</si>
  <si>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</si>
  <si>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</si>
  <si>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</si>
  <si>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</si>
  <si>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</si>
  <si>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</si>
  <si>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</si>
  <si>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</si>
  <si>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</si>
  <si>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</si>
  <si>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</si>
  <si>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</si>
  <si>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</si>
  <si>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</si>
  <si>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</si>
  <si>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</si>
  <si>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</si>
  <si>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</si>
  <si>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</si>
  <si>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</si>
  <si>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</si>
  <si>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</si>
  <si>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</si>
  <si>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</si>
  <si>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</si>
  <si>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</si>
  <si>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</si>
  <si>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</si>
  <si>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</si>
  <si>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</si>
  <si>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</si>
  <si>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</si>
  <si>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</si>
  <si>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</si>
  <si>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</si>
  <si>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</si>
  <si>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</si>
  <si>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</si>
  <si>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</si>
  <si>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</si>
  <si>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</si>
  <si>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</si>
  <si>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</si>
  <si>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</si>
  <si>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</si>
  <si>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</si>
  <si>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</si>
  <si>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</si>
  <si>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</si>
  <si>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</si>
  <si>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</si>
  <si>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</si>
  <si>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</si>
  <si>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</si>
  <si>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</si>
  <si>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</si>
  <si>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</si>
  <si>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</si>
  <si>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</si>
  <si>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</si>
  <si>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</si>
  <si>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</si>
  <si>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</si>
  <si>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</si>
  <si>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</si>
  <si>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</si>
  <si>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</si>
  <si>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</si>
  <si>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</si>
  <si>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</si>
  <si>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</si>
  <si>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</si>
  <si>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</si>
  <si>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</si>
  <si>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</si>
  <si>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</si>
  <si>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</si>
  <si>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</si>
  <si>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</si>
  <si>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</si>
  <si>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</si>
  <si>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</si>
  <si>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</si>
  <si>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</si>
  <si>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</si>
  <si>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</si>
  <si>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</si>
  <si>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</si>
  <si>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</si>
  <si>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</si>
  <si>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</si>
  <si>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</si>
  <si>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</si>
  <si>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</si>
  <si>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</si>
  <si>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</si>
  <si>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</si>
  <si>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</si>
  <si>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</si>
  <si>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</si>
  <si>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</si>
  <si>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</si>
  <si>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</si>
  <si>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</si>
  <si>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</si>
  <si>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</si>
  <si>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</si>
  <si>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</si>
  <si>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</si>
  <si>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</si>
  <si>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</si>
  <si>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</si>
  <si>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</si>
  <si>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</si>
  <si>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</si>
  <si>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</si>
  <si>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</si>
  <si>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</si>
  <si>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</si>
  <si>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</si>
  <si>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</si>
  <si>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</si>
  <si>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</si>
  <si>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</si>
  <si>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</si>
  <si>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</si>
  <si>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</si>
  <si>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</si>
  <si>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</si>
  <si>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</si>
  <si>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</si>
  <si>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</si>
  <si>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</si>
  <si>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</si>
  <si>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</si>
  <si>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</si>
  <si>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</si>
  <si>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</si>
  <si>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</si>
  <si>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</si>
  <si>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</si>
  <si>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</si>
  <si>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</si>
  <si>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</si>
  <si>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Krymzon </t>
  </si>
  <si>
    <t>Northern Vixens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</si>
  <si>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</si>
  <si>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</si>
  <si>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</si>
  <si>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</si>
  <si>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</si>
  <si>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</si>
  <si>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</si>
  <si>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</si>
  <si>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</si>
  <si>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</si>
  <si>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</si>
  <si>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</si>
  <si>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</si>
  <si>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</si>
  <si>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</si>
  <si>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</si>
  <si>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</si>
  <si>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</si>
  <si>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</si>
  <si>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</si>
  <si>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</si>
  <si>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</si>
  <si>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</si>
  <si>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</si>
  <si>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</si>
  <si>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</si>
  <si>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</si>
  <si>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</si>
  <si>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</si>
  <si>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</si>
  <si>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</si>
  <si>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</si>
  <si>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</si>
  <si>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</si>
  <si>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</si>
  <si>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</si>
  <si>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</si>
  <si>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</si>
  <si>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</si>
  <si>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</si>
  <si>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</si>
  <si>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</si>
  <si>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</si>
  <si>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</si>
  <si>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</si>
  <si>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</si>
  <si>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</si>
  <si>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</si>
  <si>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</si>
  <si>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</si>
  <si>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</si>
  <si>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</si>
  <si>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</si>
  <si>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</si>
  <si>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</si>
  <si>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</si>
  <si>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</si>
  <si>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</si>
  <si>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</si>
  <si>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</si>
  <si>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</si>
  <si>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</si>
  <si>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</si>
  <si>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</si>
  <si>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</si>
  <si>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</si>
  <si>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</si>
  <si>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</si>
  <si>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</si>
  <si>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</si>
  <si>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</si>
  <si>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</si>
  <si>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</si>
  <si>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</si>
  <si>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</si>
  <si>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</si>
  <si>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</si>
  <si>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</si>
  <si>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</si>
  <si>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</si>
  <si>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</si>
  <si>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</si>
  <si>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</si>
  <si>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</si>
  <si>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</si>
  <si>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</si>
  <si>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</si>
  <si>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</si>
  <si>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</si>
  <si>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</si>
  <si>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</si>
  <si>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</si>
  <si>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</si>
  <si>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</si>
  <si>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</si>
  <si>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</si>
  <si>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</si>
  <si>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</si>
  <si>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</si>
  <si>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</si>
  <si>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</si>
  <si>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</si>
  <si>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</si>
  <si>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</si>
  <si>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</si>
  <si>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</si>
  <si>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</si>
  <si>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</si>
  <si>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</si>
  <si>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</si>
  <si>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</si>
  <si>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</si>
  <si>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</si>
  <si>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</si>
  <si>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</si>
  <si>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</si>
  <si>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</si>
  <si>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</si>
  <si>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</si>
  <si>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</si>
  <si>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</si>
  <si>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</si>
  <si>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</si>
  <si>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</si>
  <si>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</si>
  <si>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</si>
  <si>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</si>
  <si>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</si>
  <si>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</si>
  <si>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</si>
  <si>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</si>
  <si>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</si>
  <si>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</si>
  <si>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</si>
  <si>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</si>
  <si>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</si>
  <si>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</si>
  <si>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</si>
  <si>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</si>
  <si>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</si>
  <si>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</si>
  <si>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</si>
  <si>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</si>
  <si>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</si>
  <si>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</si>
  <si>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</si>
  <si>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</si>
  <si>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</si>
  <si>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</si>
  <si>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</si>
  <si>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</si>
  <si>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</si>
  <si>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</si>
  <si>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</si>
  <si>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</si>
  <si>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</si>
  <si>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</si>
  <si>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</si>
  <si>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</si>
  <si>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</si>
  <si>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</si>
  <si>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</si>
  <si>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</si>
  <si>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</si>
  <si>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</si>
  <si>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</si>
  <si>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</si>
  <si>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</si>
  <si>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</si>
  <si>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</si>
  <si>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</si>
  <si>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</si>
  <si>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</si>
  <si>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</si>
  <si>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</si>
  <si>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</si>
  <si>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</si>
  <si>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</si>
  <si>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</si>
  <si>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</si>
  <si>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</si>
  <si>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</si>
  <si>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</si>
  <si>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</si>
  <si>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</si>
  <si>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</si>
  <si>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</si>
  <si>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</si>
  <si>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</si>
  <si>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</si>
  <si>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</si>
  <si>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</si>
  <si>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</si>
  <si>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</si>
  <si>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</si>
  <si>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</si>
  <si>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</si>
  <si>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</si>
  <si>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</si>
  <si>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</si>
  <si>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</si>
  <si>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</si>
  <si>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</si>
  <si>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</si>
  <si>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</si>
  <si>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</si>
  <si>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</si>
  <si>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</si>
  <si>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</si>
  <si>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</si>
  <si>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</si>
  <si>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</si>
  <si>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</si>
  <si>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</si>
  <si>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</si>
  <si>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</si>
  <si>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</si>
  <si>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</si>
  <si>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</si>
  <si>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</si>
  <si>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</si>
  <si>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</si>
  <si>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</si>
  <si>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</si>
  <si>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</si>
  <si>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</si>
  <si>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</si>
  <si>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</si>
  <si>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</si>
  <si>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</si>
  <si>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</si>
  <si>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</si>
  <si>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</si>
  <si>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</si>
  <si>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</si>
  <si>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</si>
  <si>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</si>
  <si>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</si>
  <si>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</si>
  <si>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</si>
  <si>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</si>
  <si>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</si>
  <si>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</si>
  <si>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</si>
  <si>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</si>
  <si>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</si>
  <si>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</si>
  <si>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</si>
  <si>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</si>
  <si>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</si>
  <si>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</si>
  <si>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</si>
  <si>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</si>
  <si>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</si>
  <si>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</si>
  <si>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</si>
  <si>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</si>
  <si>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</si>
  <si>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</si>
  <si>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</si>
  <si>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</si>
  <si>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</si>
  <si>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</si>
  <si>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</si>
  <si>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</si>
  <si>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</si>
  <si>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</si>
  <si>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</si>
  <si>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</si>
  <si>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</si>
  <si>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</si>
  <si>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</si>
  <si>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</si>
  <si>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</si>
  <si>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</si>
  <si>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</si>
  <si>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</si>
  <si>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</si>
  <si>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</si>
  <si>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</si>
  <si>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</si>
  <si>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</si>
  <si>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</si>
  <si>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</si>
  <si>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</si>
  <si>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</si>
  <si>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</si>
  <si>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</si>
  <si>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</si>
  <si>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</si>
  <si>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</si>
  <si>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</si>
  <si>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</si>
  <si>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</si>
  <si>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</si>
  <si>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</si>
  <si>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</si>
  <si>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</si>
  <si>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</si>
  <si>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</si>
  <si>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</si>
  <si>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</si>
  <si>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</si>
  <si>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</si>
  <si>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</si>
  <si>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</si>
  <si>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</si>
  <si>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</si>
  <si>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</si>
  <si>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</si>
  <si>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</si>
  <si>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</si>
  <si>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</si>
  <si>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</si>
  <si>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</si>
  <si>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</si>
  <si>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</si>
  <si>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</si>
  <si>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</si>
  <si>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</si>
  <si>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</si>
  <si>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</si>
  <si>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</si>
  <si>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</si>
  <si>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</si>
  <si>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</si>
  <si>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</si>
  <si>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</si>
  <si>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</si>
  <si>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</si>
  <si>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</si>
  <si>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</si>
  <si>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</si>
  <si>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</si>
  <si>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</si>
  <si>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</si>
  <si>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</si>
  <si>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</si>
  <si>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</si>
  <si>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</si>
  <si>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</si>
  <si>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</si>
  <si>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</si>
  <si>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</si>
  <si>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</si>
  <si>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</si>
  <si>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</si>
  <si>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</si>
  <si>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</si>
  <si>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</si>
  <si>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</si>
  <si>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</si>
  <si>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</si>
  <si>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</si>
  <si>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</si>
  <si>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</si>
  <si>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</si>
  <si>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</si>
  <si>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</si>
  <si>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</si>
  <si>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</si>
  <si>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</si>
  <si>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</si>
  <si>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</si>
  <si>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</si>
  <si>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</si>
  <si>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</si>
  <si>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</si>
  <si>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</si>
  <si>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</si>
  <si>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</si>
  <si>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</si>
  <si>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</si>
  <si>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</si>
  <si>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</si>
  <si>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</si>
  <si>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</si>
  <si>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</si>
  <si>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</si>
  <si>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</si>
  <si>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</si>
  <si>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</si>
  <si>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</si>
  <si>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</si>
  <si>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</si>
  <si>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</si>
  <si>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</si>
  <si>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</si>
  <si>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</si>
  <si>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</si>
  <si>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</si>
  <si>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</si>
  <si>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</si>
  <si>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</si>
  <si>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</si>
  <si>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</si>
  <si>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</si>
  <si>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</si>
  <si>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</si>
  <si>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</si>
  <si>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</si>
  <si>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</si>
  <si>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</si>
  <si>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</si>
  <si>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</si>
  <si>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</si>
  <si>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</si>
  <si>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</si>
  <si>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</si>
  <si>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</si>
  <si>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</si>
  <si>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</si>
  <si>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</si>
  <si>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</si>
  <si>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</si>
  <si>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</si>
  <si>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</si>
  <si>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</si>
  <si>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</si>
  <si>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</si>
  <si>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</si>
  <si>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</si>
  <si>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</si>
  <si>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</si>
  <si>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</si>
  <si>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</si>
  <si>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</si>
  <si>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</si>
  <si>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</si>
  <si>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</si>
  <si>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</si>
  <si>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</si>
  <si>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</si>
  <si>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</si>
  <si>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</si>
  <si>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</si>
  <si>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</si>
  <si>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</si>
  <si>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</si>
  <si>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</si>
  <si>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</si>
  <si>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</si>
  <si>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</si>
  <si>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</si>
  <si>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</si>
  <si>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</si>
  <si>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</si>
  <si>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</si>
  <si>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</si>
  <si>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</si>
  <si>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</si>
  <si>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</si>
  <si>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</si>
  <si>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</si>
  <si>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</si>
  <si>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</si>
  <si>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</si>
  <si>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</si>
  <si>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</si>
  <si>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</si>
  <si>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</si>
  <si>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</si>
  <si>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</si>
  <si>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</si>
  <si>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</si>
  <si>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</si>
  <si>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</si>
  <si>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</si>
  <si>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</si>
  <si>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</si>
  <si>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</si>
  <si>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</si>
  <si>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</si>
  <si>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</si>
  <si>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</si>
  <si>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</si>
  <si>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</si>
  <si>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</si>
  <si>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</si>
  <si>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</si>
  <si>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</si>
  <si>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</si>
  <si>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</si>
  <si>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</si>
  <si>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</si>
  <si>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</si>
  <si>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</si>
  <si>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</si>
  <si>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</si>
  <si>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</si>
  <si>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</si>
  <si>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</si>
  <si>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</si>
  <si>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</si>
  <si>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</si>
  <si>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</si>
  <si>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</si>
  <si>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</si>
  <si>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</si>
  <si>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</si>
  <si>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</si>
  <si>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</si>
  <si>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</si>
  <si>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</si>
  <si>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</si>
  <si>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</si>
  <si>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</si>
  <si>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</si>
  <si>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</si>
  <si>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</si>
  <si>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</si>
  <si>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</si>
  <si>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</si>
  <si>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</si>
  <si>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</si>
  <si>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</si>
  <si>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</si>
  <si>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</si>
  <si>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</si>
  <si>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</si>
  <si>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</si>
  <si>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</si>
  <si>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</si>
  <si>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</si>
  <si>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</si>
  <si>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</si>
  <si>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</si>
  <si>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</si>
  <si>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</si>
  <si>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</si>
  <si>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</si>
  <si>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</si>
  <si>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</si>
  <si>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</si>
  <si>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</si>
  <si>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</si>
  <si>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</si>
  <si>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</si>
  <si>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</si>
  <si>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</si>
  <si>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</si>
  <si>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</si>
  <si>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</si>
  <si>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</si>
  <si>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</si>
  <si>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</si>
  <si>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</si>
  <si>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</si>
  <si>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</si>
  <si>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</si>
  <si>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</si>
  <si>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</si>
  <si>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</si>
  <si>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</si>
  <si>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</si>
  <si>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</si>
  <si>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</si>
  <si>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</si>
  <si>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</si>
  <si>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</si>
  <si>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</si>
  <si>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</si>
  <si>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</si>
  <si>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</si>
  <si>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</si>
  <si>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</si>
  <si>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</si>
  <si>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</si>
  <si>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</si>
  <si>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</si>
  <si>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</si>
  <si>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</si>
  <si>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</si>
  <si>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</si>
  <si>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</si>
  <si>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</si>
  <si>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</si>
  <si>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</si>
  <si>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</si>
  <si>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</si>
  <si>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</si>
  <si>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</si>
  <si>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</si>
  <si>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</si>
  <si>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</si>
  <si>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</si>
  <si>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</si>
  <si>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</si>
  <si>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</si>
  <si>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</si>
  <si>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</si>
  <si>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</si>
  <si>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</si>
  <si>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</si>
  <si>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</si>
  <si>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</si>
  <si>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</si>
  <si>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</si>
  <si>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</si>
  <si>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</si>
  <si>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</si>
  <si>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</si>
  <si>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</si>
  <si>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</si>
  <si>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</si>
  <si>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</si>
  <si>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</si>
  <si>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</si>
  <si>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</si>
  <si>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</si>
  <si>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</si>
  <si>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</si>
  <si>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</si>
  <si>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</si>
  <si>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</si>
  <si>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</si>
  <si>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</si>
  <si>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</si>
  <si>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</si>
  <si>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</si>
  <si>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</si>
  <si>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</si>
  <si>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</si>
  <si>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</si>
  <si>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</si>
  <si>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</si>
  <si>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</si>
  <si>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</si>
  <si>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</si>
  <si>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</si>
  <si>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</si>
  <si>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</si>
  <si>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</si>
  <si>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</si>
  <si>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</si>
  <si>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</si>
  <si>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</si>
  <si>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</si>
  <si>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</si>
  <si>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</si>
  <si>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</si>
  <si>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</si>
  <si>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</si>
  <si>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</si>
  <si>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</si>
  <si>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</si>
  <si>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</si>
  <si>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</si>
  <si>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</si>
  <si>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</si>
  <si>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</si>
  <si>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</si>
  <si>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</si>
  <si>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</si>
  <si>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</si>
  <si>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</si>
  <si>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</si>
  <si>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</si>
  <si>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</si>
  <si>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</si>
  <si>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</si>
  <si>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</si>
  <si>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</si>
  <si>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</si>
  <si>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</si>
  <si>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</si>
  <si>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</si>
  <si>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</si>
  <si>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</si>
  <si>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</si>
  <si>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</si>
  <si>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</si>
  <si>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</si>
  <si>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</si>
  <si>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</si>
  <si>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</si>
  <si>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</si>
  <si>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</si>
  <si>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</si>
  <si>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</si>
  <si>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</si>
  <si>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</si>
  <si>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</si>
  <si>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</si>
  <si>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</si>
  <si>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</si>
  <si>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</si>
  <si>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</si>
  <si>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</si>
  <si>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</si>
  <si>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</si>
  <si>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</si>
  <si>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</si>
  <si>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</si>
  <si>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</si>
  <si>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</si>
  <si>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</si>
  <si>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</si>
  <si>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</si>
  <si>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</si>
  <si>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</si>
  <si>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</si>
  <si>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</si>
  <si>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</si>
  <si>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</si>
  <si>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</si>
  <si>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</si>
  <si>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</si>
  <si>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</si>
  <si>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</si>
  <si>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</si>
  <si>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</si>
  <si>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</si>
  <si>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</si>
  <si>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</si>
  <si>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</si>
  <si>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</si>
  <si>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</si>
  <si>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</si>
  <si>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</si>
  <si>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</si>
  <si>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</si>
  <si>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</si>
  <si>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</si>
  <si>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</si>
  <si>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</si>
  <si>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</si>
  <si>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</si>
  <si>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</si>
  <si>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</si>
  <si>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</si>
  <si>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</si>
  <si>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</si>
  <si>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</si>
  <si>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</si>
  <si>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</si>
  <si>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</si>
  <si>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</si>
  <si>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</si>
  <si>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</si>
  <si>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</si>
  <si>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</si>
  <si>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</si>
  <si>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</si>
  <si>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</si>
  <si>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</si>
  <si>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</si>
  <si>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</si>
  <si>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</si>
  <si>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</si>
  <si>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</si>
  <si>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</si>
  <si>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</si>
  <si>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</si>
  <si>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</si>
  <si>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</si>
  <si>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</si>
  <si>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</si>
  <si>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</si>
  <si>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</si>
  <si>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</si>
  <si>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</si>
  <si>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</si>
  <si>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</si>
  <si>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</si>
  <si>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</si>
  <si>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</si>
  <si>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</si>
  <si>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</si>
  <si>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</si>
  <si>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</si>
  <si>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</si>
  <si>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</si>
  <si>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</si>
  <si>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</si>
  <si>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</si>
  <si>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</si>
  <si>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</si>
  <si>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</si>
  <si>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</si>
  <si>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</si>
  <si>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</si>
  <si>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</si>
  <si>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</si>
  <si>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</si>
  <si>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</si>
  <si>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</si>
  <si>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</si>
  <si>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</si>
  <si>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</si>
  <si>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</si>
  <si>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</si>
  <si>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</si>
  <si>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</si>
  <si>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</si>
  <si>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</si>
  <si>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</si>
  <si>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</si>
  <si>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</si>
  <si>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</si>
  <si>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</si>
  <si>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</si>
  <si>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</si>
  <si>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</si>
  <si>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</si>
  <si>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</si>
  <si>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</si>
  <si>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</si>
  <si>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</si>
  <si>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</si>
  <si>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</si>
  <si>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</si>
  <si>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</si>
  <si>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</si>
  <si>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</si>
  <si>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</si>
  <si>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</si>
  <si>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</si>
  <si>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</si>
  <si>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</si>
  <si>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</si>
  <si>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</si>
  <si>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</si>
  <si>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</si>
  <si>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</si>
  <si>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</si>
  <si>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</si>
  <si>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</si>
  <si>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</si>
  <si>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</si>
  <si>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</si>
  <si>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</si>
  <si>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</si>
  <si>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</si>
  <si>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</si>
  <si>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</si>
  <si>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</si>
  <si>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</si>
  <si>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</si>
  <si>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</si>
  <si>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</si>
  <si>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</si>
  <si>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</si>
  <si>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</si>
  <si>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</si>
  <si>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</si>
  <si>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</si>
  <si>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</si>
  <si>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</si>
  <si>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</si>
  <si>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</si>
  <si>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</si>
  <si>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</si>
  <si>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</si>
  <si>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</si>
  <si>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</si>
  <si>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</si>
  <si>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</si>
  <si>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</si>
  <si>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</si>
  <si>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</si>
  <si>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</si>
  <si>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</si>
  <si>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</si>
  <si>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</si>
  <si>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</si>
  <si>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</si>
  <si>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</si>
  <si>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</si>
  <si>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</si>
  <si>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</si>
  <si>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</si>
  <si>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</si>
  <si>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</si>
  <si>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</si>
  <si>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</si>
  <si>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</si>
  <si>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</si>
  <si>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</si>
  <si>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</si>
  <si>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</si>
  <si>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</si>
  <si>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</si>
  <si>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</si>
  <si>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</si>
  <si>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</si>
  <si>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</si>
  <si>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</si>
  <si>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</si>
  <si>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</si>
  <si>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</si>
  <si>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</si>
  <si>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</si>
  <si>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</si>
  <si>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</si>
  <si>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</si>
  <si>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</si>
  <si>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</si>
  <si>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</si>
  <si>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</si>
  <si>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</si>
  <si>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</si>
  <si>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</si>
  <si>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</si>
  <si>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</si>
  <si>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</si>
  <si>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</si>
  <si>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</si>
  <si>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</si>
  <si>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</si>
  <si>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</si>
  <si>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</si>
  <si>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</si>
  <si>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</si>
  <si>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</si>
  <si>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</si>
  <si>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</si>
  <si>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</si>
  <si>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</si>
  <si>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</si>
  <si>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</si>
  <si>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</si>
  <si>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</si>
  <si>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</si>
  <si>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</si>
  <si>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</si>
  <si>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</si>
  <si>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</si>
  <si>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</si>
  <si>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</si>
  <si>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</si>
  <si>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</si>
  <si>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</si>
  <si>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</si>
  <si>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</si>
  <si>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</si>
  <si>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</si>
  <si>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</si>
  <si>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</si>
  <si>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</si>
  <si>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</si>
  <si>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</si>
  <si>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</si>
  <si>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</si>
  <si>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</si>
  <si>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</si>
  <si>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</si>
  <si>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</si>
  <si>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</si>
  <si>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</si>
  <si>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</si>
  <si>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</si>
  <si>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</si>
  <si>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</si>
  <si>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</si>
  <si>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</si>
  <si>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</si>
  <si>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</si>
  <si>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</si>
  <si>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</si>
  <si>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</si>
  <si>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</si>
  <si>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</si>
  <si>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</si>
  <si>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</si>
  <si>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</si>
  <si>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</si>
  <si>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</si>
  <si>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</si>
  <si>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</si>
  <si>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</si>
  <si>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</si>
  <si>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</si>
  <si>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</si>
  <si>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</si>
  <si>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</si>
  <si>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</si>
  <si>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</si>
  <si>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</si>
  <si>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</si>
  <si>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</si>
  <si>
    <t>ID</t>
  </si>
  <si>
    <t>AGID</t>
  </si>
  <si>
    <t>id</t>
  </si>
  <si>
    <t>type</t>
  </si>
  <si>
    <t>full</t>
  </si>
  <si>
    <t>short</t>
  </si>
  <si>
    <t>sort</t>
  </si>
  <si>
    <t>ItemID</t>
  </si>
  <si>
    <t>DivID</t>
  </si>
  <si>
    <t>a</t>
  </si>
  <si>
    <t>ClubID</t>
  </si>
  <si>
    <t>2020 CASA Gradings</t>
  </si>
  <si>
    <t>Championship Divison</t>
  </si>
  <si>
    <t>Seaton was put down to div 1 because of the draw in Div 2 but have put them back up</t>
  </si>
  <si>
    <t>clovelly and seacliff drew for 1st in div 2</t>
  </si>
  <si>
    <t xml:space="preserve">Only team not to place in Div 1 </t>
  </si>
  <si>
    <t>Went down because they came last but because clovelly pulled out they didn’t have to go down</t>
  </si>
  <si>
    <t>New Entries</t>
  </si>
  <si>
    <t>Division 4</t>
  </si>
  <si>
    <t>Division 5</t>
  </si>
  <si>
    <t>Tonique</t>
  </si>
  <si>
    <t>UPDATED 4.7.2020</t>
  </si>
  <si>
    <t>2021 CASA Gradings</t>
  </si>
  <si>
    <t>Year ID</t>
  </si>
  <si>
    <t xml:space="preserve">n </t>
  </si>
  <si>
    <t>AG</t>
  </si>
  <si>
    <t>Laravel Cohort</t>
  </si>
  <si>
    <t>AgeGrpID</t>
  </si>
  <si>
    <t>YearID</t>
  </si>
  <si>
    <t>CohortID</t>
  </si>
  <si>
    <t>key</t>
  </si>
  <si>
    <t>cohortID</t>
  </si>
  <si>
    <t>cohortKey</t>
  </si>
  <si>
    <t>team laravel</t>
  </si>
  <si>
    <t>(wrong DivID)</t>
  </si>
  <si>
    <t>session laravel</t>
  </si>
  <si>
    <t>session_division</t>
  </si>
  <si>
    <t>sessID</t>
  </si>
  <si>
    <t>CompID</t>
  </si>
  <si>
    <t>Start</t>
  </si>
  <si>
    <t>SessionID</t>
  </si>
  <si>
    <t>sesssion team rank</t>
  </si>
  <si>
    <t>ItemSeq</t>
  </si>
  <si>
    <t>session itmes</t>
  </si>
  <si>
    <t>routine</t>
  </si>
  <si>
    <t>teamID</t>
  </si>
  <si>
    <t>team_rank_id</t>
  </si>
  <si>
    <t>teamkey</t>
  </si>
  <si>
    <t>I\'ve got no strings</t>
  </si>
  <si>
    <t xml:space="preserve">What\'s up Doc? </t>
  </si>
  <si>
    <t>Octopus\'s Garden</t>
  </si>
  <si>
    <t>It\'s a hard knock life</t>
  </si>
  <si>
    <t>Mama I\'m a Big Girl Now</t>
  </si>
  <si>
    <t>I\'ve got Rhythm</t>
  </si>
  <si>
    <t>J\'adore Paris</t>
  </si>
  <si>
    <t>You\'re Never Alone</t>
  </si>
  <si>
    <t>Pandora\'s Box</t>
  </si>
  <si>
    <t>I\'m Here</t>
  </si>
  <si>
    <t>The Witch\'s Spell</t>
  </si>
  <si>
    <t>Isn\'t she cute</t>
  </si>
  <si>
    <t>Let\'s Dance</t>
  </si>
  <si>
    <t>Who\'s Dorothy?</t>
  </si>
  <si>
    <t>Ladies of the 80\'s</t>
  </si>
  <si>
    <t>sessionItemID</t>
  </si>
  <si>
    <t>sessionItemKey</t>
  </si>
  <si>
    <t>SessionItemID</t>
  </si>
  <si>
    <t>session</t>
  </si>
  <si>
    <t>item</t>
  </si>
  <si>
    <t>seq</t>
  </si>
  <si>
    <t>Competitive Tinies Session A</t>
  </si>
  <si>
    <t>Non Competitive Tinies Session 1</t>
  </si>
  <si>
    <t>Non Competitive Tinies Session 2</t>
  </si>
  <si>
    <t>Competitive Tinies Session B</t>
  </si>
  <si>
    <t>Non Competitive Tinies Session 3</t>
  </si>
  <si>
    <t>Competitive Tinies Session C</t>
  </si>
  <si>
    <t>Sub Junior Division 2 Team 2</t>
  </si>
  <si>
    <t>Sub Junior Division 5</t>
  </si>
  <si>
    <t>Sub Junior Division 4</t>
  </si>
  <si>
    <t xml:space="preserve">Sub Junior Division 3 </t>
  </si>
  <si>
    <t>Sub Junior Division 2 Team 1</t>
  </si>
  <si>
    <t>Sub Junior Division 1 Team 1</t>
  </si>
  <si>
    <t>Non Competitive Tinies Session 4</t>
  </si>
  <si>
    <t>Sub Junior Championship Team 2</t>
  </si>
  <si>
    <t>Sub Junior Championship Team 1</t>
  </si>
  <si>
    <t>Non Competitive Tinies Session 5</t>
  </si>
  <si>
    <t>Competitive Tinies Session D</t>
  </si>
  <si>
    <t>Sub Junior Division 1 Team 2 &amp; 3</t>
  </si>
  <si>
    <t>Sub Junior Championship Team 3 &amp; 4</t>
  </si>
  <si>
    <t>Junior Division 4</t>
  </si>
  <si>
    <t>Junior Division 3</t>
  </si>
  <si>
    <t>Junior Division 2 Team 1</t>
  </si>
  <si>
    <t xml:space="preserve">Junior Division 1 Team 1 </t>
  </si>
  <si>
    <t>Junior Championship Team 2, 3 &amp; 4</t>
  </si>
  <si>
    <t>Junior Championship Team 1</t>
  </si>
  <si>
    <t>Non Competitive Tinies Session 6</t>
  </si>
  <si>
    <t>Inclusive Team Demonstration</t>
  </si>
  <si>
    <t>Competitive Tinies Session E</t>
  </si>
  <si>
    <t>Competitive Tinies Session F</t>
  </si>
  <si>
    <t>Junior Division 5</t>
  </si>
  <si>
    <t>Intermediate Division 3</t>
  </si>
  <si>
    <t>Intermediate Division 2</t>
  </si>
  <si>
    <t>Intermediate Division 1 Teams 1 &amp; 2</t>
  </si>
  <si>
    <t>Intermediate Championship Team 1 &amp; 2</t>
  </si>
  <si>
    <t>Intermediate Division 4</t>
  </si>
  <si>
    <t>Senior Division 3</t>
  </si>
  <si>
    <t>Senior Division 1</t>
  </si>
  <si>
    <t>Senior Championship Team 1 &amp; 2 - Her Majesty's Theatre</t>
  </si>
  <si>
    <t>date</t>
  </si>
  <si>
    <t>time</t>
  </si>
  <si>
    <t>m</t>
  </si>
  <si>
    <t>remainder</t>
  </si>
  <si>
    <t>Competitive Tinies</t>
  </si>
  <si>
    <t>Non Competitive Tinies</t>
  </si>
  <si>
    <t>All</t>
  </si>
  <si>
    <t>AGid</t>
  </si>
  <si>
    <t xml:space="preserve">Championship </t>
  </si>
  <si>
    <t>Senior Division 2</t>
  </si>
  <si>
    <t xml:space="preserve">Masters </t>
  </si>
  <si>
    <t>Junior Division 1 Team 2</t>
  </si>
  <si>
    <t>Junior Division 2 Team 2</t>
  </si>
  <si>
    <t xml:space="preserve">Division 1 </t>
  </si>
  <si>
    <t xml:space="preserve">Division 2 </t>
  </si>
  <si>
    <t>TeamRankA</t>
  </si>
  <si>
    <t>TeamRankB</t>
  </si>
  <si>
    <t>TeamRankC</t>
  </si>
  <si>
    <t>Session Name</t>
  </si>
  <si>
    <t>Her Majesty's Theatre</t>
  </si>
  <si>
    <t>sess div</t>
  </si>
  <si>
    <t>sess ID</t>
  </si>
  <si>
    <t>datetime</t>
  </si>
  <si>
    <t>STR1</t>
  </si>
  <si>
    <t>STR2</t>
  </si>
  <si>
    <t>STR3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</si>
</sst>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[$-F800]dddd\,\ mmmm\ dd\,\ yyyy"/>
    <numFmt numFmtId="168" formatCode="yyyy\-mm\-dd"/>
    <numFmt numFmtId="169" formatCode="hh:mm:ss;@"/>
  </numFmts>
  <fonts count="1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color rgb="FF002060"/>
      <name val="Arial"/>
      <family val="2"/>
    </font>
    <font>
      <sz val="20"/>
      <color rgb="FF00206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22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8" borderId="5" xfId="2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5" fillId="0" borderId="0" xfId="0" applyFont="1" applyFill="1" applyAlignment="1">
      <alignment vertical="center"/>
    </xf>
    <xf numFmtId="0" fontId="0" fillId="7" borderId="0" xfId="0" applyFill="1" applyAlignment="1">
      <alignment vertical="top"/>
    </xf>
    <xf numFmtId="0" fontId="0" fillId="9" borderId="0" xfId="0" applyFill="1" applyAlignment="1">
      <alignment vertical="top"/>
    </xf>
    <xf numFmtId="1" fontId="3" fillId="0" borderId="0" xfId="0" applyNumberFormat="1" applyFont="1" applyFill="1"/>
    <xf numFmtId="1" fontId="0" fillId="0" borderId="0" xfId="0" applyNumberFormat="1" applyFill="1" applyAlignment="1">
      <alignment vertical="top"/>
    </xf>
    <xf numFmtId="1" fontId="0" fillId="0" borderId="0" xfId="0" applyNumberFormat="1" applyFill="1"/>
    <xf numFmtId="0" fontId="13" fillId="0" borderId="0" xfId="3" applyFont="1" applyAlignment="1">
      <alignment vertical="center"/>
    </xf>
    <xf numFmtId="0" fontId="14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3" fillId="0" borderId="13" xfId="3" applyFont="1" applyBorder="1"/>
    <xf numFmtId="0" fontId="13" fillId="2" borderId="13" xfId="3" applyFont="1" applyFill="1" applyBorder="1"/>
    <xf numFmtId="0" fontId="13" fillId="0" borderId="13" xfId="3" applyFont="1" applyBorder="1" applyAlignment="1">
      <alignment vertical="center"/>
    </xf>
    <xf numFmtId="0" fontId="13" fillId="10" borderId="13" xfId="3" applyFont="1" applyFill="1" applyBorder="1"/>
    <xf numFmtId="0" fontId="15" fillId="0" borderId="0" xfId="3" applyFont="1" applyAlignment="1">
      <alignment vertical="center"/>
    </xf>
    <xf numFmtId="0" fontId="13" fillId="0" borderId="13" xfId="3" applyFont="1" applyBorder="1" applyAlignment="1">
      <alignment horizontal="left"/>
    </xf>
    <xf numFmtId="0" fontId="13" fillId="0" borderId="14" xfId="3" applyFont="1" applyBorder="1"/>
    <xf numFmtId="0" fontId="13" fillId="0" borderId="15" xfId="3" applyFont="1" applyBorder="1"/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5" xfId="3" applyFont="1" applyBorder="1"/>
    <xf numFmtId="0" fontId="13" fillId="0" borderId="5" xfId="3" applyFont="1" applyBorder="1" applyAlignment="1">
      <alignment vertical="center"/>
    </xf>
    <xf numFmtId="0" fontId="13" fillId="0" borderId="5" xfId="3" applyFont="1" applyBorder="1" applyAlignment="1">
      <alignment horizontal="left"/>
    </xf>
    <xf numFmtId="0" fontId="16" fillId="0" borderId="0" xfId="3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/>
    <xf numFmtId="0" fontId="13" fillId="2" borderId="13" xfId="0" applyFont="1" applyFill="1" applyBorder="1"/>
    <xf numFmtId="0" fontId="13" fillId="0" borderId="13" xfId="0" applyFont="1" applyBorder="1" applyAlignment="1">
      <alignment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3" fillId="0" borderId="16" xfId="0" applyFont="1" applyBorder="1"/>
    <xf numFmtId="0" fontId="13" fillId="0" borderId="19" xfId="0" applyFont="1" applyBorder="1"/>
    <xf numFmtId="0" fontId="13" fillId="0" borderId="18" xfId="0" applyFont="1" applyBorder="1"/>
    <xf numFmtId="0" fontId="13" fillId="0" borderId="20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5" xfId="0" applyFont="1" applyBorder="1"/>
    <xf numFmtId="0" fontId="13" fillId="0" borderId="13" xfId="0" applyFont="1" applyBorder="1" applyAlignment="1">
      <alignment horizontal="left"/>
    </xf>
    <xf numFmtId="0" fontId="13" fillId="0" borderId="15" xfId="0" applyFont="1" applyBorder="1"/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0" fontId="13" fillId="0" borderId="22" xfId="0" applyFont="1" applyBorder="1" applyAlignment="1">
      <alignment vertical="center"/>
    </xf>
    <xf numFmtId="0" fontId="13" fillId="0" borderId="22" xfId="0" applyFont="1" applyBorder="1"/>
    <xf numFmtId="0" fontId="13" fillId="0" borderId="19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4" fillId="0" borderId="0" xfId="3" applyFont="1" applyBorder="1" applyAlignment="1">
      <alignment vertical="center"/>
    </xf>
    <xf numFmtId="0" fontId="14" fillId="0" borderId="0" xfId="3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13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3" fillId="0" borderId="19" xfId="3" applyFont="1" applyBorder="1" applyAlignment="1">
      <alignment vertical="center"/>
    </xf>
    <xf numFmtId="0" fontId="13" fillId="0" borderId="0" xfId="3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12" xfId="3" applyFont="1" applyBorder="1"/>
    <xf numFmtId="0" fontId="13" fillId="0" borderId="12" xfId="3" applyFont="1" applyBorder="1" applyAlignment="1">
      <alignment vertical="center"/>
    </xf>
    <xf numFmtId="0" fontId="13" fillId="0" borderId="19" xfId="3" applyFont="1" applyBorder="1"/>
    <xf numFmtId="0" fontId="13" fillId="0" borderId="16" xfId="3" applyFont="1" applyBorder="1"/>
    <xf numFmtId="0" fontId="13" fillId="0" borderId="18" xfId="3" applyFont="1" applyBorder="1"/>
    <xf numFmtId="0" fontId="13" fillId="0" borderId="0" xfId="3" applyFont="1" applyBorder="1" applyAlignment="1">
      <alignment horizontal="left"/>
    </xf>
    <xf numFmtId="0" fontId="13" fillId="0" borderId="12" xfId="0" applyFont="1" applyBorder="1"/>
    <xf numFmtId="0" fontId="13" fillId="0" borderId="0" xfId="0" applyFont="1" applyBorder="1" applyAlignment="1">
      <alignment horizontal="left"/>
    </xf>
    <xf numFmtId="0" fontId="13" fillId="0" borderId="22" xfId="3" applyFont="1" applyBorder="1"/>
    <xf numFmtId="0" fontId="13" fillId="0" borderId="9" xfId="3" applyFont="1" applyBorder="1"/>
    <xf numFmtId="0" fontId="13" fillId="0" borderId="9" xfId="0" applyFont="1" applyBorder="1"/>
    <xf numFmtId="0" fontId="13" fillId="0" borderId="14" xfId="3" applyFont="1" applyBorder="1" applyAlignment="1">
      <alignment vertical="center"/>
    </xf>
    <xf numFmtId="0" fontId="13" fillId="0" borderId="20" xfId="0" applyFont="1" applyBorder="1"/>
    <xf numFmtId="0" fontId="13" fillId="0" borderId="16" xfId="0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7" xfId="3" applyFont="1" applyBorder="1"/>
    <xf numFmtId="0" fontId="13" fillId="0" borderId="12" xfId="0" applyFont="1" applyBorder="1" applyAlignment="1">
      <alignment horizontal="left"/>
    </xf>
    <xf numFmtId="0" fontId="13" fillId="0" borderId="17" xfId="0" applyFont="1" applyBorder="1"/>
    <xf numFmtId="0" fontId="13" fillId="0" borderId="18" xfId="3" applyFont="1" applyBorder="1" applyAlignment="1">
      <alignment vertical="center"/>
    </xf>
    <xf numFmtId="0" fontId="13" fillId="0" borderId="10" xfId="3" applyFont="1" applyBorder="1" applyAlignment="1">
      <alignment vertic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vertical="center"/>
    </xf>
    <xf numFmtId="0" fontId="13" fillId="2" borderId="0" xfId="3" applyFont="1" applyFill="1" applyBorder="1"/>
    <xf numFmtId="0" fontId="13" fillId="2" borderId="0" xfId="0" applyFont="1" applyFill="1" applyBorder="1"/>
    <xf numFmtId="0" fontId="14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20" xfId="3" applyFont="1" applyBorder="1" applyAlignment="1">
      <alignment vertical="center"/>
    </xf>
    <xf numFmtId="0" fontId="13" fillId="0" borderId="10" xfId="0" applyFont="1" applyBorder="1"/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3" fillId="0" borderId="11" xfId="3" applyFont="1" applyBorder="1" applyAlignment="1">
      <alignment vertical="center"/>
    </xf>
    <xf numFmtId="0" fontId="13" fillId="0" borderId="11" xfId="0" applyFont="1" applyBorder="1"/>
    <xf numFmtId="0" fontId="13" fillId="5" borderId="0" xfId="0" applyFont="1" applyFill="1" applyAlignment="1">
      <alignment vertical="center"/>
    </xf>
    <xf numFmtId="0" fontId="13" fillId="5" borderId="0" xfId="3" applyFont="1" applyFill="1" applyAlignment="1">
      <alignment vertical="center"/>
    </xf>
    <xf numFmtId="0" fontId="15" fillId="0" borderId="0" xfId="3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12" xfId="3" applyFont="1" applyBorder="1" applyAlignment="1">
      <alignment horizontal="left"/>
    </xf>
    <xf numFmtId="0" fontId="13" fillId="0" borderId="23" xfId="3" applyFont="1" applyBorder="1"/>
    <xf numFmtId="0" fontId="15" fillId="0" borderId="0" xfId="3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0" borderId="23" xfId="3" applyFont="1" applyBorder="1" applyAlignment="1">
      <alignment vertical="center"/>
    </xf>
    <xf numFmtId="0" fontId="13" fillId="2" borderId="22" xfId="3" applyFont="1" applyFill="1" applyBorder="1"/>
    <xf numFmtId="0" fontId="13" fillId="2" borderId="22" xfId="0" applyFont="1" applyFill="1" applyBorder="1"/>
    <xf numFmtId="0" fontId="14" fillId="0" borderId="17" xfId="0" applyFont="1" applyBorder="1" applyAlignment="1">
      <alignment horizontal="center" vertical="center"/>
    </xf>
    <xf numFmtId="0" fontId="13" fillId="0" borderId="22" xfId="3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3" fillId="0" borderId="10" xfId="3" applyFont="1" applyBorder="1"/>
    <xf numFmtId="0" fontId="16" fillId="0" borderId="19" xfId="3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3" fillId="0" borderId="11" xfId="3" applyFont="1" applyBorder="1"/>
    <xf numFmtId="0" fontId="15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21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4" fillId="0" borderId="23" xfId="3" applyFont="1" applyBorder="1" applyAlignment="1">
      <alignment horizontal="center" vertical="center"/>
    </xf>
    <xf numFmtId="0" fontId="13" fillId="2" borderId="5" xfId="0" applyFont="1" applyFill="1" applyBorder="1"/>
    <xf numFmtId="0" fontId="13" fillId="2" borderId="5" xfId="3" applyFont="1" applyFill="1" applyBorder="1"/>
    <xf numFmtId="0" fontId="13" fillId="2" borderId="15" xfId="0" applyFont="1" applyFill="1" applyBorder="1"/>
    <xf numFmtId="0" fontId="13" fillId="0" borderId="9" xfId="0" applyFont="1" applyBorder="1" applyAlignment="1">
      <alignment horizontal="left"/>
    </xf>
    <xf numFmtId="0" fontId="14" fillId="0" borderId="19" xfId="3" applyFont="1" applyBorder="1" applyAlignment="1">
      <alignment vertical="center"/>
    </xf>
    <xf numFmtId="0" fontId="15" fillId="0" borderId="19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4" fillId="0" borderId="22" xfId="3" applyFont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5" xfId="3" applyFont="1" applyBorder="1" applyAlignment="1">
      <alignment vertical="center"/>
    </xf>
    <xf numFmtId="0" fontId="15" fillId="0" borderId="17" xfId="3" applyFont="1" applyBorder="1" applyAlignment="1">
      <alignment vertical="center"/>
    </xf>
    <xf numFmtId="0" fontId="13" fillId="2" borderId="19" xfId="0" applyFont="1" applyFill="1" applyBorder="1"/>
    <xf numFmtId="0" fontId="13" fillId="0" borderId="14" xfId="0" applyFont="1" applyBorder="1" applyAlignment="1">
      <alignment horizontal="left"/>
    </xf>
    <xf numFmtId="0" fontId="0" fillId="9" borderId="0" xfId="0" applyFill="1"/>
    <xf numFmtId="164" fontId="0" fillId="0" borderId="0" xfId="0" applyNumberFormat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17" fillId="0" borderId="0" xfId="2" applyFont="1"/>
    <xf numFmtId="0" fontId="18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8" fontId="18" fillId="0" borderId="0" xfId="2" applyNumberFormat="1" applyFont="1" applyAlignment="1">
      <alignment vertical="center"/>
    </xf>
    <xf numFmtId="168" fontId="17" fillId="0" borderId="0" xfId="2" applyNumberFormat="1" applyFont="1" applyAlignment="1">
      <alignment vertical="center"/>
    </xf>
    <xf numFmtId="168" fontId="17" fillId="0" borderId="0" xfId="2" applyNumberFormat="1" applyFont="1"/>
    <xf numFmtId="169" fontId="18" fillId="0" borderId="0" xfId="2" applyNumberFormat="1" applyFont="1" applyAlignment="1">
      <alignment vertical="center"/>
    </xf>
    <xf numFmtId="169" fontId="17" fillId="0" borderId="0" xfId="2" applyNumberFormat="1" applyFont="1" applyAlignment="1">
      <alignment vertical="center"/>
    </xf>
    <xf numFmtId="169" fontId="17" fillId="0" borderId="0" xfId="2" applyNumberFormat="1" applyFont="1"/>
    <xf numFmtId="1" fontId="18" fillId="0" borderId="0" xfId="2" applyNumberFormat="1" applyFont="1" applyAlignment="1">
      <alignment vertical="center"/>
    </xf>
    <xf numFmtId="1" fontId="17" fillId="0" borderId="0" xfId="2" applyNumberFormat="1" applyFont="1" applyAlignment="1">
      <alignment vertical="center"/>
    </xf>
    <xf numFmtId="1" fontId="17" fillId="0" borderId="0" xfId="2" applyNumberFormat="1" applyFont="1"/>
    <xf numFmtId="0" fontId="18" fillId="0" borderId="0" xfId="2" applyNumberFormat="1" applyFont="1" applyAlignment="1">
      <alignment vertical="center"/>
    </xf>
    <xf numFmtId="0" fontId="17" fillId="0" borderId="0" xfId="2" applyNumberFormat="1" applyFont="1" applyAlignment="1">
      <alignment vertical="center"/>
    </xf>
    <xf numFmtId="0" fontId="17" fillId="0" borderId="0" xfId="2" applyNumberFormat="1" applyFont="1"/>
    <xf numFmtId="0" fontId="17" fillId="11" borderId="0" xfId="2" applyNumberFormat="1" applyFont="1" applyFill="1" applyAlignment="1">
      <alignment vertical="center"/>
    </xf>
    <xf numFmtId="22" fontId="0" fillId="0" borderId="0" xfId="0" applyNumberFormat="1"/>
    <xf numFmtId="164" fontId="18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164" fontId="17" fillId="0" borderId="0" xfId="2" applyNumberFormat="1" applyFont="1"/>
  </cellXfs>
  <cellStyles count="4">
    <cellStyle name="Hyperlink" xfId="1" builtinId="8"/>
    <cellStyle name="Normal" xfId="0" builtinId="0"/>
    <cellStyle name="Normal 2" xfId="2" xr:uid="{4FA2DE62-BD66-1E4E-803B-89C524E65E7C}"/>
    <cellStyle name="Normal 3" xfId="3" xr:uid="{D60C1F7C-0932-FA47-BE07-35A22C69E6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workbookViewId="0">
      <selection activeCell="H21" sqref="H21"/>
    </sheetView>
    <sheetView workbookViewId="1"/>
  </sheetViews>
  <sheetFormatPr baseColWidth="10" defaultColWidth="13.83203125" defaultRowHeight="16" x14ac:dyDescent="0.2"/>
  <cols>
    <col min="1" max="14" width="13.83203125" style="54"/>
    <col min="15" max="15" width="16" style="54" bestFit="1" customWidth="1"/>
  </cols>
  <sheetData>
    <row r="1" spans="1:15" s="39" customFormat="1" ht="17" thickBot="1" x14ac:dyDescent="0.25">
      <c r="A1" s="52" t="s">
        <v>1106</v>
      </c>
      <c r="B1" s="52" t="s">
        <v>930</v>
      </c>
      <c r="C1" s="52" t="s">
        <v>156</v>
      </c>
      <c r="D1" s="52" t="s">
        <v>1073</v>
      </c>
      <c r="E1" s="52" t="s">
        <v>1118</v>
      </c>
      <c r="F1" s="52" t="s">
        <v>1112</v>
      </c>
      <c r="G1" s="52" t="s">
        <v>1116</v>
      </c>
      <c r="H1" s="56" t="s">
        <v>1165</v>
      </c>
      <c r="I1" s="52" t="s">
        <v>936</v>
      </c>
      <c r="J1" s="52" t="s">
        <v>1111</v>
      </c>
      <c r="K1" s="52" t="s">
        <v>239</v>
      </c>
      <c r="L1" s="52" t="s">
        <v>1094</v>
      </c>
      <c r="M1" s="52" t="s">
        <v>1119</v>
      </c>
      <c r="N1" s="52" t="s">
        <v>1114</v>
      </c>
      <c r="O1" s="52" t="s">
        <v>1124</v>
      </c>
    </row>
    <row r="2" spans="1:15" s="40" customFormat="1" x14ac:dyDescent="0.2">
      <c r="A2" s="53"/>
      <c r="B2" s="53"/>
      <c r="C2" s="53"/>
      <c r="D2" s="53" t="s">
        <v>156</v>
      </c>
      <c r="E2" s="53"/>
      <c r="F2" s="53" t="s">
        <v>1118</v>
      </c>
      <c r="G2" s="53"/>
      <c r="H2" s="57" t="s">
        <v>1073</v>
      </c>
      <c r="I2" s="53" t="s">
        <v>1163</v>
      </c>
      <c r="J2" s="53"/>
      <c r="K2" s="53" t="s">
        <v>1111</v>
      </c>
      <c r="L2" s="53" t="s">
        <v>1112</v>
      </c>
      <c r="M2" s="53" t="s">
        <v>1094</v>
      </c>
      <c r="N2" s="53" t="s">
        <v>936</v>
      </c>
      <c r="O2" s="53" t="s">
        <v>1106</v>
      </c>
    </row>
    <row r="3" spans="1:15" s="40" customFormat="1" x14ac:dyDescent="0.2">
      <c r="A3" s="53"/>
      <c r="B3" s="53"/>
      <c r="C3" s="53"/>
      <c r="D3" s="53"/>
      <c r="E3" s="53"/>
      <c r="F3" s="53"/>
      <c r="G3" s="53"/>
      <c r="H3" s="58" t="s">
        <v>1164</v>
      </c>
      <c r="I3" s="53" t="s">
        <v>1116</v>
      </c>
      <c r="J3" s="53"/>
      <c r="K3" s="53"/>
      <c r="L3" s="53" t="s">
        <v>1106</v>
      </c>
      <c r="M3" s="53" t="s">
        <v>239</v>
      </c>
      <c r="N3" s="53" t="s">
        <v>1113</v>
      </c>
      <c r="O3" s="53" t="s">
        <v>1111</v>
      </c>
    </row>
    <row r="4" spans="1:15" s="40" customFormat="1" ht="17" thickBot="1" x14ac:dyDescent="0.25">
      <c r="A4" s="53"/>
      <c r="B4" s="53"/>
      <c r="C4" s="53"/>
      <c r="D4" s="53"/>
      <c r="E4" s="53"/>
      <c r="F4" s="53"/>
      <c r="G4" s="53"/>
      <c r="H4" s="59" t="s">
        <v>1118</v>
      </c>
      <c r="I4" s="53"/>
      <c r="J4" s="53"/>
      <c r="K4" s="53"/>
      <c r="L4" s="53" t="s">
        <v>1115</v>
      </c>
      <c r="M4" s="53"/>
      <c r="N4" s="53"/>
      <c r="O4" s="53"/>
    </row>
    <row r="5" spans="1:15" s="40" customFormat="1" x14ac:dyDescent="0.2">
      <c r="A5" s="53"/>
      <c r="B5" s="53"/>
      <c r="C5" s="53"/>
      <c r="D5" s="53"/>
      <c r="E5" s="53"/>
      <c r="F5" s="53"/>
      <c r="G5" s="53"/>
      <c r="H5" s="53" t="s">
        <v>930</v>
      </c>
      <c r="I5" s="53"/>
      <c r="J5" s="53"/>
      <c r="K5" s="53"/>
      <c r="L5" s="53" t="s">
        <v>1117</v>
      </c>
      <c r="M5" s="53"/>
      <c r="N5" s="53"/>
      <c r="O5" s="53"/>
    </row>
    <row r="7" spans="1:15" x14ac:dyDescent="0.2">
      <c r="A7" s="54" t="s">
        <v>157</v>
      </c>
      <c r="B7" s="54" t="s">
        <v>157</v>
      </c>
      <c r="C7" s="54" t="s">
        <v>157</v>
      </c>
      <c r="D7" s="54" t="s">
        <v>1128</v>
      </c>
      <c r="E7" s="54" t="s">
        <v>157</v>
      </c>
      <c r="F7" s="54" t="s">
        <v>157</v>
      </c>
      <c r="G7" s="54" t="s">
        <v>1121</v>
      </c>
      <c r="J7" s="55" t="s">
        <v>157</v>
      </c>
      <c r="K7" s="55" t="s">
        <v>1128</v>
      </c>
      <c r="L7" s="55" t="s">
        <v>1120</v>
      </c>
      <c r="M7" s="54" t="s">
        <v>1123</v>
      </c>
      <c r="N7" s="54" t="s">
        <v>1123</v>
      </c>
      <c r="O7" s="54" t="s">
        <v>1125</v>
      </c>
    </row>
    <row r="8" spans="1:15" x14ac:dyDescent="0.2">
      <c r="A8" s="54" t="s">
        <v>1121</v>
      </c>
      <c r="B8" s="54" t="s">
        <v>1121</v>
      </c>
      <c r="D8" s="54" t="s">
        <v>1127</v>
      </c>
      <c r="E8" s="54" t="s">
        <v>1122</v>
      </c>
      <c r="F8" s="54" t="s">
        <v>1157</v>
      </c>
      <c r="J8" s="54" t="s">
        <v>1162</v>
      </c>
      <c r="K8" s="54" t="s">
        <v>1127</v>
      </c>
      <c r="N8" s="54" t="s">
        <v>1161</v>
      </c>
      <c r="O8" s="54" t="s">
        <v>1126</v>
      </c>
    </row>
    <row r="9" spans="1:15" x14ac:dyDescent="0.2">
      <c r="D9" s="54" t="s">
        <v>182</v>
      </c>
      <c r="F9" s="54" t="s">
        <v>1158</v>
      </c>
      <c r="J9" s="55"/>
      <c r="K9" s="54" t="s">
        <v>1156</v>
      </c>
      <c r="N9" s="54" t="s">
        <v>1166</v>
      </c>
    </row>
    <row r="10" spans="1:15" x14ac:dyDescent="0.2">
      <c r="D10" s="54" t="s">
        <v>161</v>
      </c>
      <c r="N10" s="54" t="s">
        <v>1167</v>
      </c>
    </row>
    <row r="11" spans="1:15" x14ac:dyDescent="0.2">
      <c r="D11" s="54" t="s">
        <v>158</v>
      </c>
    </row>
    <row r="12" spans="1:15" x14ac:dyDescent="0.2">
      <c r="D12" s="54" t="s">
        <v>159</v>
      </c>
    </row>
    <row r="13" spans="1:15" x14ac:dyDescent="0.2">
      <c r="D13" s="5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067A-CE50-554E-B6A6-8A3EB701277E}">
  <dimension ref="A1:D154"/>
  <sheetViews>
    <sheetView workbookViewId="0">
      <pane ySplit="1" topLeftCell="A2" activePane="bottomLeft" state="frozen"/>
      <selection pane="bottomLeft" activeCell="C2" sqref="C2:C154"/>
    </sheetView>
    <sheetView workbookViewId="1"/>
  </sheetViews>
  <sheetFormatPr baseColWidth="10" defaultRowHeight="16" x14ac:dyDescent="0.2"/>
  <cols>
    <col min="1" max="1" width="8" bestFit="1" customWidth="1"/>
    <col min="2" max="2" width="12.5" bestFit="1" customWidth="1"/>
    <col min="3" max="3" width="18.33203125" bestFit="1" customWidth="1"/>
    <col min="4" max="4" width="7.1640625" bestFit="1" customWidth="1"/>
  </cols>
  <sheetData>
    <row r="1" spans="1:4" x14ac:dyDescent="0.2">
      <c r="A1" t="s">
        <v>1199</v>
      </c>
      <c r="B1" t="s">
        <v>1214</v>
      </c>
      <c r="C1" t="s">
        <v>1198</v>
      </c>
      <c r="D1" t="s">
        <v>1213</v>
      </c>
    </row>
    <row r="2" spans="1:4" x14ac:dyDescent="0.2">
      <c r="A2">
        <v>101</v>
      </c>
      <c r="B2">
        <v>1</v>
      </c>
      <c r="C2" t="str">
        <f>"cohort"&amp;A2&amp;"teamrank"&amp;B2</f>
        <v>cohort101teamrank1</v>
      </c>
      <c r="D2">
        <v>1</v>
      </c>
    </row>
    <row r="3" spans="1:4" x14ac:dyDescent="0.2">
      <c r="A3">
        <v>104</v>
      </c>
      <c r="B3">
        <v>1</v>
      </c>
      <c r="C3" t="str">
        <f t="shared" ref="C3:C66" si="0">"cohort"&amp;A3&amp;"teamrank"&amp;B3</f>
        <v>cohort104teamrank1</v>
      </c>
      <c r="D3">
        <v>2</v>
      </c>
    </row>
    <row r="4" spans="1:4" x14ac:dyDescent="0.2">
      <c r="A4">
        <v>106</v>
      </c>
      <c r="B4">
        <v>1</v>
      </c>
      <c r="C4" t="str">
        <f t="shared" si="0"/>
        <v>cohort106teamrank1</v>
      </c>
      <c r="D4">
        <v>3</v>
      </c>
    </row>
    <row r="5" spans="1:4" x14ac:dyDescent="0.2">
      <c r="A5">
        <v>108</v>
      </c>
      <c r="B5">
        <v>1</v>
      </c>
      <c r="C5" t="str">
        <f t="shared" si="0"/>
        <v>cohort108teamrank1</v>
      </c>
      <c r="D5">
        <v>4</v>
      </c>
    </row>
    <row r="6" spans="1:4" x14ac:dyDescent="0.2">
      <c r="A6">
        <v>108</v>
      </c>
      <c r="B6">
        <v>2</v>
      </c>
      <c r="C6" t="str">
        <f t="shared" si="0"/>
        <v>cohort108teamrank2</v>
      </c>
      <c r="D6">
        <v>5</v>
      </c>
    </row>
    <row r="7" spans="1:4" x14ac:dyDescent="0.2">
      <c r="A7">
        <v>11</v>
      </c>
      <c r="B7">
        <v>1</v>
      </c>
      <c r="C7" t="str">
        <f t="shared" si="0"/>
        <v>cohort11teamrank1</v>
      </c>
      <c r="D7">
        <v>6</v>
      </c>
    </row>
    <row r="8" spans="1:4" x14ac:dyDescent="0.2">
      <c r="A8">
        <v>110</v>
      </c>
      <c r="B8">
        <v>1</v>
      </c>
      <c r="C8" t="str">
        <f t="shared" si="0"/>
        <v>cohort110teamrank1</v>
      </c>
      <c r="D8">
        <v>7</v>
      </c>
    </row>
    <row r="9" spans="1:4" x14ac:dyDescent="0.2">
      <c r="A9">
        <v>112</v>
      </c>
      <c r="B9">
        <v>1</v>
      </c>
      <c r="C9" t="str">
        <f t="shared" si="0"/>
        <v>cohort112teamrank1</v>
      </c>
      <c r="D9">
        <v>8</v>
      </c>
    </row>
    <row r="10" spans="1:4" x14ac:dyDescent="0.2">
      <c r="A10">
        <v>114</v>
      </c>
      <c r="B10">
        <v>1</v>
      </c>
      <c r="C10" t="str">
        <f t="shared" si="0"/>
        <v>cohort114teamrank1</v>
      </c>
      <c r="D10">
        <v>9</v>
      </c>
    </row>
    <row r="11" spans="1:4" x14ac:dyDescent="0.2">
      <c r="A11">
        <v>116</v>
      </c>
      <c r="B11">
        <v>1</v>
      </c>
      <c r="C11" t="str">
        <f t="shared" si="0"/>
        <v>cohort116teamrank1</v>
      </c>
      <c r="D11">
        <v>10</v>
      </c>
    </row>
    <row r="12" spans="1:4" x14ac:dyDescent="0.2">
      <c r="A12">
        <v>118</v>
      </c>
      <c r="B12">
        <v>1</v>
      </c>
      <c r="C12" t="str">
        <f t="shared" si="0"/>
        <v>cohort118teamrank1</v>
      </c>
      <c r="D12">
        <v>11</v>
      </c>
    </row>
    <row r="13" spans="1:4" x14ac:dyDescent="0.2">
      <c r="A13">
        <v>120</v>
      </c>
      <c r="B13">
        <v>1</v>
      </c>
      <c r="C13" t="str">
        <f t="shared" si="0"/>
        <v>cohort120teamrank1</v>
      </c>
      <c r="D13">
        <v>12</v>
      </c>
    </row>
    <row r="14" spans="1:4" x14ac:dyDescent="0.2">
      <c r="A14">
        <v>122</v>
      </c>
      <c r="B14">
        <v>1</v>
      </c>
      <c r="C14" t="str">
        <f t="shared" si="0"/>
        <v>cohort122teamrank1</v>
      </c>
      <c r="D14">
        <v>13</v>
      </c>
    </row>
    <row r="15" spans="1:4" x14ac:dyDescent="0.2">
      <c r="A15">
        <v>124</v>
      </c>
      <c r="B15">
        <v>1</v>
      </c>
      <c r="C15" t="str">
        <f t="shared" si="0"/>
        <v>cohort124teamrank1</v>
      </c>
      <c r="D15">
        <v>14</v>
      </c>
    </row>
    <row r="16" spans="1:4" x14ac:dyDescent="0.2">
      <c r="A16">
        <v>126</v>
      </c>
      <c r="B16">
        <v>1</v>
      </c>
      <c r="C16" t="str">
        <f t="shared" si="0"/>
        <v>cohort126teamrank1</v>
      </c>
      <c r="D16">
        <v>15</v>
      </c>
    </row>
    <row r="17" spans="1:4" x14ac:dyDescent="0.2">
      <c r="A17">
        <v>128</v>
      </c>
      <c r="B17">
        <v>1</v>
      </c>
      <c r="C17" t="str">
        <f t="shared" si="0"/>
        <v>cohort128teamrank1</v>
      </c>
      <c r="D17">
        <v>16</v>
      </c>
    </row>
    <row r="18" spans="1:4" x14ac:dyDescent="0.2">
      <c r="A18">
        <v>13</v>
      </c>
      <c r="B18">
        <v>1</v>
      </c>
      <c r="C18" t="str">
        <f t="shared" si="0"/>
        <v>cohort13teamrank1</v>
      </c>
      <c r="D18">
        <v>17</v>
      </c>
    </row>
    <row r="19" spans="1:4" x14ac:dyDescent="0.2">
      <c r="A19">
        <v>130</v>
      </c>
      <c r="B19">
        <v>1</v>
      </c>
      <c r="C19" t="str">
        <f t="shared" si="0"/>
        <v>cohort130teamrank1</v>
      </c>
      <c r="D19">
        <v>18</v>
      </c>
    </row>
    <row r="20" spans="1:4" x14ac:dyDescent="0.2">
      <c r="A20">
        <v>130</v>
      </c>
      <c r="B20">
        <v>2</v>
      </c>
      <c r="C20" t="str">
        <f t="shared" si="0"/>
        <v>cohort130teamrank2</v>
      </c>
      <c r="D20">
        <v>19</v>
      </c>
    </row>
    <row r="21" spans="1:4" x14ac:dyDescent="0.2">
      <c r="A21">
        <v>130</v>
      </c>
      <c r="B21">
        <v>3</v>
      </c>
      <c r="C21" t="str">
        <f t="shared" si="0"/>
        <v>cohort130teamrank3</v>
      </c>
      <c r="D21">
        <v>20</v>
      </c>
    </row>
    <row r="22" spans="1:4" x14ac:dyDescent="0.2">
      <c r="A22">
        <v>130</v>
      </c>
      <c r="B22">
        <v>4</v>
      </c>
      <c r="C22" t="str">
        <f t="shared" si="0"/>
        <v>cohort130teamrank4</v>
      </c>
      <c r="D22">
        <v>21</v>
      </c>
    </row>
    <row r="23" spans="1:4" x14ac:dyDescent="0.2">
      <c r="A23">
        <v>132</v>
      </c>
      <c r="B23">
        <v>1</v>
      </c>
      <c r="C23" t="str">
        <f t="shared" si="0"/>
        <v>cohort132teamrank1</v>
      </c>
      <c r="D23">
        <v>22</v>
      </c>
    </row>
    <row r="24" spans="1:4" x14ac:dyDescent="0.2">
      <c r="A24">
        <v>132</v>
      </c>
      <c r="B24">
        <v>2</v>
      </c>
      <c r="C24" t="str">
        <f t="shared" si="0"/>
        <v>cohort132teamrank2</v>
      </c>
      <c r="D24">
        <v>23</v>
      </c>
    </row>
    <row r="25" spans="1:4" x14ac:dyDescent="0.2">
      <c r="A25">
        <v>132</v>
      </c>
      <c r="B25">
        <v>3</v>
      </c>
      <c r="C25" t="str">
        <f t="shared" si="0"/>
        <v>cohort132teamrank3</v>
      </c>
      <c r="D25">
        <v>24</v>
      </c>
    </row>
    <row r="26" spans="1:4" x14ac:dyDescent="0.2">
      <c r="A26">
        <v>134</v>
      </c>
      <c r="B26">
        <v>1</v>
      </c>
      <c r="C26" t="str">
        <f t="shared" si="0"/>
        <v>cohort134teamrank1</v>
      </c>
      <c r="D26">
        <v>25</v>
      </c>
    </row>
    <row r="27" spans="1:4" x14ac:dyDescent="0.2">
      <c r="A27">
        <v>134</v>
      </c>
      <c r="B27">
        <v>2</v>
      </c>
      <c r="C27" t="str">
        <f t="shared" si="0"/>
        <v>cohort134teamrank2</v>
      </c>
      <c r="D27">
        <v>26</v>
      </c>
    </row>
    <row r="28" spans="1:4" x14ac:dyDescent="0.2">
      <c r="A28">
        <v>136</v>
      </c>
      <c r="B28">
        <v>1</v>
      </c>
      <c r="C28" t="str">
        <f t="shared" si="0"/>
        <v>cohort136teamrank1</v>
      </c>
      <c r="D28">
        <v>27</v>
      </c>
    </row>
    <row r="29" spans="1:4" x14ac:dyDescent="0.2">
      <c r="A29">
        <v>136</v>
      </c>
      <c r="B29">
        <v>2</v>
      </c>
      <c r="C29" t="str">
        <f t="shared" si="0"/>
        <v>cohort136teamrank2</v>
      </c>
      <c r="D29">
        <v>28</v>
      </c>
    </row>
    <row r="30" spans="1:4" x14ac:dyDescent="0.2">
      <c r="A30">
        <v>138</v>
      </c>
      <c r="B30">
        <v>1</v>
      </c>
      <c r="C30" t="str">
        <f t="shared" si="0"/>
        <v>cohort138teamrank1</v>
      </c>
      <c r="D30">
        <v>29</v>
      </c>
    </row>
    <row r="31" spans="1:4" x14ac:dyDescent="0.2">
      <c r="A31">
        <v>140</v>
      </c>
      <c r="B31">
        <v>1</v>
      </c>
      <c r="C31" t="str">
        <f t="shared" si="0"/>
        <v>cohort140teamrank1</v>
      </c>
      <c r="D31">
        <v>30</v>
      </c>
    </row>
    <row r="32" spans="1:4" x14ac:dyDescent="0.2">
      <c r="A32">
        <v>143</v>
      </c>
      <c r="B32">
        <v>1</v>
      </c>
      <c r="C32" t="str">
        <f t="shared" si="0"/>
        <v>cohort143teamrank1</v>
      </c>
      <c r="D32">
        <v>31</v>
      </c>
    </row>
    <row r="33" spans="1:4" x14ac:dyDescent="0.2">
      <c r="A33">
        <v>144</v>
      </c>
      <c r="B33">
        <v>1</v>
      </c>
      <c r="C33" t="str">
        <f t="shared" si="0"/>
        <v>cohort144teamrank1</v>
      </c>
      <c r="D33">
        <v>32</v>
      </c>
    </row>
    <row r="34" spans="1:4" x14ac:dyDescent="0.2">
      <c r="A34">
        <v>146</v>
      </c>
      <c r="B34">
        <v>1</v>
      </c>
      <c r="C34" t="str">
        <f t="shared" si="0"/>
        <v>cohort146teamrank1</v>
      </c>
      <c r="D34">
        <v>33</v>
      </c>
    </row>
    <row r="35" spans="1:4" x14ac:dyDescent="0.2">
      <c r="A35">
        <v>148</v>
      </c>
      <c r="B35">
        <v>1</v>
      </c>
      <c r="C35" t="str">
        <f t="shared" si="0"/>
        <v>cohort148teamrank1</v>
      </c>
      <c r="D35">
        <v>34</v>
      </c>
    </row>
    <row r="36" spans="1:4" x14ac:dyDescent="0.2">
      <c r="A36">
        <v>15</v>
      </c>
      <c r="B36">
        <v>1</v>
      </c>
      <c r="C36" t="str">
        <f t="shared" si="0"/>
        <v>cohort15teamrank1</v>
      </c>
      <c r="D36">
        <v>35</v>
      </c>
    </row>
    <row r="37" spans="1:4" x14ac:dyDescent="0.2">
      <c r="A37">
        <v>151</v>
      </c>
      <c r="B37">
        <v>1</v>
      </c>
      <c r="C37" t="str">
        <f t="shared" si="0"/>
        <v>cohort151teamrank1</v>
      </c>
      <c r="D37">
        <v>36</v>
      </c>
    </row>
    <row r="38" spans="1:4" x14ac:dyDescent="0.2">
      <c r="A38">
        <v>153</v>
      </c>
      <c r="B38">
        <v>1</v>
      </c>
      <c r="C38" t="str">
        <f t="shared" si="0"/>
        <v>cohort153teamrank1</v>
      </c>
      <c r="D38">
        <v>37</v>
      </c>
    </row>
    <row r="39" spans="1:4" x14ac:dyDescent="0.2">
      <c r="A39">
        <v>155</v>
      </c>
      <c r="B39">
        <v>1</v>
      </c>
      <c r="C39" t="str">
        <f t="shared" si="0"/>
        <v>cohort155teamrank1</v>
      </c>
      <c r="D39">
        <v>38</v>
      </c>
    </row>
    <row r="40" spans="1:4" x14ac:dyDescent="0.2">
      <c r="A40">
        <v>157</v>
      </c>
      <c r="B40">
        <v>1</v>
      </c>
      <c r="C40" t="str">
        <f t="shared" si="0"/>
        <v>cohort157teamrank1</v>
      </c>
      <c r="D40">
        <v>39</v>
      </c>
    </row>
    <row r="41" spans="1:4" x14ac:dyDescent="0.2">
      <c r="A41">
        <v>159</v>
      </c>
      <c r="B41">
        <v>1</v>
      </c>
      <c r="C41" t="str">
        <f t="shared" si="0"/>
        <v>cohort159teamrank1</v>
      </c>
      <c r="D41">
        <v>40</v>
      </c>
    </row>
    <row r="42" spans="1:4" x14ac:dyDescent="0.2">
      <c r="A42">
        <v>161</v>
      </c>
      <c r="B42">
        <v>1</v>
      </c>
      <c r="C42" t="str">
        <f t="shared" si="0"/>
        <v>cohort161teamrank1</v>
      </c>
      <c r="D42">
        <v>41</v>
      </c>
    </row>
    <row r="43" spans="1:4" x14ac:dyDescent="0.2">
      <c r="A43">
        <v>163</v>
      </c>
      <c r="B43">
        <v>1</v>
      </c>
      <c r="C43" t="str">
        <f t="shared" si="0"/>
        <v>cohort163teamrank1</v>
      </c>
      <c r="D43">
        <v>42</v>
      </c>
    </row>
    <row r="44" spans="1:4" x14ac:dyDescent="0.2">
      <c r="A44">
        <v>163</v>
      </c>
      <c r="B44">
        <v>2</v>
      </c>
      <c r="C44" t="str">
        <f t="shared" si="0"/>
        <v>cohort163teamrank2</v>
      </c>
      <c r="D44">
        <v>43</v>
      </c>
    </row>
    <row r="45" spans="1:4" x14ac:dyDescent="0.2">
      <c r="A45">
        <v>165</v>
      </c>
      <c r="B45">
        <v>1</v>
      </c>
      <c r="C45" t="str">
        <f t="shared" si="0"/>
        <v>cohort165teamrank1</v>
      </c>
      <c r="D45">
        <v>44</v>
      </c>
    </row>
    <row r="46" spans="1:4" x14ac:dyDescent="0.2">
      <c r="A46">
        <v>165</v>
      </c>
      <c r="B46">
        <v>2</v>
      </c>
      <c r="C46" t="str">
        <f t="shared" si="0"/>
        <v>cohort165teamrank2</v>
      </c>
      <c r="D46">
        <v>45</v>
      </c>
    </row>
    <row r="47" spans="1:4" x14ac:dyDescent="0.2">
      <c r="A47">
        <v>165</v>
      </c>
      <c r="B47">
        <v>3</v>
      </c>
      <c r="C47" t="str">
        <f t="shared" si="0"/>
        <v>cohort165teamrank3</v>
      </c>
      <c r="D47">
        <v>46</v>
      </c>
    </row>
    <row r="48" spans="1:4" x14ac:dyDescent="0.2">
      <c r="A48">
        <v>167</v>
      </c>
      <c r="B48">
        <v>1</v>
      </c>
      <c r="C48" t="str">
        <f t="shared" si="0"/>
        <v>cohort167teamrank1</v>
      </c>
      <c r="D48">
        <v>47</v>
      </c>
    </row>
    <row r="49" spans="1:4" x14ac:dyDescent="0.2">
      <c r="A49">
        <v>167</v>
      </c>
      <c r="B49">
        <v>2</v>
      </c>
      <c r="C49" t="str">
        <f t="shared" si="0"/>
        <v>cohort167teamrank2</v>
      </c>
      <c r="D49">
        <v>48</v>
      </c>
    </row>
    <row r="50" spans="1:4" x14ac:dyDescent="0.2">
      <c r="A50">
        <v>169</v>
      </c>
      <c r="B50">
        <v>1</v>
      </c>
      <c r="C50" t="str">
        <f t="shared" si="0"/>
        <v>cohort169teamrank1</v>
      </c>
      <c r="D50">
        <v>49</v>
      </c>
    </row>
    <row r="51" spans="1:4" x14ac:dyDescent="0.2">
      <c r="A51">
        <v>169</v>
      </c>
      <c r="B51">
        <v>2</v>
      </c>
      <c r="C51" t="str">
        <f t="shared" si="0"/>
        <v>cohort169teamrank2</v>
      </c>
      <c r="D51">
        <v>50</v>
      </c>
    </row>
    <row r="52" spans="1:4" x14ac:dyDescent="0.2">
      <c r="A52">
        <v>17</v>
      </c>
      <c r="B52">
        <v>1</v>
      </c>
      <c r="C52" t="str">
        <f t="shared" si="0"/>
        <v>cohort17teamrank1</v>
      </c>
      <c r="D52">
        <v>51</v>
      </c>
    </row>
    <row r="53" spans="1:4" x14ac:dyDescent="0.2">
      <c r="A53">
        <v>171</v>
      </c>
      <c r="B53">
        <v>1</v>
      </c>
      <c r="C53" t="str">
        <f t="shared" si="0"/>
        <v>cohort171teamrank1</v>
      </c>
      <c r="D53">
        <v>52</v>
      </c>
    </row>
    <row r="54" spans="1:4" x14ac:dyDescent="0.2">
      <c r="A54">
        <v>171</v>
      </c>
      <c r="B54">
        <v>2</v>
      </c>
      <c r="C54" t="str">
        <f t="shared" si="0"/>
        <v>cohort171teamrank2</v>
      </c>
      <c r="D54">
        <v>53</v>
      </c>
    </row>
    <row r="55" spans="1:4" x14ac:dyDescent="0.2">
      <c r="A55">
        <v>173</v>
      </c>
      <c r="B55">
        <v>1</v>
      </c>
      <c r="C55" t="str">
        <f t="shared" si="0"/>
        <v>cohort173teamrank1</v>
      </c>
      <c r="D55">
        <v>54</v>
      </c>
    </row>
    <row r="56" spans="1:4" x14ac:dyDescent="0.2">
      <c r="A56">
        <v>175</v>
      </c>
      <c r="B56">
        <v>1</v>
      </c>
      <c r="C56" t="str">
        <f t="shared" si="0"/>
        <v>cohort175teamrank1</v>
      </c>
      <c r="D56">
        <v>55</v>
      </c>
    </row>
    <row r="57" spans="1:4" x14ac:dyDescent="0.2">
      <c r="A57">
        <v>177</v>
      </c>
      <c r="B57">
        <v>1</v>
      </c>
      <c r="C57" t="str">
        <f t="shared" si="0"/>
        <v>cohort177teamrank1</v>
      </c>
      <c r="D57">
        <v>56</v>
      </c>
    </row>
    <row r="58" spans="1:4" x14ac:dyDescent="0.2">
      <c r="A58">
        <v>179</v>
      </c>
      <c r="B58">
        <v>1</v>
      </c>
      <c r="C58" t="str">
        <f t="shared" si="0"/>
        <v>cohort179teamrank1</v>
      </c>
      <c r="D58">
        <v>57</v>
      </c>
    </row>
    <row r="59" spans="1:4" x14ac:dyDescent="0.2">
      <c r="A59">
        <v>179</v>
      </c>
      <c r="B59">
        <v>2</v>
      </c>
      <c r="C59" t="str">
        <f t="shared" si="0"/>
        <v>cohort179teamrank2</v>
      </c>
      <c r="D59">
        <v>58</v>
      </c>
    </row>
    <row r="60" spans="1:4" x14ac:dyDescent="0.2">
      <c r="A60">
        <v>179</v>
      </c>
      <c r="B60">
        <v>3</v>
      </c>
      <c r="C60" t="str">
        <f t="shared" si="0"/>
        <v>cohort179teamrank3</v>
      </c>
      <c r="D60">
        <v>59</v>
      </c>
    </row>
    <row r="61" spans="1:4" x14ac:dyDescent="0.2">
      <c r="A61">
        <v>181</v>
      </c>
      <c r="B61">
        <v>1</v>
      </c>
      <c r="C61" t="str">
        <f t="shared" si="0"/>
        <v>cohort181teamrank1</v>
      </c>
      <c r="D61">
        <v>60</v>
      </c>
    </row>
    <row r="62" spans="1:4" x14ac:dyDescent="0.2">
      <c r="A62">
        <v>183</v>
      </c>
      <c r="B62">
        <v>1</v>
      </c>
      <c r="C62" t="str">
        <f t="shared" si="0"/>
        <v>cohort183teamrank1</v>
      </c>
      <c r="D62">
        <v>61</v>
      </c>
    </row>
    <row r="63" spans="1:4" x14ac:dyDescent="0.2">
      <c r="A63">
        <v>185</v>
      </c>
      <c r="B63">
        <v>1</v>
      </c>
      <c r="C63" t="str">
        <f t="shared" si="0"/>
        <v>cohort185teamrank1</v>
      </c>
      <c r="D63">
        <v>62</v>
      </c>
    </row>
    <row r="64" spans="1:4" x14ac:dyDescent="0.2">
      <c r="A64">
        <v>187</v>
      </c>
      <c r="B64">
        <v>1</v>
      </c>
      <c r="C64" t="str">
        <f t="shared" si="0"/>
        <v>cohort187teamrank1</v>
      </c>
      <c r="D64">
        <v>63</v>
      </c>
    </row>
    <row r="65" spans="1:4" x14ac:dyDescent="0.2">
      <c r="A65">
        <v>189</v>
      </c>
      <c r="B65">
        <v>1</v>
      </c>
      <c r="C65" t="str">
        <f t="shared" si="0"/>
        <v>cohort189teamrank1</v>
      </c>
      <c r="D65">
        <v>64</v>
      </c>
    </row>
    <row r="66" spans="1:4" x14ac:dyDescent="0.2">
      <c r="A66">
        <v>19</v>
      </c>
      <c r="B66">
        <v>1</v>
      </c>
      <c r="C66" t="str">
        <f t="shared" si="0"/>
        <v>cohort19teamrank1</v>
      </c>
      <c r="D66">
        <v>65</v>
      </c>
    </row>
    <row r="67" spans="1:4" x14ac:dyDescent="0.2">
      <c r="A67">
        <v>19</v>
      </c>
      <c r="B67">
        <v>2</v>
      </c>
      <c r="C67" t="str">
        <f t="shared" ref="C67:C130" si="1">"cohort"&amp;A67&amp;"teamrank"&amp;B67</f>
        <v>cohort19teamrank2</v>
      </c>
      <c r="D67">
        <v>66</v>
      </c>
    </row>
    <row r="68" spans="1:4" x14ac:dyDescent="0.2">
      <c r="A68">
        <v>198</v>
      </c>
      <c r="B68">
        <v>1</v>
      </c>
      <c r="C68" t="str">
        <f t="shared" si="1"/>
        <v>cohort198teamrank1</v>
      </c>
      <c r="D68">
        <v>67</v>
      </c>
    </row>
    <row r="69" spans="1:4" x14ac:dyDescent="0.2">
      <c r="A69">
        <v>198</v>
      </c>
      <c r="B69">
        <v>2</v>
      </c>
      <c r="C69" t="str">
        <f t="shared" si="1"/>
        <v>cohort198teamrank2</v>
      </c>
      <c r="D69">
        <v>68</v>
      </c>
    </row>
    <row r="70" spans="1:4" x14ac:dyDescent="0.2">
      <c r="A70">
        <v>2</v>
      </c>
      <c r="B70">
        <v>1</v>
      </c>
      <c r="C70" t="str">
        <f t="shared" si="1"/>
        <v>cohort2teamrank1</v>
      </c>
      <c r="D70">
        <v>69</v>
      </c>
    </row>
    <row r="71" spans="1:4" x14ac:dyDescent="0.2">
      <c r="A71">
        <v>200</v>
      </c>
      <c r="B71">
        <v>1</v>
      </c>
      <c r="C71" t="str">
        <f t="shared" si="1"/>
        <v>cohort200teamrank1</v>
      </c>
      <c r="D71">
        <v>70</v>
      </c>
    </row>
    <row r="72" spans="1:4" x14ac:dyDescent="0.2">
      <c r="A72">
        <v>200</v>
      </c>
      <c r="B72">
        <v>2</v>
      </c>
      <c r="C72" t="str">
        <f t="shared" si="1"/>
        <v>cohort200teamrank2</v>
      </c>
      <c r="D72">
        <v>71</v>
      </c>
    </row>
    <row r="73" spans="1:4" x14ac:dyDescent="0.2">
      <c r="A73">
        <v>202</v>
      </c>
      <c r="B73">
        <v>1</v>
      </c>
      <c r="C73" t="str">
        <f t="shared" si="1"/>
        <v>cohort202teamrank1</v>
      </c>
      <c r="D73">
        <v>72</v>
      </c>
    </row>
    <row r="74" spans="1:4" x14ac:dyDescent="0.2">
      <c r="A74">
        <v>204</v>
      </c>
      <c r="B74">
        <v>1</v>
      </c>
      <c r="C74" t="str">
        <f t="shared" si="1"/>
        <v>cohort204teamrank1</v>
      </c>
      <c r="D74">
        <v>73</v>
      </c>
    </row>
    <row r="75" spans="1:4" x14ac:dyDescent="0.2">
      <c r="A75">
        <v>206</v>
      </c>
      <c r="B75">
        <v>1</v>
      </c>
      <c r="C75" t="str">
        <f t="shared" si="1"/>
        <v>cohort206teamrank1</v>
      </c>
      <c r="D75">
        <v>74</v>
      </c>
    </row>
    <row r="76" spans="1:4" x14ac:dyDescent="0.2">
      <c r="A76">
        <v>208</v>
      </c>
      <c r="B76">
        <v>1</v>
      </c>
      <c r="C76" t="str">
        <f t="shared" si="1"/>
        <v>cohort208teamrank1</v>
      </c>
      <c r="D76">
        <v>75</v>
      </c>
    </row>
    <row r="77" spans="1:4" x14ac:dyDescent="0.2">
      <c r="A77">
        <v>21</v>
      </c>
      <c r="B77">
        <v>1</v>
      </c>
      <c r="C77" t="str">
        <f t="shared" si="1"/>
        <v>cohort21teamrank1</v>
      </c>
      <c r="D77">
        <v>76</v>
      </c>
    </row>
    <row r="78" spans="1:4" x14ac:dyDescent="0.2">
      <c r="A78">
        <v>21</v>
      </c>
      <c r="B78">
        <v>2</v>
      </c>
      <c r="C78" t="str">
        <f t="shared" si="1"/>
        <v>cohort21teamrank2</v>
      </c>
      <c r="D78">
        <v>77</v>
      </c>
    </row>
    <row r="79" spans="1:4" x14ac:dyDescent="0.2">
      <c r="A79">
        <v>210</v>
      </c>
      <c r="B79">
        <v>1</v>
      </c>
      <c r="C79" t="str">
        <f t="shared" si="1"/>
        <v>cohort210teamrank1</v>
      </c>
      <c r="D79">
        <v>78</v>
      </c>
    </row>
    <row r="80" spans="1:4" x14ac:dyDescent="0.2">
      <c r="A80">
        <v>210</v>
      </c>
      <c r="B80">
        <v>2</v>
      </c>
      <c r="C80" t="str">
        <f t="shared" si="1"/>
        <v>cohort210teamrank2</v>
      </c>
      <c r="D80">
        <v>79</v>
      </c>
    </row>
    <row r="81" spans="1:4" x14ac:dyDescent="0.2">
      <c r="A81">
        <v>212</v>
      </c>
      <c r="B81">
        <v>1</v>
      </c>
      <c r="C81" t="str">
        <f t="shared" si="1"/>
        <v>cohort212teamrank1</v>
      </c>
      <c r="D81">
        <v>80</v>
      </c>
    </row>
    <row r="82" spans="1:4" x14ac:dyDescent="0.2">
      <c r="A82">
        <v>214</v>
      </c>
      <c r="B82">
        <v>1</v>
      </c>
      <c r="C82" t="str">
        <f t="shared" si="1"/>
        <v>cohort214teamrank1</v>
      </c>
      <c r="D82">
        <v>81</v>
      </c>
    </row>
    <row r="83" spans="1:4" x14ac:dyDescent="0.2">
      <c r="A83">
        <v>216</v>
      </c>
      <c r="B83">
        <v>1</v>
      </c>
      <c r="C83" t="str">
        <f t="shared" si="1"/>
        <v>cohort216teamrank1</v>
      </c>
      <c r="D83">
        <v>82</v>
      </c>
    </row>
    <row r="84" spans="1:4" x14ac:dyDescent="0.2">
      <c r="A84">
        <v>218</v>
      </c>
      <c r="B84">
        <v>1</v>
      </c>
      <c r="C84" t="str">
        <f t="shared" si="1"/>
        <v>cohort218teamrank1</v>
      </c>
      <c r="D84">
        <v>83</v>
      </c>
    </row>
    <row r="85" spans="1:4" x14ac:dyDescent="0.2">
      <c r="A85">
        <v>218</v>
      </c>
      <c r="B85">
        <v>2</v>
      </c>
      <c r="C85" t="str">
        <f t="shared" si="1"/>
        <v>cohort218teamrank2</v>
      </c>
      <c r="D85">
        <v>84</v>
      </c>
    </row>
    <row r="86" spans="1:4" x14ac:dyDescent="0.2">
      <c r="A86">
        <v>218</v>
      </c>
      <c r="B86">
        <v>3</v>
      </c>
      <c r="C86" t="str">
        <f t="shared" si="1"/>
        <v>cohort218teamrank3</v>
      </c>
      <c r="D86">
        <v>85</v>
      </c>
    </row>
    <row r="87" spans="1:4" x14ac:dyDescent="0.2">
      <c r="A87">
        <v>220</v>
      </c>
      <c r="B87">
        <v>1</v>
      </c>
      <c r="C87" t="str">
        <f t="shared" si="1"/>
        <v>cohort220teamrank1</v>
      </c>
      <c r="D87">
        <v>86</v>
      </c>
    </row>
    <row r="88" spans="1:4" x14ac:dyDescent="0.2">
      <c r="A88">
        <v>222</v>
      </c>
      <c r="B88">
        <v>1</v>
      </c>
      <c r="C88" t="str">
        <f t="shared" si="1"/>
        <v>cohort222teamrank1</v>
      </c>
      <c r="D88">
        <v>87</v>
      </c>
    </row>
    <row r="89" spans="1:4" x14ac:dyDescent="0.2">
      <c r="A89">
        <v>224</v>
      </c>
      <c r="B89">
        <v>1</v>
      </c>
      <c r="C89" t="str">
        <f t="shared" si="1"/>
        <v>cohort224teamrank1</v>
      </c>
      <c r="D89">
        <v>88</v>
      </c>
    </row>
    <row r="90" spans="1:4" x14ac:dyDescent="0.2">
      <c r="A90">
        <v>226</v>
      </c>
      <c r="B90">
        <v>1</v>
      </c>
      <c r="C90" t="str">
        <f t="shared" si="1"/>
        <v>cohort226teamrank1</v>
      </c>
      <c r="D90">
        <v>89</v>
      </c>
    </row>
    <row r="91" spans="1:4" x14ac:dyDescent="0.2">
      <c r="A91">
        <v>226</v>
      </c>
      <c r="B91">
        <v>2</v>
      </c>
      <c r="C91" t="str">
        <f t="shared" si="1"/>
        <v>cohort226teamrank2</v>
      </c>
      <c r="D91">
        <v>90</v>
      </c>
    </row>
    <row r="92" spans="1:4" x14ac:dyDescent="0.2">
      <c r="A92">
        <v>226</v>
      </c>
      <c r="B92">
        <v>3</v>
      </c>
      <c r="C92" t="str">
        <f t="shared" si="1"/>
        <v>cohort226teamrank3</v>
      </c>
      <c r="D92">
        <v>91</v>
      </c>
    </row>
    <row r="93" spans="1:4" x14ac:dyDescent="0.2">
      <c r="A93">
        <v>228</v>
      </c>
      <c r="B93">
        <v>1</v>
      </c>
      <c r="C93" t="str">
        <f t="shared" si="1"/>
        <v>cohort228teamrank1</v>
      </c>
      <c r="D93">
        <v>92</v>
      </c>
    </row>
    <row r="94" spans="1:4" x14ac:dyDescent="0.2">
      <c r="A94">
        <v>23</v>
      </c>
      <c r="B94">
        <v>1</v>
      </c>
      <c r="C94" t="str">
        <f t="shared" si="1"/>
        <v>cohort23teamrank1</v>
      </c>
      <c r="D94">
        <v>93</v>
      </c>
    </row>
    <row r="95" spans="1:4" x14ac:dyDescent="0.2">
      <c r="A95">
        <v>23</v>
      </c>
      <c r="B95">
        <v>2</v>
      </c>
      <c r="C95" t="str">
        <f t="shared" si="1"/>
        <v>cohort23teamrank2</v>
      </c>
      <c r="D95">
        <v>94</v>
      </c>
    </row>
    <row r="96" spans="1:4" x14ac:dyDescent="0.2">
      <c r="A96">
        <v>230</v>
      </c>
      <c r="B96">
        <v>1</v>
      </c>
      <c r="C96" t="str">
        <f t="shared" si="1"/>
        <v>cohort230teamrank1</v>
      </c>
      <c r="D96">
        <v>95</v>
      </c>
    </row>
    <row r="97" spans="1:4" x14ac:dyDescent="0.2">
      <c r="A97">
        <v>230</v>
      </c>
      <c r="B97">
        <v>2</v>
      </c>
      <c r="C97" t="str">
        <f t="shared" si="1"/>
        <v>cohort230teamrank2</v>
      </c>
      <c r="D97">
        <v>96</v>
      </c>
    </row>
    <row r="98" spans="1:4" x14ac:dyDescent="0.2">
      <c r="A98">
        <v>232</v>
      </c>
      <c r="B98">
        <v>1</v>
      </c>
      <c r="C98" t="str">
        <f t="shared" si="1"/>
        <v>cohort232teamrank1</v>
      </c>
      <c r="D98">
        <v>97</v>
      </c>
    </row>
    <row r="99" spans="1:4" x14ac:dyDescent="0.2">
      <c r="A99">
        <v>234</v>
      </c>
      <c r="B99">
        <v>1</v>
      </c>
      <c r="C99" t="str">
        <f t="shared" si="1"/>
        <v>cohort234teamrank1</v>
      </c>
      <c r="D99">
        <v>98</v>
      </c>
    </row>
    <row r="100" spans="1:4" x14ac:dyDescent="0.2">
      <c r="A100">
        <v>236</v>
      </c>
      <c r="B100">
        <v>1</v>
      </c>
      <c r="C100" t="str">
        <f t="shared" si="1"/>
        <v>cohort236teamrank1</v>
      </c>
      <c r="D100">
        <v>99</v>
      </c>
    </row>
    <row r="101" spans="1:4" x14ac:dyDescent="0.2">
      <c r="A101">
        <v>238</v>
      </c>
      <c r="B101">
        <v>1</v>
      </c>
      <c r="C101" t="str">
        <f t="shared" si="1"/>
        <v>cohort238teamrank1</v>
      </c>
      <c r="D101">
        <v>100</v>
      </c>
    </row>
    <row r="102" spans="1:4" x14ac:dyDescent="0.2">
      <c r="A102">
        <v>240</v>
      </c>
      <c r="B102">
        <v>1</v>
      </c>
      <c r="C102" t="str">
        <f t="shared" si="1"/>
        <v>cohort240teamrank1</v>
      </c>
      <c r="D102">
        <v>101</v>
      </c>
    </row>
    <row r="103" spans="1:4" x14ac:dyDescent="0.2">
      <c r="A103">
        <v>242</v>
      </c>
      <c r="B103">
        <v>1</v>
      </c>
      <c r="C103" t="str">
        <f t="shared" si="1"/>
        <v>cohort242teamrank1</v>
      </c>
      <c r="D103">
        <v>102</v>
      </c>
    </row>
    <row r="104" spans="1:4" x14ac:dyDescent="0.2">
      <c r="A104">
        <v>242</v>
      </c>
      <c r="B104">
        <v>2</v>
      </c>
      <c r="C104" t="str">
        <f t="shared" si="1"/>
        <v>cohort242teamrank2</v>
      </c>
      <c r="D104">
        <v>103</v>
      </c>
    </row>
    <row r="105" spans="1:4" x14ac:dyDescent="0.2">
      <c r="A105">
        <v>242</v>
      </c>
      <c r="B105">
        <v>3</v>
      </c>
      <c r="C105" t="str">
        <f t="shared" si="1"/>
        <v>cohort242teamrank3</v>
      </c>
      <c r="D105">
        <v>104</v>
      </c>
    </row>
    <row r="106" spans="1:4" x14ac:dyDescent="0.2">
      <c r="A106">
        <v>242</v>
      </c>
      <c r="B106">
        <v>4</v>
      </c>
      <c r="C106" t="str">
        <f t="shared" si="1"/>
        <v>cohort242teamrank4</v>
      </c>
      <c r="D106">
        <v>105</v>
      </c>
    </row>
    <row r="107" spans="1:4" x14ac:dyDescent="0.2">
      <c r="A107">
        <v>244</v>
      </c>
      <c r="B107">
        <v>1</v>
      </c>
      <c r="C107" t="str">
        <f t="shared" si="1"/>
        <v>cohort244teamrank1</v>
      </c>
      <c r="D107">
        <v>106</v>
      </c>
    </row>
    <row r="108" spans="1:4" x14ac:dyDescent="0.2">
      <c r="A108">
        <v>244</v>
      </c>
      <c r="B108">
        <v>2</v>
      </c>
      <c r="C108" t="str">
        <f t="shared" si="1"/>
        <v>cohort244teamrank2</v>
      </c>
      <c r="D108">
        <v>107</v>
      </c>
    </row>
    <row r="109" spans="1:4" x14ac:dyDescent="0.2">
      <c r="A109">
        <v>244</v>
      </c>
      <c r="B109">
        <v>3</v>
      </c>
      <c r="C109" t="str">
        <f t="shared" si="1"/>
        <v>cohort244teamrank3</v>
      </c>
      <c r="D109">
        <v>108</v>
      </c>
    </row>
    <row r="110" spans="1:4" x14ac:dyDescent="0.2">
      <c r="A110">
        <v>246</v>
      </c>
      <c r="B110">
        <v>1</v>
      </c>
      <c r="C110" t="str">
        <f t="shared" si="1"/>
        <v>cohort246teamrank1</v>
      </c>
      <c r="D110">
        <v>109</v>
      </c>
    </row>
    <row r="111" spans="1:4" x14ac:dyDescent="0.2">
      <c r="A111">
        <v>246</v>
      </c>
      <c r="B111">
        <v>2</v>
      </c>
      <c r="C111" t="str">
        <f t="shared" si="1"/>
        <v>cohort246teamrank2</v>
      </c>
      <c r="D111">
        <v>110</v>
      </c>
    </row>
    <row r="112" spans="1:4" x14ac:dyDescent="0.2">
      <c r="A112">
        <v>248</v>
      </c>
      <c r="B112">
        <v>1</v>
      </c>
      <c r="C112" t="str">
        <f t="shared" si="1"/>
        <v>cohort248teamrank1</v>
      </c>
      <c r="D112">
        <v>111</v>
      </c>
    </row>
    <row r="113" spans="1:4" x14ac:dyDescent="0.2">
      <c r="A113">
        <v>248</v>
      </c>
      <c r="B113">
        <v>2</v>
      </c>
      <c r="C113" t="str">
        <f t="shared" si="1"/>
        <v>cohort248teamrank2</v>
      </c>
      <c r="D113">
        <v>112</v>
      </c>
    </row>
    <row r="114" spans="1:4" x14ac:dyDescent="0.2">
      <c r="A114">
        <v>25</v>
      </c>
      <c r="B114">
        <v>1</v>
      </c>
      <c r="C114" t="str">
        <f t="shared" si="1"/>
        <v>cohort25teamrank1</v>
      </c>
      <c r="D114">
        <v>113</v>
      </c>
    </row>
    <row r="115" spans="1:4" x14ac:dyDescent="0.2">
      <c r="A115">
        <v>27</v>
      </c>
      <c r="B115">
        <v>1</v>
      </c>
      <c r="C115" t="str">
        <f t="shared" si="1"/>
        <v>cohort27teamrank1</v>
      </c>
      <c r="D115">
        <v>114</v>
      </c>
    </row>
    <row r="116" spans="1:4" x14ac:dyDescent="0.2">
      <c r="A116">
        <v>27</v>
      </c>
      <c r="B116">
        <v>2</v>
      </c>
      <c r="C116" t="str">
        <f t="shared" si="1"/>
        <v>cohort27teamrank2</v>
      </c>
      <c r="D116">
        <v>115</v>
      </c>
    </row>
    <row r="117" spans="1:4" x14ac:dyDescent="0.2">
      <c r="A117">
        <v>29</v>
      </c>
      <c r="B117">
        <v>1</v>
      </c>
      <c r="C117" t="str">
        <f t="shared" si="1"/>
        <v>cohort29teamrank1</v>
      </c>
      <c r="D117">
        <v>116</v>
      </c>
    </row>
    <row r="118" spans="1:4" x14ac:dyDescent="0.2">
      <c r="A118">
        <v>29</v>
      </c>
      <c r="B118">
        <v>2</v>
      </c>
      <c r="C118" t="str">
        <f t="shared" si="1"/>
        <v>cohort29teamrank2</v>
      </c>
      <c r="D118">
        <v>117</v>
      </c>
    </row>
    <row r="119" spans="1:4" x14ac:dyDescent="0.2">
      <c r="A119">
        <v>31</v>
      </c>
      <c r="B119">
        <v>1</v>
      </c>
      <c r="C119" t="str">
        <f t="shared" si="1"/>
        <v>cohort31teamrank1</v>
      </c>
      <c r="D119">
        <v>118</v>
      </c>
    </row>
    <row r="120" spans="1:4" x14ac:dyDescent="0.2">
      <c r="A120">
        <v>33</v>
      </c>
      <c r="B120">
        <v>1</v>
      </c>
      <c r="C120" t="str">
        <f t="shared" si="1"/>
        <v>cohort33teamrank1</v>
      </c>
      <c r="D120">
        <v>119</v>
      </c>
    </row>
    <row r="121" spans="1:4" x14ac:dyDescent="0.2">
      <c r="A121">
        <v>33</v>
      </c>
      <c r="B121">
        <v>2</v>
      </c>
      <c r="C121" t="str">
        <f t="shared" si="1"/>
        <v>cohort33teamrank2</v>
      </c>
      <c r="D121">
        <v>120</v>
      </c>
    </row>
    <row r="122" spans="1:4" x14ac:dyDescent="0.2">
      <c r="A122">
        <v>35</v>
      </c>
      <c r="B122">
        <v>1</v>
      </c>
      <c r="C122" t="str">
        <f t="shared" si="1"/>
        <v>cohort35teamrank1</v>
      </c>
      <c r="D122">
        <v>121</v>
      </c>
    </row>
    <row r="123" spans="1:4" x14ac:dyDescent="0.2">
      <c r="A123">
        <v>35</v>
      </c>
      <c r="B123">
        <v>2</v>
      </c>
      <c r="C123" t="str">
        <f t="shared" si="1"/>
        <v>cohort35teamrank2</v>
      </c>
      <c r="D123">
        <v>122</v>
      </c>
    </row>
    <row r="124" spans="1:4" x14ac:dyDescent="0.2">
      <c r="A124">
        <v>35</v>
      </c>
      <c r="B124">
        <v>3</v>
      </c>
      <c r="C124" t="str">
        <f t="shared" si="1"/>
        <v>cohort35teamrank3</v>
      </c>
      <c r="D124">
        <v>123</v>
      </c>
    </row>
    <row r="125" spans="1:4" x14ac:dyDescent="0.2">
      <c r="A125">
        <v>37</v>
      </c>
      <c r="B125">
        <v>1</v>
      </c>
      <c r="C125" t="str">
        <f t="shared" si="1"/>
        <v>cohort37teamrank1</v>
      </c>
      <c r="D125">
        <v>124</v>
      </c>
    </row>
    <row r="126" spans="1:4" x14ac:dyDescent="0.2">
      <c r="A126">
        <v>37</v>
      </c>
      <c r="B126">
        <v>2</v>
      </c>
      <c r="C126" t="str">
        <f t="shared" si="1"/>
        <v>cohort37teamrank2</v>
      </c>
      <c r="D126">
        <v>125</v>
      </c>
    </row>
    <row r="127" spans="1:4" x14ac:dyDescent="0.2">
      <c r="A127">
        <v>37</v>
      </c>
      <c r="B127">
        <v>3</v>
      </c>
      <c r="C127" t="str">
        <f t="shared" si="1"/>
        <v>cohort37teamrank3</v>
      </c>
      <c r="D127">
        <v>126</v>
      </c>
    </row>
    <row r="128" spans="1:4" x14ac:dyDescent="0.2">
      <c r="A128">
        <v>37</v>
      </c>
      <c r="B128">
        <v>4</v>
      </c>
      <c r="C128" t="str">
        <f t="shared" si="1"/>
        <v>cohort37teamrank4</v>
      </c>
      <c r="D128">
        <v>127</v>
      </c>
    </row>
    <row r="129" spans="1:4" x14ac:dyDescent="0.2">
      <c r="A129">
        <v>39</v>
      </c>
      <c r="B129">
        <v>1</v>
      </c>
      <c r="C129" t="str">
        <f t="shared" si="1"/>
        <v>cohort39teamrank1</v>
      </c>
      <c r="D129">
        <v>128</v>
      </c>
    </row>
    <row r="130" spans="1:4" x14ac:dyDescent="0.2">
      <c r="A130">
        <v>39</v>
      </c>
      <c r="B130">
        <v>2</v>
      </c>
      <c r="C130" t="str">
        <f t="shared" si="1"/>
        <v>cohort39teamrank2</v>
      </c>
      <c r="D130">
        <v>129</v>
      </c>
    </row>
    <row r="131" spans="1:4" x14ac:dyDescent="0.2">
      <c r="A131">
        <v>4</v>
      </c>
      <c r="B131">
        <v>1</v>
      </c>
      <c r="C131" t="str">
        <f t="shared" ref="C131:C154" si="2">"cohort"&amp;A131&amp;"teamrank"&amp;B131</f>
        <v>cohort4teamrank1</v>
      </c>
      <c r="D131">
        <v>130</v>
      </c>
    </row>
    <row r="132" spans="1:4" x14ac:dyDescent="0.2">
      <c r="A132">
        <v>41</v>
      </c>
      <c r="B132">
        <v>1</v>
      </c>
      <c r="C132" t="str">
        <f t="shared" si="2"/>
        <v>cohort41teamrank1</v>
      </c>
      <c r="D132">
        <v>131</v>
      </c>
    </row>
    <row r="133" spans="1:4" x14ac:dyDescent="0.2">
      <c r="A133">
        <v>43</v>
      </c>
      <c r="B133">
        <v>1</v>
      </c>
      <c r="C133" t="str">
        <f t="shared" si="2"/>
        <v>cohort43teamrank1</v>
      </c>
      <c r="D133">
        <v>132</v>
      </c>
    </row>
    <row r="134" spans="1:4" x14ac:dyDescent="0.2">
      <c r="A134">
        <v>43</v>
      </c>
      <c r="B134">
        <v>2</v>
      </c>
      <c r="C134" t="str">
        <f t="shared" si="2"/>
        <v>cohort43teamrank2</v>
      </c>
      <c r="D134">
        <v>133</v>
      </c>
    </row>
    <row r="135" spans="1:4" x14ac:dyDescent="0.2">
      <c r="A135">
        <v>45</v>
      </c>
      <c r="B135">
        <v>1</v>
      </c>
      <c r="C135" t="str">
        <f t="shared" si="2"/>
        <v>cohort45teamrank1</v>
      </c>
      <c r="D135">
        <v>134</v>
      </c>
    </row>
    <row r="136" spans="1:4" x14ac:dyDescent="0.2">
      <c r="A136">
        <v>45</v>
      </c>
      <c r="B136">
        <v>2</v>
      </c>
      <c r="C136" t="str">
        <f t="shared" si="2"/>
        <v>cohort45teamrank2</v>
      </c>
      <c r="D136">
        <v>135</v>
      </c>
    </row>
    <row r="137" spans="1:4" x14ac:dyDescent="0.2">
      <c r="A137">
        <v>47</v>
      </c>
      <c r="B137">
        <v>1</v>
      </c>
      <c r="C137" t="str">
        <f t="shared" si="2"/>
        <v>cohort47teamrank1</v>
      </c>
      <c r="D137">
        <v>136</v>
      </c>
    </row>
    <row r="138" spans="1:4" x14ac:dyDescent="0.2">
      <c r="A138">
        <v>49</v>
      </c>
      <c r="B138">
        <v>1</v>
      </c>
      <c r="C138" t="str">
        <f t="shared" si="2"/>
        <v>cohort49teamrank1</v>
      </c>
      <c r="D138">
        <v>137</v>
      </c>
    </row>
    <row r="139" spans="1:4" x14ac:dyDescent="0.2">
      <c r="A139">
        <v>51</v>
      </c>
      <c r="B139">
        <v>1</v>
      </c>
      <c r="C139" t="str">
        <f t="shared" si="2"/>
        <v>cohort51teamrank1</v>
      </c>
      <c r="D139">
        <v>138</v>
      </c>
    </row>
    <row r="140" spans="1:4" x14ac:dyDescent="0.2">
      <c r="A140">
        <v>53</v>
      </c>
      <c r="B140">
        <v>1</v>
      </c>
      <c r="C140" t="str">
        <f t="shared" si="2"/>
        <v>cohort53teamrank1</v>
      </c>
      <c r="D140">
        <v>139</v>
      </c>
    </row>
    <row r="141" spans="1:4" x14ac:dyDescent="0.2">
      <c r="A141">
        <v>55</v>
      </c>
      <c r="B141">
        <v>1</v>
      </c>
      <c r="C141" t="str">
        <f t="shared" si="2"/>
        <v>cohort55teamrank1</v>
      </c>
      <c r="D141">
        <v>140</v>
      </c>
    </row>
    <row r="142" spans="1:4" x14ac:dyDescent="0.2">
      <c r="A142">
        <v>57</v>
      </c>
      <c r="B142">
        <v>1</v>
      </c>
      <c r="C142" t="str">
        <f t="shared" si="2"/>
        <v>cohort57teamrank1</v>
      </c>
      <c r="D142">
        <v>141</v>
      </c>
    </row>
    <row r="143" spans="1:4" x14ac:dyDescent="0.2">
      <c r="A143">
        <v>6</v>
      </c>
      <c r="B143">
        <v>1</v>
      </c>
      <c r="C143" t="str">
        <f t="shared" si="2"/>
        <v>cohort6teamrank1</v>
      </c>
      <c r="D143">
        <v>142</v>
      </c>
    </row>
    <row r="144" spans="1:4" x14ac:dyDescent="0.2">
      <c r="A144">
        <v>74</v>
      </c>
      <c r="B144">
        <v>1</v>
      </c>
      <c r="C144" t="str">
        <f t="shared" si="2"/>
        <v>cohort74teamrank1</v>
      </c>
      <c r="D144">
        <v>143</v>
      </c>
    </row>
    <row r="145" spans="1:4" x14ac:dyDescent="0.2">
      <c r="A145">
        <v>74</v>
      </c>
      <c r="B145">
        <v>2</v>
      </c>
      <c r="C145" t="str">
        <f t="shared" si="2"/>
        <v>cohort74teamrank2</v>
      </c>
      <c r="D145">
        <v>144</v>
      </c>
    </row>
    <row r="146" spans="1:4" x14ac:dyDescent="0.2">
      <c r="A146">
        <v>76</v>
      </c>
      <c r="B146">
        <v>1</v>
      </c>
      <c r="C146" t="str">
        <f t="shared" si="2"/>
        <v>cohort76teamrank1</v>
      </c>
      <c r="D146">
        <v>145</v>
      </c>
    </row>
    <row r="147" spans="1:4" x14ac:dyDescent="0.2">
      <c r="A147">
        <v>78</v>
      </c>
      <c r="B147">
        <v>1</v>
      </c>
      <c r="C147" t="str">
        <f t="shared" si="2"/>
        <v>cohort78teamrank1</v>
      </c>
      <c r="D147">
        <v>146</v>
      </c>
    </row>
    <row r="148" spans="1:4" x14ac:dyDescent="0.2">
      <c r="A148">
        <v>78</v>
      </c>
      <c r="B148">
        <v>2</v>
      </c>
      <c r="C148" t="str">
        <f t="shared" si="2"/>
        <v>cohort78teamrank2</v>
      </c>
      <c r="D148">
        <v>147</v>
      </c>
    </row>
    <row r="149" spans="1:4" x14ac:dyDescent="0.2">
      <c r="A149">
        <v>80</v>
      </c>
      <c r="B149">
        <v>1</v>
      </c>
      <c r="C149" t="str">
        <f t="shared" si="2"/>
        <v>cohort80teamrank1</v>
      </c>
      <c r="D149">
        <v>148</v>
      </c>
    </row>
    <row r="150" spans="1:4" x14ac:dyDescent="0.2">
      <c r="A150">
        <v>85</v>
      </c>
      <c r="B150">
        <v>1</v>
      </c>
      <c r="C150" t="str">
        <f t="shared" si="2"/>
        <v>cohort85teamrank1</v>
      </c>
      <c r="D150">
        <v>149</v>
      </c>
    </row>
    <row r="151" spans="1:4" x14ac:dyDescent="0.2">
      <c r="A151">
        <v>87</v>
      </c>
      <c r="B151">
        <v>1</v>
      </c>
      <c r="C151" t="str">
        <f t="shared" si="2"/>
        <v>cohort87teamrank1</v>
      </c>
      <c r="D151">
        <v>150</v>
      </c>
    </row>
    <row r="152" spans="1:4" x14ac:dyDescent="0.2">
      <c r="A152">
        <v>9</v>
      </c>
      <c r="B152">
        <v>1</v>
      </c>
      <c r="C152" t="str">
        <f t="shared" si="2"/>
        <v>cohort9teamrank1</v>
      </c>
      <c r="D152">
        <v>151</v>
      </c>
    </row>
    <row r="153" spans="1:4" x14ac:dyDescent="0.2">
      <c r="A153">
        <v>96</v>
      </c>
      <c r="B153">
        <v>1</v>
      </c>
      <c r="C153" t="str">
        <f t="shared" si="2"/>
        <v>cohort96teamrank1</v>
      </c>
      <c r="D153">
        <v>152</v>
      </c>
    </row>
    <row r="154" spans="1:4" x14ac:dyDescent="0.2">
      <c r="A154">
        <v>99</v>
      </c>
      <c r="B154">
        <v>1</v>
      </c>
      <c r="C154" t="str">
        <f t="shared" si="2"/>
        <v>cohort99teamrank1</v>
      </c>
      <c r="D154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0C35-7A11-774C-95EB-F15DE559F69A}">
  <dimension ref="B1:H43"/>
  <sheetViews>
    <sheetView workbookViewId="0">
      <pane ySplit="1" topLeftCell="A2" activePane="bottomLeft" state="frozen"/>
      <selection pane="bottomLeft" activeCell="I15" sqref="I15"/>
    </sheetView>
    <sheetView workbookViewId="1"/>
  </sheetViews>
  <sheetFormatPr baseColWidth="10" defaultRowHeight="16" x14ac:dyDescent="0.2"/>
  <cols>
    <col min="2" max="2" width="9" bestFit="1" customWidth="1"/>
    <col min="3" max="3" width="7.5" bestFit="1" customWidth="1"/>
    <col min="4" max="4" width="12.83203125" style="202" bestFit="1" customWidth="1"/>
    <col min="5" max="5" width="9" bestFit="1" customWidth="1"/>
  </cols>
  <sheetData>
    <row r="1" spans="2:8" x14ac:dyDescent="0.2">
      <c r="B1" t="s">
        <v>1195</v>
      </c>
      <c r="C1" t="s">
        <v>1206</v>
      </c>
      <c r="D1" s="202" t="s">
        <v>1207</v>
      </c>
      <c r="E1" t="s">
        <v>1208</v>
      </c>
    </row>
    <row r="2" spans="2:8" x14ac:dyDescent="0.2">
      <c r="B2">
        <v>4</v>
      </c>
      <c r="C2">
        <v>2</v>
      </c>
      <c r="D2" s="224">
        <v>44422.416666666664</v>
      </c>
      <c r="E2">
        <v>27</v>
      </c>
      <c r="H2" s="224"/>
    </row>
    <row r="3" spans="2:8" x14ac:dyDescent="0.2">
      <c r="B3">
        <v>6</v>
      </c>
      <c r="C3">
        <v>2</v>
      </c>
      <c r="D3" s="224">
        <v>44437.583333333336</v>
      </c>
      <c r="E3">
        <v>28</v>
      </c>
      <c r="H3" s="224"/>
    </row>
    <row r="4" spans="2:8" x14ac:dyDescent="0.2">
      <c r="B4">
        <v>5</v>
      </c>
      <c r="C4">
        <v>2</v>
      </c>
      <c r="D4" s="224">
        <v>44429.583333333336</v>
      </c>
      <c r="E4">
        <v>29</v>
      </c>
      <c r="H4" s="224"/>
    </row>
    <row r="5" spans="2:8" x14ac:dyDescent="0.2">
      <c r="B5">
        <v>5</v>
      </c>
      <c r="C5">
        <v>2</v>
      </c>
      <c r="D5" s="224">
        <v>44428.75</v>
      </c>
      <c r="E5">
        <v>30</v>
      </c>
      <c r="H5" s="224"/>
    </row>
    <row r="6" spans="2:8" x14ac:dyDescent="0.2">
      <c r="B6">
        <v>3</v>
      </c>
      <c r="C6">
        <v>2</v>
      </c>
      <c r="D6" s="224">
        <v>44416.708333333336</v>
      </c>
      <c r="E6">
        <v>31</v>
      </c>
      <c r="H6" s="224"/>
    </row>
    <row r="7" spans="2:8" x14ac:dyDescent="0.2">
      <c r="B7">
        <v>3</v>
      </c>
      <c r="C7">
        <v>2</v>
      </c>
      <c r="D7" s="224">
        <v>44417.75</v>
      </c>
      <c r="E7">
        <v>32</v>
      </c>
      <c r="H7" s="224"/>
    </row>
    <row r="8" spans="2:8" x14ac:dyDescent="0.2">
      <c r="B8">
        <v>3</v>
      </c>
      <c r="C8">
        <v>2</v>
      </c>
      <c r="D8" s="224">
        <v>44414.75</v>
      </c>
      <c r="E8">
        <v>33</v>
      </c>
      <c r="H8" s="224"/>
    </row>
    <row r="9" spans="2:8" x14ac:dyDescent="0.2">
      <c r="B9">
        <v>4</v>
      </c>
      <c r="C9">
        <v>2</v>
      </c>
      <c r="D9" s="224">
        <v>44420.75</v>
      </c>
      <c r="E9">
        <v>34</v>
      </c>
      <c r="H9" s="224"/>
    </row>
    <row r="10" spans="2:8" x14ac:dyDescent="0.2">
      <c r="B10">
        <v>3</v>
      </c>
      <c r="C10">
        <v>2</v>
      </c>
      <c r="D10" s="224">
        <v>44413.75</v>
      </c>
      <c r="E10">
        <v>35</v>
      </c>
      <c r="H10" s="224"/>
    </row>
    <row r="11" spans="2:8" x14ac:dyDescent="0.2">
      <c r="B11">
        <v>4</v>
      </c>
      <c r="C11">
        <v>2</v>
      </c>
      <c r="D11" s="224">
        <v>44422.666666666664</v>
      </c>
      <c r="E11">
        <v>36</v>
      </c>
      <c r="H11" s="224"/>
    </row>
    <row r="12" spans="2:8" x14ac:dyDescent="0.2">
      <c r="B12">
        <v>3</v>
      </c>
      <c r="C12">
        <v>2</v>
      </c>
      <c r="D12" s="224">
        <v>44415.708333333336</v>
      </c>
      <c r="E12">
        <v>37</v>
      </c>
      <c r="H12" s="224"/>
    </row>
    <row r="13" spans="2:8" x14ac:dyDescent="0.2">
      <c r="B13">
        <v>4</v>
      </c>
      <c r="C13">
        <v>2</v>
      </c>
      <c r="D13" s="224">
        <v>44421.75</v>
      </c>
      <c r="E13">
        <v>38</v>
      </c>
      <c r="H13" s="224"/>
    </row>
    <row r="14" spans="2:8" x14ac:dyDescent="0.2">
      <c r="B14">
        <v>3</v>
      </c>
      <c r="C14">
        <v>2</v>
      </c>
      <c r="D14" s="224">
        <v>44409.708333333336</v>
      </c>
      <c r="E14">
        <v>39</v>
      </c>
      <c r="H14" s="224"/>
    </row>
    <row r="15" spans="2:8" x14ac:dyDescent="0.2">
      <c r="B15">
        <v>3</v>
      </c>
      <c r="C15">
        <v>2</v>
      </c>
      <c r="D15" s="224">
        <v>44415.541666666664</v>
      </c>
      <c r="E15">
        <v>40</v>
      </c>
      <c r="H15" s="224"/>
    </row>
    <row r="16" spans="2:8" x14ac:dyDescent="0.2">
      <c r="B16">
        <v>4</v>
      </c>
      <c r="C16">
        <v>2</v>
      </c>
      <c r="D16" s="224">
        <v>44424.75</v>
      </c>
      <c r="E16">
        <v>41</v>
      </c>
      <c r="H16" s="224"/>
    </row>
    <row r="17" spans="2:8" x14ac:dyDescent="0.2">
      <c r="B17">
        <v>4</v>
      </c>
      <c r="C17">
        <v>2</v>
      </c>
      <c r="D17" s="224">
        <v>44424.75</v>
      </c>
      <c r="E17">
        <v>42</v>
      </c>
      <c r="H17" s="224"/>
    </row>
    <row r="18" spans="2:8" x14ac:dyDescent="0.2">
      <c r="B18">
        <v>7</v>
      </c>
      <c r="C18">
        <v>2</v>
      </c>
      <c r="D18" s="224">
        <v>44430.625</v>
      </c>
      <c r="E18">
        <v>43</v>
      </c>
      <c r="H18" s="224"/>
    </row>
    <row r="19" spans="2:8" x14ac:dyDescent="0.2">
      <c r="B19">
        <v>6</v>
      </c>
      <c r="C19">
        <v>2</v>
      </c>
      <c r="D19" s="224">
        <v>44436.583333333336</v>
      </c>
      <c r="E19">
        <v>44</v>
      </c>
      <c r="H19" s="224"/>
    </row>
    <row r="20" spans="2:8" x14ac:dyDescent="0.2">
      <c r="B20">
        <v>5</v>
      </c>
      <c r="C20">
        <v>2</v>
      </c>
      <c r="D20" s="224">
        <v>44427.75</v>
      </c>
      <c r="E20">
        <v>45</v>
      </c>
      <c r="H20" s="224"/>
    </row>
    <row r="21" spans="2:8" x14ac:dyDescent="0.2">
      <c r="B21">
        <v>6</v>
      </c>
      <c r="C21">
        <v>2</v>
      </c>
      <c r="D21" s="224">
        <v>44435.75</v>
      </c>
      <c r="E21">
        <v>46</v>
      </c>
      <c r="H21" s="224"/>
    </row>
    <row r="22" spans="2:8" x14ac:dyDescent="0.2">
      <c r="B22">
        <v>5</v>
      </c>
      <c r="C22">
        <v>2</v>
      </c>
      <c r="D22" s="224">
        <v>44426.75</v>
      </c>
      <c r="E22">
        <v>47</v>
      </c>
      <c r="H22" s="224"/>
    </row>
    <row r="23" spans="2:8" x14ac:dyDescent="0.2">
      <c r="B23">
        <v>4</v>
      </c>
      <c r="C23">
        <v>2</v>
      </c>
      <c r="D23" s="224">
        <v>44419.75</v>
      </c>
      <c r="E23">
        <v>48</v>
      </c>
      <c r="H23" s="224"/>
    </row>
    <row r="24" spans="2:8" x14ac:dyDescent="0.2">
      <c r="B24">
        <v>6</v>
      </c>
      <c r="C24">
        <v>2</v>
      </c>
      <c r="D24" s="224">
        <v>44434.75</v>
      </c>
      <c r="E24">
        <v>49</v>
      </c>
      <c r="H24" s="224"/>
    </row>
    <row r="25" spans="2:8" x14ac:dyDescent="0.2">
      <c r="B25">
        <v>5</v>
      </c>
      <c r="C25">
        <v>2</v>
      </c>
      <c r="D25" s="224">
        <v>44430.416666666664</v>
      </c>
      <c r="E25">
        <v>50</v>
      </c>
      <c r="H25" s="224"/>
    </row>
    <row r="26" spans="2:8" x14ac:dyDescent="0.2">
      <c r="B26">
        <v>4</v>
      </c>
      <c r="C26">
        <v>2</v>
      </c>
      <c r="D26" s="224">
        <v>44418.75</v>
      </c>
      <c r="E26">
        <v>51</v>
      </c>
      <c r="H26" s="224"/>
    </row>
    <row r="27" spans="2:8" x14ac:dyDescent="0.2">
      <c r="B27">
        <v>3</v>
      </c>
      <c r="C27">
        <v>2</v>
      </c>
      <c r="D27" s="224">
        <v>44411.75</v>
      </c>
      <c r="E27">
        <v>52</v>
      </c>
      <c r="H27" s="224"/>
    </row>
    <row r="28" spans="2:8" x14ac:dyDescent="0.2">
      <c r="B28">
        <v>4</v>
      </c>
      <c r="C28">
        <v>2</v>
      </c>
      <c r="D28" s="224">
        <v>44425.75</v>
      </c>
      <c r="E28">
        <v>53</v>
      </c>
      <c r="H28" s="224"/>
    </row>
    <row r="29" spans="2:8" x14ac:dyDescent="0.2">
      <c r="B29">
        <v>3</v>
      </c>
      <c r="C29">
        <v>2</v>
      </c>
      <c r="D29" s="224">
        <v>44410.75</v>
      </c>
      <c r="E29">
        <v>54</v>
      </c>
      <c r="H29" s="224"/>
    </row>
    <row r="30" spans="2:8" x14ac:dyDescent="0.2">
      <c r="B30">
        <v>3</v>
      </c>
      <c r="C30">
        <v>2</v>
      </c>
      <c r="D30" s="224">
        <v>44412.75</v>
      </c>
      <c r="E30">
        <v>55</v>
      </c>
      <c r="H30" s="224"/>
    </row>
    <row r="31" spans="2:8" x14ac:dyDescent="0.2">
      <c r="B31">
        <v>8</v>
      </c>
      <c r="C31">
        <v>2</v>
      </c>
      <c r="D31" s="224">
        <v>44423.416666666664</v>
      </c>
      <c r="E31">
        <v>56</v>
      </c>
      <c r="H31" s="224"/>
    </row>
    <row r="32" spans="2:8" x14ac:dyDescent="0.2">
      <c r="B32">
        <v>1</v>
      </c>
      <c r="C32">
        <v>2</v>
      </c>
      <c r="D32" s="224">
        <v>44408.416666666664</v>
      </c>
      <c r="E32">
        <v>57</v>
      </c>
      <c r="H32" s="224"/>
    </row>
    <row r="33" spans="2:8" x14ac:dyDescent="0.2">
      <c r="B33">
        <v>1</v>
      </c>
      <c r="C33">
        <v>2</v>
      </c>
      <c r="D33" s="224">
        <v>44408.5625</v>
      </c>
      <c r="E33">
        <v>58</v>
      </c>
      <c r="H33" s="224"/>
    </row>
    <row r="34" spans="2:8" x14ac:dyDescent="0.2">
      <c r="B34">
        <v>1</v>
      </c>
      <c r="C34">
        <v>2</v>
      </c>
      <c r="D34" s="224">
        <v>44409.416666666664</v>
      </c>
      <c r="E34">
        <v>59</v>
      </c>
      <c r="H34" s="224"/>
    </row>
    <row r="35" spans="2:8" x14ac:dyDescent="0.2">
      <c r="B35">
        <v>1</v>
      </c>
      <c r="C35">
        <v>2</v>
      </c>
      <c r="D35" s="224">
        <v>44415.395833333336</v>
      </c>
      <c r="E35">
        <v>60</v>
      </c>
      <c r="H35" s="224"/>
    </row>
    <row r="36" spans="2:8" x14ac:dyDescent="0.2">
      <c r="B36">
        <v>1</v>
      </c>
      <c r="C36">
        <v>2</v>
      </c>
      <c r="D36" s="224">
        <v>44416.416666666664</v>
      </c>
      <c r="E36">
        <v>61</v>
      </c>
      <c r="H36" s="224"/>
    </row>
    <row r="37" spans="2:8" x14ac:dyDescent="0.2">
      <c r="B37">
        <v>1</v>
      </c>
      <c r="C37">
        <v>2</v>
      </c>
      <c r="D37" s="224">
        <v>44423.416666666664</v>
      </c>
      <c r="E37">
        <v>62</v>
      </c>
      <c r="H37" s="224"/>
    </row>
    <row r="38" spans="2:8" x14ac:dyDescent="0.2">
      <c r="B38">
        <v>2</v>
      </c>
      <c r="C38">
        <v>2</v>
      </c>
      <c r="D38" s="224">
        <v>44407.75</v>
      </c>
      <c r="E38">
        <v>63</v>
      </c>
      <c r="H38" s="224"/>
    </row>
    <row r="39" spans="2:8" x14ac:dyDescent="0.2">
      <c r="B39">
        <v>2</v>
      </c>
      <c r="C39">
        <v>2</v>
      </c>
      <c r="D39" s="224">
        <v>44408.708333333336</v>
      </c>
      <c r="E39">
        <v>64</v>
      </c>
      <c r="H39" s="224"/>
    </row>
    <row r="40" spans="2:8" x14ac:dyDescent="0.2">
      <c r="B40">
        <v>2</v>
      </c>
      <c r="C40">
        <v>2</v>
      </c>
      <c r="D40" s="224">
        <v>44409.5625</v>
      </c>
      <c r="E40">
        <v>65</v>
      </c>
      <c r="H40" s="224"/>
    </row>
    <row r="41" spans="2:8" x14ac:dyDescent="0.2">
      <c r="B41">
        <v>2</v>
      </c>
      <c r="C41">
        <v>2</v>
      </c>
      <c r="D41" s="224">
        <v>44416.5625</v>
      </c>
      <c r="E41">
        <v>66</v>
      </c>
      <c r="H41" s="224"/>
    </row>
    <row r="42" spans="2:8" x14ac:dyDescent="0.2">
      <c r="B42">
        <v>2</v>
      </c>
      <c r="C42">
        <v>2</v>
      </c>
      <c r="D42" s="224">
        <v>44423.5625</v>
      </c>
      <c r="E42">
        <v>67</v>
      </c>
      <c r="H42" s="224"/>
    </row>
    <row r="43" spans="2:8" x14ac:dyDescent="0.2">
      <c r="B43">
        <v>2</v>
      </c>
      <c r="C43">
        <v>2</v>
      </c>
      <c r="D43" s="224">
        <v>44423.708333333336</v>
      </c>
      <c r="E43">
        <v>68</v>
      </c>
      <c r="H43" s="2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D626-A2EA-DE4B-9CE2-2B85155A1C03}">
  <dimension ref="B1:H69"/>
  <sheetViews>
    <sheetView workbookViewId="0">
      <pane ySplit="1" topLeftCell="A2" activePane="bottomLeft" state="frozen"/>
      <selection pane="bottomLeft" activeCell="I13" sqref="I13"/>
    </sheetView>
    <sheetView workbookViewId="1">
      <selection activeCell="G11" sqref="G11"/>
    </sheetView>
  </sheetViews>
  <sheetFormatPr baseColWidth="10" defaultRowHeight="16" x14ac:dyDescent="0.2"/>
  <cols>
    <col min="2" max="2" width="9" bestFit="1" customWidth="1"/>
    <col min="3" max="3" width="7.5" bestFit="1" customWidth="1"/>
    <col min="4" max="4" width="12.83203125" style="202" bestFit="1" customWidth="1"/>
    <col min="5" max="5" width="9" bestFit="1" customWidth="1"/>
  </cols>
  <sheetData>
    <row r="1" spans="2:8" x14ac:dyDescent="0.2">
      <c r="B1" t="s">
        <v>1195</v>
      </c>
      <c r="C1" t="s">
        <v>1206</v>
      </c>
      <c r="D1" s="202" t="s">
        <v>1207</v>
      </c>
      <c r="E1" t="s">
        <v>1208</v>
      </c>
    </row>
    <row r="2" spans="2:8" x14ac:dyDescent="0.2">
      <c r="B2">
        <v>3</v>
      </c>
      <c r="C2">
        <v>1</v>
      </c>
      <c r="D2" s="224">
        <v>44326.75</v>
      </c>
      <c r="E2">
        <v>1</v>
      </c>
      <c r="H2" s="224"/>
    </row>
    <row r="3" spans="2:8" x14ac:dyDescent="0.2">
      <c r="B3">
        <v>3</v>
      </c>
      <c r="C3">
        <v>1</v>
      </c>
      <c r="D3" s="224">
        <v>44327.75</v>
      </c>
      <c r="E3">
        <v>2</v>
      </c>
      <c r="H3" s="224"/>
    </row>
    <row r="4" spans="2:8" x14ac:dyDescent="0.2">
      <c r="B4">
        <v>3</v>
      </c>
      <c r="C4">
        <v>1</v>
      </c>
      <c r="D4" s="224">
        <v>44328.75</v>
      </c>
      <c r="E4">
        <v>3</v>
      </c>
      <c r="H4" s="224"/>
    </row>
    <row r="5" spans="2:8" x14ac:dyDescent="0.2">
      <c r="B5">
        <v>3</v>
      </c>
      <c r="C5">
        <v>1</v>
      </c>
      <c r="D5" s="224">
        <v>44329.75</v>
      </c>
      <c r="E5">
        <v>4</v>
      </c>
      <c r="H5" s="224"/>
    </row>
    <row r="6" spans="2:8" x14ac:dyDescent="0.2">
      <c r="B6">
        <v>3</v>
      </c>
      <c r="C6">
        <v>1</v>
      </c>
      <c r="D6" s="224">
        <v>44330.75</v>
      </c>
      <c r="E6">
        <v>5</v>
      </c>
      <c r="H6" s="224"/>
    </row>
    <row r="7" spans="2:8" x14ac:dyDescent="0.2">
      <c r="B7">
        <v>3</v>
      </c>
      <c r="C7">
        <v>1</v>
      </c>
      <c r="D7" s="224">
        <v>44330.8125</v>
      </c>
      <c r="E7">
        <v>6</v>
      </c>
      <c r="H7" s="224"/>
    </row>
    <row r="8" spans="2:8" x14ac:dyDescent="0.2">
      <c r="B8">
        <v>3</v>
      </c>
      <c r="C8">
        <v>1</v>
      </c>
      <c r="D8" s="224">
        <v>44334.75</v>
      </c>
      <c r="E8">
        <v>7</v>
      </c>
      <c r="H8" s="224"/>
    </row>
    <row r="9" spans="2:8" x14ac:dyDescent="0.2">
      <c r="B9">
        <v>3</v>
      </c>
      <c r="C9">
        <v>1</v>
      </c>
      <c r="D9" s="224">
        <v>44337.75</v>
      </c>
      <c r="E9">
        <v>8</v>
      </c>
      <c r="H9" s="224"/>
    </row>
    <row r="10" spans="2:8" x14ac:dyDescent="0.2">
      <c r="B10">
        <v>3</v>
      </c>
      <c r="C10">
        <v>1</v>
      </c>
      <c r="D10" s="224">
        <v>44337.8125</v>
      </c>
      <c r="E10">
        <v>9</v>
      </c>
      <c r="H10" s="224"/>
    </row>
    <row r="11" spans="2:8" x14ac:dyDescent="0.2">
      <c r="B11">
        <v>4</v>
      </c>
      <c r="C11">
        <v>1</v>
      </c>
      <c r="D11" s="224">
        <v>44340.75</v>
      </c>
      <c r="E11">
        <v>10</v>
      </c>
      <c r="H11" s="224"/>
    </row>
    <row r="12" spans="2:8" x14ac:dyDescent="0.2">
      <c r="B12">
        <v>4</v>
      </c>
      <c r="C12">
        <v>1</v>
      </c>
      <c r="D12" s="224">
        <v>44341.75</v>
      </c>
      <c r="E12">
        <v>11</v>
      </c>
      <c r="H12" s="224"/>
    </row>
    <row r="13" spans="2:8" x14ac:dyDescent="0.2">
      <c r="B13">
        <v>4</v>
      </c>
      <c r="C13">
        <v>1</v>
      </c>
      <c r="D13" s="224">
        <v>44342.75</v>
      </c>
      <c r="E13">
        <v>12</v>
      </c>
      <c r="H13" s="224"/>
    </row>
    <row r="14" spans="2:8" x14ac:dyDescent="0.2">
      <c r="B14">
        <v>4</v>
      </c>
      <c r="C14">
        <v>1</v>
      </c>
      <c r="D14" s="224">
        <v>44343.75</v>
      </c>
      <c r="E14">
        <v>13</v>
      </c>
      <c r="H14" s="224"/>
    </row>
    <row r="15" spans="2:8" x14ac:dyDescent="0.2">
      <c r="B15">
        <v>4</v>
      </c>
      <c r="C15">
        <v>1</v>
      </c>
      <c r="D15" s="224">
        <v>44343.8125</v>
      </c>
      <c r="E15">
        <v>14</v>
      </c>
      <c r="H15" s="224"/>
    </row>
    <row r="16" spans="2:8" x14ac:dyDescent="0.2">
      <c r="B16">
        <v>4</v>
      </c>
      <c r="C16">
        <v>1</v>
      </c>
      <c r="D16" s="224">
        <v>44344.75</v>
      </c>
      <c r="E16">
        <v>15</v>
      </c>
      <c r="H16" s="224"/>
    </row>
    <row r="17" spans="2:8" x14ac:dyDescent="0.2">
      <c r="B17">
        <v>4</v>
      </c>
      <c r="C17">
        <v>1</v>
      </c>
      <c r="D17" s="224">
        <v>44344.8125</v>
      </c>
      <c r="E17">
        <v>16</v>
      </c>
      <c r="H17" s="224"/>
    </row>
    <row r="18" spans="2:8" x14ac:dyDescent="0.2">
      <c r="B18">
        <v>5</v>
      </c>
      <c r="C18">
        <v>1</v>
      </c>
      <c r="D18" s="224">
        <v>44326.8125</v>
      </c>
      <c r="E18">
        <v>17</v>
      </c>
      <c r="H18" s="224"/>
    </row>
    <row r="19" spans="2:8" x14ac:dyDescent="0.2">
      <c r="B19">
        <v>5</v>
      </c>
      <c r="C19">
        <v>1</v>
      </c>
      <c r="D19" s="224">
        <v>44329.8125</v>
      </c>
      <c r="E19">
        <v>18</v>
      </c>
      <c r="H19" s="224"/>
    </row>
    <row r="20" spans="2:8" x14ac:dyDescent="0.2">
      <c r="B20">
        <v>5</v>
      </c>
      <c r="C20">
        <v>1</v>
      </c>
      <c r="D20" s="224">
        <v>44335.75</v>
      </c>
      <c r="E20">
        <v>19</v>
      </c>
      <c r="H20" s="224"/>
    </row>
    <row r="21" spans="2:8" x14ac:dyDescent="0.2">
      <c r="B21">
        <v>5</v>
      </c>
      <c r="C21">
        <v>1</v>
      </c>
      <c r="D21" s="224">
        <v>44335.8125</v>
      </c>
      <c r="E21">
        <v>20</v>
      </c>
      <c r="H21" s="224"/>
    </row>
    <row r="22" spans="2:8" x14ac:dyDescent="0.2">
      <c r="B22">
        <v>5</v>
      </c>
      <c r="C22">
        <v>1</v>
      </c>
      <c r="D22" s="224">
        <v>44336.75</v>
      </c>
      <c r="E22">
        <v>21</v>
      </c>
      <c r="H22" s="224"/>
    </row>
    <row r="23" spans="2:8" x14ac:dyDescent="0.2">
      <c r="B23">
        <v>5</v>
      </c>
      <c r="C23">
        <v>1</v>
      </c>
      <c r="D23" s="224">
        <v>44336.8125</v>
      </c>
      <c r="E23">
        <v>22</v>
      </c>
      <c r="H23" s="224"/>
    </row>
    <row r="24" spans="2:8" x14ac:dyDescent="0.2">
      <c r="B24">
        <v>6</v>
      </c>
      <c r="C24">
        <v>1</v>
      </c>
      <c r="D24" s="224">
        <v>44333.75</v>
      </c>
      <c r="E24">
        <v>23</v>
      </c>
      <c r="H24" s="224"/>
    </row>
    <row r="25" spans="2:8" x14ac:dyDescent="0.2">
      <c r="B25">
        <v>6</v>
      </c>
      <c r="C25">
        <v>1</v>
      </c>
      <c r="D25" s="224">
        <v>44334.8125</v>
      </c>
      <c r="E25">
        <v>24</v>
      </c>
      <c r="H25" s="224"/>
    </row>
    <row r="26" spans="2:8" x14ac:dyDescent="0.2">
      <c r="B26">
        <v>6</v>
      </c>
      <c r="C26">
        <v>1</v>
      </c>
      <c r="D26" s="224">
        <v>44340.8125</v>
      </c>
      <c r="E26">
        <v>25</v>
      </c>
      <c r="H26" s="224"/>
    </row>
    <row r="27" spans="2:8" x14ac:dyDescent="0.2">
      <c r="B27">
        <v>6</v>
      </c>
      <c r="C27">
        <v>1</v>
      </c>
      <c r="D27" s="224">
        <v>44341.8125</v>
      </c>
      <c r="E27">
        <v>26</v>
      </c>
      <c r="H27" s="224"/>
    </row>
    <row r="28" spans="2:8" x14ac:dyDescent="0.2">
      <c r="D28" s="224"/>
      <c r="H28" s="224"/>
    </row>
    <row r="29" spans="2:8" x14ac:dyDescent="0.2">
      <c r="D29" s="224"/>
      <c r="H29" s="224"/>
    </row>
    <row r="30" spans="2:8" x14ac:dyDescent="0.2">
      <c r="D30" s="224"/>
      <c r="H30" s="224"/>
    </row>
    <row r="31" spans="2:8" x14ac:dyDescent="0.2">
      <c r="D31" s="224"/>
      <c r="H31" s="224"/>
    </row>
    <row r="32" spans="2:8" x14ac:dyDescent="0.2">
      <c r="D32" s="224"/>
      <c r="H32" s="224"/>
    </row>
    <row r="33" spans="4:8" x14ac:dyDescent="0.2">
      <c r="D33" s="224"/>
      <c r="H33" s="224"/>
    </row>
    <row r="34" spans="4:8" x14ac:dyDescent="0.2">
      <c r="D34" s="224"/>
      <c r="H34" s="224"/>
    </row>
    <row r="35" spans="4:8" x14ac:dyDescent="0.2">
      <c r="D35" s="224"/>
      <c r="H35" s="224"/>
    </row>
    <row r="36" spans="4:8" x14ac:dyDescent="0.2">
      <c r="D36" s="224"/>
      <c r="H36" s="224"/>
    </row>
    <row r="37" spans="4:8" x14ac:dyDescent="0.2">
      <c r="D37" s="224"/>
      <c r="H37" s="224"/>
    </row>
    <row r="38" spans="4:8" x14ac:dyDescent="0.2">
      <c r="D38" s="224"/>
      <c r="H38" s="224"/>
    </row>
    <row r="39" spans="4:8" x14ac:dyDescent="0.2">
      <c r="D39" s="224"/>
      <c r="H39" s="224"/>
    </row>
    <row r="40" spans="4:8" x14ac:dyDescent="0.2">
      <c r="D40" s="224"/>
      <c r="H40" s="224"/>
    </row>
    <row r="41" spans="4:8" x14ac:dyDescent="0.2">
      <c r="D41" s="224"/>
      <c r="H41" s="224"/>
    </row>
    <row r="42" spans="4:8" x14ac:dyDescent="0.2">
      <c r="D42" s="224"/>
      <c r="H42" s="224"/>
    </row>
    <row r="43" spans="4:8" x14ac:dyDescent="0.2">
      <c r="D43" s="224"/>
      <c r="H43" s="224"/>
    </row>
    <row r="44" spans="4:8" x14ac:dyDescent="0.2">
      <c r="D44" s="224"/>
      <c r="H44" s="224"/>
    </row>
    <row r="45" spans="4:8" x14ac:dyDescent="0.2">
      <c r="D45" s="224"/>
      <c r="H45" s="224"/>
    </row>
    <row r="46" spans="4:8" x14ac:dyDescent="0.2">
      <c r="D46" s="224"/>
      <c r="H46" s="224"/>
    </row>
    <row r="47" spans="4:8" x14ac:dyDescent="0.2">
      <c r="D47" s="224"/>
      <c r="H47" s="224"/>
    </row>
    <row r="48" spans="4:8" x14ac:dyDescent="0.2">
      <c r="D48" s="224"/>
      <c r="H48" s="224"/>
    </row>
    <row r="49" spans="4:8" x14ac:dyDescent="0.2">
      <c r="D49" s="224"/>
      <c r="H49" s="224"/>
    </row>
    <row r="50" spans="4:8" x14ac:dyDescent="0.2">
      <c r="D50" s="224"/>
      <c r="H50" s="224"/>
    </row>
    <row r="51" spans="4:8" x14ac:dyDescent="0.2">
      <c r="D51" s="224"/>
      <c r="H51" s="224"/>
    </row>
    <row r="52" spans="4:8" x14ac:dyDescent="0.2">
      <c r="D52" s="224"/>
      <c r="H52" s="224"/>
    </row>
    <row r="53" spans="4:8" x14ac:dyDescent="0.2">
      <c r="D53" s="224"/>
      <c r="H53" s="224"/>
    </row>
    <row r="54" spans="4:8" x14ac:dyDescent="0.2">
      <c r="D54" s="224"/>
      <c r="H54" s="224"/>
    </row>
    <row r="55" spans="4:8" x14ac:dyDescent="0.2">
      <c r="D55" s="224"/>
      <c r="H55" s="224"/>
    </row>
    <row r="56" spans="4:8" x14ac:dyDescent="0.2">
      <c r="D56" s="224"/>
      <c r="H56" s="224"/>
    </row>
    <row r="57" spans="4:8" x14ac:dyDescent="0.2">
      <c r="D57" s="224"/>
      <c r="H57" s="224"/>
    </row>
    <row r="58" spans="4:8" x14ac:dyDescent="0.2">
      <c r="D58" s="224"/>
      <c r="H58" s="224"/>
    </row>
    <row r="59" spans="4:8" x14ac:dyDescent="0.2">
      <c r="D59" s="224"/>
      <c r="H59" s="224"/>
    </row>
    <row r="60" spans="4:8" x14ac:dyDescent="0.2">
      <c r="D60" s="224"/>
      <c r="H60" s="224"/>
    </row>
    <row r="61" spans="4:8" x14ac:dyDescent="0.2">
      <c r="D61" s="224"/>
      <c r="H61" s="224"/>
    </row>
    <row r="62" spans="4:8" x14ac:dyDescent="0.2">
      <c r="D62" s="224"/>
      <c r="H62" s="224"/>
    </row>
    <row r="63" spans="4:8" x14ac:dyDescent="0.2">
      <c r="D63" s="224"/>
      <c r="H63" s="224"/>
    </row>
    <row r="64" spans="4:8" x14ac:dyDescent="0.2">
      <c r="D64" s="224"/>
      <c r="H64" s="224"/>
    </row>
    <row r="65" spans="4:8" x14ac:dyDescent="0.2">
      <c r="D65" s="224"/>
      <c r="H65" s="224"/>
    </row>
    <row r="66" spans="4:8" x14ac:dyDescent="0.2">
      <c r="D66" s="224"/>
      <c r="H66" s="224"/>
    </row>
    <row r="67" spans="4:8" x14ac:dyDescent="0.2">
      <c r="D67" s="224"/>
      <c r="H67" s="224"/>
    </row>
    <row r="68" spans="4:8" x14ac:dyDescent="0.2">
      <c r="D68" s="224"/>
      <c r="H68" s="224"/>
    </row>
    <row r="69" spans="4:8" x14ac:dyDescent="0.2">
      <c r="D69" s="224"/>
      <c r="H69" s="2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E85C-E85D-7E49-9B86-3BD0270A1065}">
  <sheetPr filterMode="1">
    <pageSetUpPr fitToPage="1"/>
  </sheetPr>
  <dimension ref="A1:S555"/>
  <sheetViews>
    <sheetView topLeftCell="F1" zoomScaleNormal="100" workbookViewId="0">
      <pane ySplit="1" topLeftCell="A2" activePane="bottomLeft" state="frozen"/>
      <selection pane="bottomLeft" activeCell="P2" sqref="P2:P249"/>
    </sheetView>
    <sheetView workbookViewId="1"/>
  </sheetViews>
  <sheetFormatPr baseColWidth="10" defaultColWidth="9.1640625" defaultRowHeight="14" customHeight="1" x14ac:dyDescent="0.2"/>
  <cols>
    <col min="1" max="1" width="9.1640625" style="66"/>
    <col min="2" max="2" width="38.33203125" style="66" bestFit="1" customWidth="1"/>
    <col min="3" max="3" width="10.83203125" style="66" bestFit="1" customWidth="1"/>
    <col min="4" max="6" width="30.6640625" style="66" customWidth="1"/>
    <col min="7" max="7" width="16.83203125" style="66" bestFit="1" customWidth="1"/>
    <col min="8" max="8" width="80.6640625" style="66" bestFit="1" customWidth="1"/>
    <col min="9" max="14" width="9.1640625" style="66"/>
    <col min="15" max="15" width="10.6640625" style="66" customWidth="1"/>
    <col min="16" max="16" width="28.5" style="66" customWidth="1"/>
    <col min="17" max="16384" width="9.1640625" style="66"/>
  </cols>
  <sheetData>
    <row r="1" spans="1:19" s="117" customFormat="1" ht="38.75" customHeight="1" x14ac:dyDescent="0.2">
      <c r="A1" s="117" t="s">
        <v>1192</v>
      </c>
      <c r="I1" s="117" t="s">
        <v>1191</v>
      </c>
      <c r="J1" s="117" t="s">
        <v>1118</v>
      </c>
      <c r="K1" s="117" t="s">
        <v>1176</v>
      </c>
      <c r="L1" s="117" t="s">
        <v>1169</v>
      </c>
      <c r="M1" s="117" t="s">
        <v>1193</v>
      </c>
      <c r="N1" s="117" t="s">
        <v>1178</v>
      </c>
      <c r="O1" s="117" t="s">
        <v>1073</v>
      </c>
      <c r="P1" s="117" t="s">
        <v>1194</v>
      </c>
    </row>
    <row r="2" spans="1:19" ht="26.5" customHeight="1" x14ac:dyDescent="0.15">
      <c r="A2" s="66">
        <v>139</v>
      </c>
      <c r="B2" s="66">
        <v>3</v>
      </c>
      <c r="C2" s="66" t="s">
        <v>1091</v>
      </c>
      <c r="D2" s="185" t="s">
        <v>183</v>
      </c>
      <c r="E2" s="149"/>
      <c r="F2" s="149"/>
      <c r="G2" s="160"/>
      <c r="I2" s="66">
        <v>1</v>
      </c>
      <c r="J2" s="66">
        <v>2020</v>
      </c>
      <c r="K2" s="66">
        <f t="shared" ref="K2:K65" si="0">B2</f>
        <v>3</v>
      </c>
      <c r="L2" s="66" t="e">
        <f>VLOOKUP(M2,'Age Groups'!B:C,2,FALSE)</f>
        <v>#N/A</v>
      </c>
      <c r="M2" s="66" t="str">
        <f t="shared" ref="M2:M65" si="1">C2</f>
        <v>Juniors</v>
      </c>
      <c r="N2" s="66">
        <f>VLOOKUP(O2,Clubs!D:E,2,FALSE)</f>
        <v>1</v>
      </c>
      <c r="O2" s="66" t="str">
        <f t="shared" ref="O2:O65" si="2">D2</f>
        <v>Jayde</v>
      </c>
      <c r="P2" s="66" t="e">
        <f>"                'club_id'      =&gt; "&amp;N2&amp;", // This is "&amp;O2&amp;" ###                'age_group_id' =&gt; "&amp;L2&amp;", // This is "&amp;M2&amp;" ###                'year_id'      =&gt; "&amp;I2&amp;", // This is "&amp;J2&amp;" ###                'division_id'  =&gt; "&amp;K2&amp;", // This is Div "&amp;K2&amp;" ###            ], ["</f>
        <v>#N/A</v>
      </c>
    </row>
    <row r="3" spans="1:19" ht="33.75" customHeight="1" x14ac:dyDescent="0.15">
      <c r="A3" s="66">
        <v>37</v>
      </c>
      <c r="B3" s="66">
        <v>4</v>
      </c>
      <c r="C3" s="66" t="s">
        <v>1148</v>
      </c>
      <c r="D3" s="129" t="s">
        <v>183</v>
      </c>
      <c r="E3" s="130"/>
      <c r="F3" s="168"/>
      <c r="G3" s="130"/>
      <c r="I3" s="66">
        <v>1</v>
      </c>
      <c r="J3" s="66">
        <v>2020</v>
      </c>
      <c r="K3" s="66">
        <f t="shared" si="0"/>
        <v>4</v>
      </c>
      <c r="L3" s="66" t="e">
        <f>VLOOKUP(M3,'Age Groups'!B:C,2,FALSE)</f>
        <v>#N/A</v>
      </c>
      <c r="M3" s="66" t="str">
        <f t="shared" si="1"/>
        <v>Sub Juniors</v>
      </c>
      <c r="N3" s="66">
        <f>VLOOKUP(O3,Clubs!D:E,2,FALSE)</f>
        <v>1</v>
      </c>
      <c r="O3" s="66" t="str">
        <f t="shared" si="2"/>
        <v>Jayde</v>
      </c>
      <c r="P3" s="66" t="e">
        <f t="shared" ref="P3:P66" si="3">"                'club_id'      =&gt; "&amp;N3&amp;", // This is "&amp;O3&amp;" ###                'age_group_id' =&gt; "&amp;L3&amp;", // This is "&amp;M3&amp;" ###                'year_id'      =&gt; "&amp;I3&amp;", // This is "&amp;J3&amp;" ###                'division_id'  =&gt; "&amp;K3&amp;", // This is Div "&amp;K3&amp;" ###            ], ["</f>
        <v>#N/A</v>
      </c>
    </row>
    <row r="4" spans="1:19" ht="36.5" customHeight="1" x14ac:dyDescent="0.15">
      <c r="A4" s="66">
        <v>89</v>
      </c>
      <c r="B4" s="83">
        <v>4</v>
      </c>
      <c r="C4" s="66" t="s">
        <v>1148</v>
      </c>
      <c r="D4" s="86" t="s">
        <v>183</v>
      </c>
      <c r="E4" s="88"/>
      <c r="F4" s="97"/>
      <c r="G4" s="88"/>
      <c r="H4" s="83"/>
      <c r="I4" s="83">
        <v>2</v>
      </c>
      <c r="J4" s="83">
        <v>2021</v>
      </c>
      <c r="K4" s="66">
        <f t="shared" si="0"/>
        <v>4</v>
      </c>
      <c r="L4" s="66" t="e">
        <f>VLOOKUP(M4,'Age Groups'!B:C,2,FALSE)</f>
        <v>#N/A</v>
      </c>
      <c r="M4" s="66" t="str">
        <f t="shared" si="1"/>
        <v>Sub Juniors</v>
      </c>
      <c r="N4" s="66">
        <f>VLOOKUP(O4,Clubs!D:E,2,FALSE)</f>
        <v>1</v>
      </c>
      <c r="O4" s="66" t="str">
        <f t="shared" si="2"/>
        <v>Jayde</v>
      </c>
      <c r="P4" s="66" t="e">
        <f t="shared" si="3"/>
        <v>#N/A</v>
      </c>
      <c r="Q4" s="83"/>
      <c r="R4" s="83"/>
      <c r="S4" s="83"/>
    </row>
    <row r="5" spans="1:19" s="68" customFormat="1" ht="25" x14ac:dyDescent="0.15">
      <c r="A5" s="66">
        <v>308</v>
      </c>
      <c r="B5" s="88">
        <v>4</v>
      </c>
      <c r="C5" s="66" t="s">
        <v>1089</v>
      </c>
      <c r="D5" s="136" t="s">
        <v>183</v>
      </c>
      <c r="E5" s="88"/>
      <c r="F5" s="88"/>
      <c r="G5" s="88"/>
      <c r="H5" s="83"/>
      <c r="I5" s="83">
        <v>2</v>
      </c>
      <c r="J5" s="83">
        <v>2021</v>
      </c>
      <c r="K5" s="66">
        <f t="shared" si="0"/>
        <v>4</v>
      </c>
      <c r="L5" s="66" t="e">
        <f>VLOOKUP(M5,'Age Groups'!B:C,2,FALSE)</f>
        <v>#N/A</v>
      </c>
      <c r="M5" s="66" t="str">
        <f t="shared" si="1"/>
        <v>Intermediates</v>
      </c>
      <c r="N5" s="66">
        <f>VLOOKUP(O5,Clubs!D:E,2,FALSE)</f>
        <v>1</v>
      </c>
      <c r="O5" s="66" t="str">
        <f t="shared" si="2"/>
        <v>Jayde</v>
      </c>
      <c r="P5" s="66" t="e">
        <f t="shared" si="3"/>
        <v>#N/A</v>
      </c>
      <c r="Q5" s="83"/>
      <c r="R5" s="83"/>
      <c r="S5" s="83"/>
    </row>
    <row r="6" spans="1:19" ht="14" customHeight="1" x14ac:dyDescent="0.15">
      <c r="A6" s="66">
        <v>127</v>
      </c>
      <c r="B6" s="66">
        <v>2</v>
      </c>
      <c r="C6" s="66" t="s">
        <v>1091</v>
      </c>
      <c r="D6" s="69" t="s">
        <v>184</v>
      </c>
      <c r="E6" s="71"/>
      <c r="F6" s="69"/>
      <c r="G6" s="69"/>
      <c r="H6" s="66" t="s">
        <v>1183</v>
      </c>
      <c r="I6" s="66">
        <v>1</v>
      </c>
      <c r="J6" s="66">
        <v>2020</v>
      </c>
      <c r="K6" s="66">
        <f t="shared" si="0"/>
        <v>2</v>
      </c>
      <c r="L6" s="66" t="e">
        <f>VLOOKUP(M6,'Age Groups'!B:C,2,FALSE)</f>
        <v>#N/A</v>
      </c>
      <c r="M6" s="66" t="str">
        <f t="shared" si="1"/>
        <v>Juniors</v>
      </c>
      <c r="N6" s="66">
        <f>VLOOKUP(O6,Clubs!D:E,2,FALSE)</f>
        <v>2</v>
      </c>
      <c r="O6" s="66" t="str">
        <f t="shared" si="2"/>
        <v>Acacia</v>
      </c>
      <c r="P6" s="66" t="e">
        <f t="shared" si="3"/>
        <v>#N/A</v>
      </c>
    </row>
    <row r="7" spans="1:19" ht="14" customHeight="1" x14ac:dyDescent="0.15">
      <c r="A7" s="66">
        <v>239</v>
      </c>
      <c r="B7" s="66">
        <v>2</v>
      </c>
      <c r="C7" s="66" t="s">
        <v>1089</v>
      </c>
      <c r="D7" s="69" t="s">
        <v>184</v>
      </c>
      <c r="E7" s="69"/>
      <c r="F7" s="71"/>
      <c r="G7" s="69"/>
      <c r="H7" s="66" t="s">
        <v>1183</v>
      </c>
      <c r="I7" s="66">
        <v>1</v>
      </c>
      <c r="J7" s="66">
        <v>2020</v>
      </c>
      <c r="K7" s="66">
        <f t="shared" si="0"/>
        <v>2</v>
      </c>
      <c r="L7" s="66" t="e">
        <f>VLOOKUP(M7,'Age Groups'!B:C,2,FALSE)</f>
        <v>#N/A</v>
      </c>
      <c r="M7" s="66" t="str">
        <f t="shared" si="1"/>
        <v>Intermediates</v>
      </c>
      <c r="N7" s="66">
        <f>VLOOKUP(O7,Clubs!D:E,2,FALSE)</f>
        <v>2</v>
      </c>
      <c r="O7" s="66" t="str">
        <f t="shared" si="2"/>
        <v>Acacia</v>
      </c>
      <c r="P7" s="66" t="e">
        <f t="shared" si="3"/>
        <v>#N/A</v>
      </c>
    </row>
    <row r="8" spans="1:19" ht="14" customHeight="1" x14ac:dyDescent="0.15">
      <c r="A8" s="66">
        <v>27</v>
      </c>
      <c r="B8" s="122">
        <v>3</v>
      </c>
      <c r="C8" s="66" t="s">
        <v>1148</v>
      </c>
      <c r="D8" s="69" t="s">
        <v>184</v>
      </c>
      <c r="E8" s="69"/>
      <c r="F8" s="71"/>
      <c r="G8" s="69"/>
      <c r="I8" s="66">
        <v>1</v>
      </c>
      <c r="J8" s="66">
        <v>2020</v>
      </c>
      <c r="K8" s="66">
        <f t="shared" si="0"/>
        <v>3</v>
      </c>
      <c r="L8" s="66" t="e">
        <f>VLOOKUP(M8,'Age Groups'!B:C,2,FALSE)</f>
        <v>#N/A</v>
      </c>
      <c r="M8" s="66" t="str">
        <f t="shared" si="1"/>
        <v>Sub Juniors</v>
      </c>
      <c r="N8" s="66">
        <f>VLOOKUP(O8,Clubs!D:E,2,FALSE)</f>
        <v>2</v>
      </c>
      <c r="O8" s="66" t="str">
        <f t="shared" si="2"/>
        <v>Acacia</v>
      </c>
      <c r="P8" s="66" t="e">
        <f t="shared" si="3"/>
        <v>#N/A</v>
      </c>
    </row>
    <row r="9" spans="1:19" ht="14" customHeight="1" x14ac:dyDescent="0.15">
      <c r="A9" s="66">
        <v>353</v>
      </c>
      <c r="B9" s="122">
        <v>3</v>
      </c>
      <c r="C9" s="66" t="s">
        <v>1090</v>
      </c>
      <c r="D9" s="69" t="s">
        <v>184</v>
      </c>
      <c r="E9" s="69"/>
      <c r="F9" s="71"/>
      <c r="G9" s="71"/>
      <c r="I9" s="66">
        <v>1</v>
      </c>
      <c r="J9" s="66">
        <v>2020</v>
      </c>
      <c r="K9" s="66">
        <f t="shared" si="0"/>
        <v>3</v>
      </c>
      <c r="L9" s="66" t="e">
        <f>VLOOKUP(M9,'Age Groups'!B:C,2,FALSE)</f>
        <v>#N/A</v>
      </c>
      <c r="M9" s="66" t="str">
        <f t="shared" si="1"/>
        <v>Seniors</v>
      </c>
      <c r="N9" s="66">
        <f>VLOOKUP(O9,Clubs!D:E,2,FALSE)</f>
        <v>2</v>
      </c>
      <c r="O9" s="66" t="str">
        <f t="shared" si="2"/>
        <v>Acacia</v>
      </c>
      <c r="P9" s="66" t="e">
        <f t="shared" si="3"/>
        <v>#N/A</v>
      </c>
    </row>
    <row r="10" spans="1:19" ht="14" customHeight="1" x14ac:dyDescent="0.15">
      <c r="A10" s="66">
        <v>179</v>
      </c>
      <c r="B10" s="83">
        <v>2</v>
      </c>
      <c r="C10" s="66" t="s">
        <v>1091</v>
      </c>
      <c r="D10" s="86" t="s">
        <v>184</v>
      </c>
      <c r="E10" s="88"/>
      <c r="F10" s="123"/>
      <c r="G10" s="86"/>
      <c r="H10" s="83"/>
      <c r="I10" s="83">
        <v>2</v>
      </c>
      <c r="J10" s="83">
        <v>2021</v>
      </c>
      <c r="K10" s="66">
        <f t="shared" si="0"/>
        <v>2</v>
      </c>
      <c r="L10" s="66" t="e">
        <f>VLOOKUP(M10,'Age Groups'!B:C,2,FALSE)</f>
        <v>#N/A</v>
      </c>
      <c r="M10" s="66" t="str">
        <f t="shared" si="1"/>
        <v>Juniors</v>
      </c>
      <c r="N10" s="66">
        <f>VLOOKUP(O10,Clubs!D:E,2,FALSE)</f>
        <v>2</v>
      </c>
      <c r="O10" s="66" t="str">
        <f t="shared" si="2"/>
        <v>Acacia</v>
      </c>
      <c r="P10" s="66" t="e">
        <f t="shared" si="3"/>
        <v>#N/A</v>
      </c>
      <c r="Q10" s="83"/>
      <c r="R10" s="83"/>
      <c r="S10" s="83"/>
    </row>
    <row r="11" spans="1:19" ht="14" customHeight="1" x14ac:dyDescent="0.15">
      <c r="A11" s="66">
        <v>291</v>
      </c>
      <c r="B11" s="83">
        <v>2</v>
      </c>
      <c r="C11" s="66" t="s">
        <v>1089</v>
      </c>
      <c r="D11" s="86" t="s">
        <v>184</v>
      </c>
      <c r="E11" s="86"/>
      <c r="F11" s="88"/>
      <c r="G11" s="86"/>
      <c r="H11" s="83"/>
      <c r="I11" s="83">
        <v>2</v>
      </c>
      <c r="J11" s="83">
        <v>2021</v>
      </c>
      <c r="K11" s="66">
        <f t="shared" si="0"/>
        <v>2</v>
      </c>
      <c r="L11" s="66" t="e">
        <f>VLOOKUP(M11,'Age Groups'!B:C,2,FALSE)</f>
        <v>#N/A</v>
      </c>
      <c r="M11" s="66" t="str">
        <f t="shared" si="1"/>
        <v>Intermediates</v>
      </c>
      <c r="N11" s="66">
        <f>VLOOKUP(O11,Clubs!D:E,2,FALSE)</f>
        <v>2</v>
      </c>
      <c r="O11" s="66" t="str">
        <f t="shared" si="2"/>
        <v>Acacia</v>
      </c>
      <c r="P11" s="66" t="e">
        <f t="shared" si="3"/>
        <v>#N/A</v>
      </c>
      <c r="Q11" s="83"/>
      <c r="R11" s="83"/>
      <c r="S11" s="83"/>
    </row>
    <row r="12" spans="1:19" s="73" customFormat="1" ht="25" x14ac:dyDescent="0.15">
      <c r="A12" s="66">
        <v>79</v>
      </c>
      <c r="B12" s="88">
        <v>3</v>
      </c>
      <c r="C12" s="66" t="s">
        <v>1148</v>
      </c>
      <c r="D12" s="123" t="s">
        <v>184</v>
      </c>
      <c r="E12" s="86"/>
      <c r="F12" s="88"/>
      <c r="G12" s="86"/>
      <c r="H12" s="83"/>
      <c r="I12" s="83">
        <v>2</v>
      </c>
      <c r="J12" s="83">
        <v>2021</v>
      </c>
      <c r="K12" s="66">
        <f t="shared" si="0"/>
        <v>3</v>
      </c>
      <c r="L12" s="66" t="e">
        <f>VLOOKUP(M12,'Age Groups'!B:C,2,FALSE)</f>
        <v>#N/A</v>
      </c>
      <c r="M12" s="66" t="str">
        <f t="shared" si="1"/>
        <v>Sub Juniors</v>
      </c>
      <c r="N12" s="66">
        <f>VLOOKUP(O12,Clubs!D:E,2,FALSE)</f>
        <v>2</v>
      </c>
      <c r="O12" s="66" t="str">
        <f t="shared" si="2"/>
        <v>Acacia</v>
      </c>
      <c r="P12" s="66" t="e">
        <f t="shared" si="3"/>
        <v>#N/A</v>
      </c>
      <c r="Q12" s="83"/>
      <c r="R12" s="83"/>
      <c r="S12" s="83"/>
    </row>
    <row r="13" spans="1:19" ht="14" customHeight="1" x14ac:dyDescent="0.15">
      <c r="A13" s="66">
        <v>405</v>
      </c>
      <c r="B13" s="83">
        <v>3</v>
      </c>
      <c r="C13" s="66" t="s">
        <v>1090</v>
      </c>
      <c r="D13" s="86" t="s">
        <v>184</v>
      </c>
      <c r="E13" s="86"/>
      <c r="F13" s="88"/>
      <c r="G13" s="88"/>
      <c r="H13" s="83"/>
      <c r="I13" s="83">
        <v>2</v>
      </c>
      <c r="J13" s="83">
        <v>2021</v>
      </c>
      <c r="K13" s="66">
        <f t="shared" si="0"/>
        <v>3</v>
      </c>
      <c r="L13" s="66" t="e">
        <f>VLOOKUP(M13,'Age Groups'!B:C,2,FALSE)</f>
        <v>#N/A</v>
      </c>
      <c r="M13" s="66" t="str">
        <f t="shared" si="1"/>
        <v>Seniors</v>
      </c>
      <c r="N13" s="66">
        <f>VLOOKUP(O13,Clubs!D:E,2,FALSE)</f>
        <v>2</v>
      </c>
      <c r="O13" s="66" t="str">
        <f t="shared" si="2"/>
        <v>Acacia</v>
      </c>
      <c r="P13" s="66" t="e">
        <f t="shared" si="3"/>
        <v>#N/A</v>
      </c>
      <c r="Q13" s="83"/>
      <c r="R13" s="83"/>
      <c r="S13" s="83"/>
    </row>
    <row r="14" spans="1:19" ht="14" customHeight="1" x14ac:dyDescent="0.15">
      <c r="A14" s="66">
        <v>7</v>
      </c>
      <c r="B14" s="66">
        <v>0</v>
      </c>
      <c r="C14" s="66" t="s">
        <v>1148</v>
      </c>
      <c r="D14" s="69" t="s">
        <v>1079</v>
      </c>
      <c r="E14" s="69"/>
      <c r="F14" s="69"/>
      <c r="G14" s="69"/>
      <c r="I14" s="66">
        <v>1</v>
      </c>
      <c r="J14" s="66">
        <v>2020</v>
      </c>
      <c r="K14" s="66">
        <f t="shared" si="0"/>
        <v>0</v>
      </c>
      <c r="L14" s="66" t="e">
        <f>VLOOKUP(M14,'Age Groups'!B:C,2,FALSE)</f>
        <v>#N/A</v>
      </c>
      <c r="M14" s="66" t="str">
        <f t="shared" si="1"/>
        <v>Sub Juniors</v>
      </c>
      <c r="N14" s="66">
        <f>VLOOKUP(O14,Clubs!D:E,2,FALSE)</f>
        <v>3</v>
      </c>
      <c r="O14" s="66" t="str">
        <f t="shared" si="2"/>
        <v>Innovation</v>
      </c>
      <c r="P14" s="66" t="e">
        <f t="shared" si="3"/>
        <v>#N/A</v>
      </c>
    </row>
    <row r="15" spans="1:19" ht="14" customHeight="1" x14ac:dyDescent="0.15">
      <c r="A15" s="66">
        <v>114</v>
      </c>
      <c r="B15" s="66">
        <v>0</v>
      </c>
      <c r="C15" s="66" t="s">
        <v>1091</v>
      </c>
      <c r="D15" s="126" t="s">
        <v>1079</v>
      </c>
      <c r="E15" s="71"/>
      <c r="F15" s="69"/>
      <c r="G15" s="69"/>
      <c r="I15" s="66">
        <v>1</v>
      </c>
      <c r="J15" s="66">
        <v>2020</v>
      </c>
      <c r="K15" s="66">
        <f t="shared" si="0"/>
        <v>0</v>
      </c>
      <c r="L15" s="66" t="e">
        <f>VLOOKUP(M15,'Age Groups'!B:C,2,FALSE)</f>
        <v>#N/A</v>
      </c>
      <c r="M15" s="66" t="str">
        <f t="shared" si="1"/>
        <v>Juniors</v>
      </c>
      <c r="N15" s="66">
        <f>VLOOKUP(O15,Clubs!D:E,2,FALSE)</f>
        <v>3</v>
      </c>
      <c r="O15" s="66" t="str">
        <f t="shared" si="2"/>
        <v>Innovation</v>
      </c>
      <c r="P15" s="66" t="e">
        <f t="shared" si="3"/>
        <v>#N/A</v>
      </c>
    </row>
    <row r="16" spans="1:19" ht="14" customHeight="1" x14ac:dyDescent="0.15">
      <c r="A16" s="66">
        <v>227</v>
      </c>
      <c r="B16" s="66">
        <v>0</v>
      </c>
      <c r="C16" s="66" t="s">
        <v>1089</v>
      </c>
      <c r="D16" s="69" t="s">
        <v>1079</v>
      </c>
      <c r="E16" s="69"/>
      <c r="F16" s="71"/>
      <c r="G16" s="69"/>
      <c r="I16" s="66">
        <v>1</v>
      </c>
      <c r="J16" s="66">
        <v>2020</v>
      </c>
      <c r="K16" s="66">
        <f t="shared" si="0"/>
        <v>0</v>
      </c>
      <c r="L16" s="66" t="e">
        <f>VLOOKUP(M16,'Age Groups'!B:C,2,FALSE)</f>
        <v>#N/A</v>
      </c>
      <c r="M16" s="66" t="str">
        <f t="shared" si="1"/>
        <v>Intermediates</v>
      </c>
      <c r="N16" s="66">
        <f>VLOOKUP(O16,Clubs!D:E,2,FALSE)</f>
        <v>3</v>
      </c>
      <c r="O16" s="66" t="str">
        <f t="shared" si="2"/>
        <v>Innovation</v>
      </c>
      <c r="P16" s="66" t="e">
        <f t="shared" si="3"/>
        <v>#N/A</v>
      </c>
    </row>
    <row r="17" spans="1:19" ht="14" customHeight="1" x14ac:dyDescent="0.15">
      <c r="A17" s="66">
        <v>336</v>
      </c>
      <c r="B17" s="66">
        <v>0</v>
      </c>
      <c r="C17" s="66" t="s">
        <v>1090</v>
      </c>
      <c r="D17" s="69" t="s">
        <v>1079</v>
      </c>
      <c r="E17" s="69"/>
      <c r="F17" s="69"/>
      <c r="G17" s="71"/>
      <c r="I17" s="66">
        <v>1</v>
      </c>
      <c r="J17" s="66">
        <v>2020</v>
      </c>
      <c r="K17" s="66">
        <f t="shared" si="0"/>
        <v>0</v>
      </c>
      <c r="L17" s="66" t="e">
        <f>VLOOKUP(M17,'Age Groups'!B:C,2,FALSE)</f>
        <v>#N/A</v>
      </c>
      <c r="M17" s="66" t="str">
        <f t="shared" si="1"/>
        <v>Seniors</v>
      </c>
      <c r="N17" s="66">
        <f>VLOOKUP(O17,Clubs!D:E,2,FALSE)</f>
        <v>3</v>
      </c>
      <c r="O17" s="66" t="str">
        <f t="shared" si="2"/>
        <v>Innovation</v>
      </c>
      <c r="P17" s="66" t="e">
        <f t="shared" si="3"/>
        <v>#N/A</v>
      </c>
    </row>
    <row r="18" spans="1:19" ht="12.75" customHeight="1" x14ac:dyDescent="0.15">
      <c r="A18" s="66">
        <v>59</v>
      </c>
      <c r="B18" s="83">
        <v>0</v>
      </c>
      <c r="C18" s="66" t="s">
        <v>1148</v>
      </c>
      <c r="D18" s="86" t="s">
        <v>1079</v>
      </c>
      <c r="E18" s="86"/>
      <c r="F18" s="86"/>
      <c r="G18" s="86"/>
      <c r="H18" s="83"/>
      <c r="I18" s="83">
        <v>2</v>
      </c>
      <c r="J18" s="83">
        <v>2021</v>
      </c>
      <c r="K18" s="66">
        <f t="shared" si="0"/>
        <v>0</v>
      </c>
      <c r="L18" s="66" t="e">
        <f>VLOOKUP(M18,'Age Groups'!B:C,2,FALSE)</f>
        <v>#N/A</v>
      </c>
      <c r="M18" s="66" t="str">
        <f t="shared" si="1"/>
        <v>Sub Juniors</v>
      </c>
      <c r="N18" s="66">
        <f>VLOOKUP(O18,Clubs!D:E,2,FALSE)</f>
        <v>3</v>
      </c>
      <c r="O18" s="66" t="str">
        <f t="shared" si="2"/>
        <v>Innovation</v>
      </c>
      <c r="P18" s="66" t="e">
        <f t="shared" si="3"/>
        <v>#N/A</v>
      </c>
      <c r="Q18" s="83"/>
      <c r="R18" s="83"/>
      <c r="S18" s="83"/>
    </row>
    <row r="19" spans="1:19" s="73" customFormat="1" ht="25" x14ac:dyDescent="0.15">
      <c r="A19" s="66">
        <v>166</v>
      </c>
      <c r="B19" s="88">
        <v>0</v>
      </c>
      <c r="C19" s="66" t="s">
        <v>1091</v>
      </c>
      <c r="D19" s="123" t="s">
        <v>1079</v>
      </c>
      <c r="E19" s="88"/>
      <c r="F19" s="86"/>
      <c r="G19" s="86"/>
      <c r="H19" s="83"/>
      <c r="I19" s="83">
        <v>2</v>
      </c>
      <c r="J19" s="83">
        <v>2021</v>
      </c>
      <c r="K19" s="66">
        <f t="shared" si="0"/>
        <v>0</v>
      </c>
      <c r="L19" s="66" t="e">
        <f>VLOOKUP(M19,'Age Groups'!B:C,2,FALSE)</f>
        <v>#N/A</v>
      </c>
      <c r="M19" s="66" t="str">
        <f t="shared" si="1"/>
        <v>Juniors</v>
      </c>
      <c r="N19" s="66">
        <f>VLOOKUP(O19,Clubs!D:E,2,FALSE)</f>
        <v>3</v>
      </c>
      <c r="O19" s="66" t="str">
        <f t="shared" si="2"/>
        <v>Innovation</v>
      </c>
      <c r="P19" s="66" t="e">
        <f t="shared" si="3"/>
        <v>#N/A</v>
      </c>
      <c r="Q19" s="83"/>
      <c r="R19" s="83"/>
      <c r="S19" s="83"/>
    </row>
    <row r="20" spans="1:19" ht="14" customHeight="1" x14ac:dyDescent="0.15">
      <c r="A20" s="66">
        <v>279</v>
      </c>
      <c r="B20" s="83">
        <v>0</v>
      </c>
      <c r="C20" s="66" t="s">
        <v>1089</v>
      </c>
      <c r="D20" s="86" t="s">
        <v>1079</v>
      </c>
      <c r="E20" s="86"/>
      <c r="F20" s="88"/>
      <c r="G20" s="86"/>
      <c r="H20" s="83"/>
      <c r="I20" s="83">
        <v>2</v>
      </c>
      <c r="J20" s="83">
        <v>2021</v>
      </c>
      <c r="K20" s="66">
        <f t="shared" si="0"/>
        <v>0</v>
      </c>
      <c r="L20" s="66" t="e">
        <f>VLOOKUP(M20,'Age Groups'!B:C,2,FALSE)</f>
        <v>#N/A</v>
      </c>
      <c r="M20" s="66" t="str">
        <f t="shared" si="1"/>
        <v>Intermediates</v>
      </c>
      <c r="N20" s="66">
        <f>VLOOKUP(O20,Clubs!D:E,2,FALSE)</f>
        <v>3</v>
      </c>
      <c r="O20" s="66" t="str">
        <f t="shared" si="2"/>
        <v>Innovation</v>
      </c>
      <c r="P20" s="66" t="e">
        <f t="shared" si="3"/>
        <v>#N/A</v>
      </c>
      <c r="Q20" s="83"/>
      <c r="R20" s="83"/>
      <c r="S20" s="83"/>
    </row>
    <row r="21" spans="1:19" ht="14" customHeight="1" x14ac:dyDescent="0.15">
      <c r="A21" s="66">
        <v>388</v>
      </c>
      <c r="B21" s="83">
        <v>0</v>
      </c>
      <c r="C21" s="66" t="s">
        <v>1090</v>
      </c>
      <c r="D21" s="86" t="s">
        <v>1079</v>
      </c>
      <c r="E21" s="86"/>
      <c r="F21" s="86"/>
      <c r="G21" s="88"/>
      <c r="H21" s="83"/>
      <c r="I21" s="83">
        <v>2</v>
      </c>
      <c r="J21" s="83">
        <v>2021</v>
      </c>
      <c r="K21" s="66">
        <f t="shared" si="0"/>
        <v>0</v>
      </c>
      <c r="L21" s="66" t="e">
        <f>VLOOKUP(M21,'Age Groups'!B:C,2,FALSE)</f>
        <v>#N/A</v>
      </c>
      <c r="M21" s="66" t="str">
        <f t="shared" si="1"/>
        <v>Seniors</v>
      </c>
      <c r="N21" s="66">
        <f>VLOOKUP(O21,Clubs!D:E,2,FALSE)</f>
        <v>3</v>
      </c>
      <c r="O21" s="66" t="str">
        <f t="shared" si="2"/>
        <v>Innovation</v>
      </c>
      <c r="P21" s="66" t="e">
        <f t="shared" si="3"/>
        <v>#N/A</v>
      </c>
      <c r="Q21" s="83"/>
      <c r="R21" s="83"/>
      <c r="S21" s="83"/>
    </row>
    <row r="22" spans="1:19" ht="14" customHeight="1" x14ac:dyDescent="0.15">
      <c r="A22" s="66">
        <v>360</v>
      </c>
      <c r="B22" s="66">
        <v>3</v>
      </c>
      <c r="C22" s="66" t="s">
        <v>1090</v>
      </c>
      <c r="D22" s="69" t="s">
        <v>9</v>
      </c>
      <c r="E22" s="69"/>
      <c r="F22" s="71"/>
      <c r="G22" s="71"/>
      <c r="H22" s="66" t="s">
        <v>1185</v>
      </c>
      <c r="I22" s="66">
        <v>1</v>
      </c>
      <c r="J22" s="66">
        <v>2020</v>
      </c>
      <c r="K22" s="66">
        <f t="shared" si="0"/>
        <v>3</v>
      </c>
      <c r="L22" s="66" t="e">
        <f>VLOOKUP(M22,'Age Groups'!B:C,2,FALSE)</f>
        <v>#N/A</v>
      </c>
      <c r="M22" s="66" t="str">
        <f t="shared" si="1"/>
        <v>Seniors</v>
      </c>
      <c r="N22" s="66">
        <f>VLOOKUP(O22,Clubs!D:E,2,FALSE)</f>
        <v>4</v>
      </c>
      <c r="O22" s="66" t="str">
        <f t="shared" si="2"/>
        <v>Murray Bridge</v>
      </c>
      <c r="P22" s="66" t="e">
        <f t="shared" si="3"/>
        <v>#N/A</v>
      </c>
    </row>
    <row r="23" spans="1:19" ht="14" customHeight="1" x14ac:dyDescent="0.15">
      <c r="A23" s="66">
        <v>39</v>
      </c>
      <c r="B23" s="66">
        <v>4</v>
      </c>
      <c r="C23" s="66" t="s">
        <v>1148</v>
      </c>
      <c r="D23" s="69" t="s">
        <v>9</v>
      </c>
      <c r="E23" s="74"/>
      <c r="F23" s="74"/>
      <c r="G23" s="71"/>
      <c r="I23" s="66">
        <v>1</v>
      </c>
      <c r="J23" s="66">
        <v>2020</v>
      </c>
      <c r="K23" s="66">
        <f t="shared" si="0"/>
        <v>4</v>
      </c>
      <c r="L23" s="66" t="e">
        <f>VLOOKUP(M23,'Age Groups'!B:C,2,FALSE)</f>
        <v>#N/A</v>
      </c>
      <c r="M23" s="66" t="str">
        <f t="shared" si="1"/>
        <v>Sub Juniors</v>
      </c>
      <c r="N23" s="66">
        <f>VLOOKUP(O23,Clubs!D:E,2,FALSE)</f>
        <v>4</v>
      </c>
      <c r="O23" s="66" t="str">
        <f t="shared" si="2"/>
        <v>Murray Bridge</v>
      </c>
      <c r="P23" s="66" t="e">
        <f t="shared" si="3"/>
        <v>#N/A</v>
      </c>
    </row>
    <row r="24" spans="1:19" ht="14" customHeight="1" x14ac:dyDescent="0.2">
      <c r="A24" s="66">
        <v>153</v>
      </c>
      <c r="B24" s="66">
        <v>5</v>
      </c>
      <c r="C24" s="66" t="s">
        <v>1091</v>
      </c>
      <c r="D24" s="71" t="s">
        <v>9</v>
      </c>
      <c r="E24" s="71"/>
      <c r="F24" s="71"/>
      <c r="G24" s="71"/>
      <c r="I24" s="66">
        <v>1</v>
      </c>
      <c r="J24" s="66">
        <v>2020</v>
      </c>
      <c r="K24" s="66">
        <f t="shared" si="0"/>
        <v>5</v>
      </c>
      <c r="L24" s="66" t="e">
        <f>VLOOKUP(M24,'Age Groups'!B:C,2,FALSE)</f>
        <v>#N/A</v>
      </c>
      <c r="M24" s="66" t="str">
        <f t="shared" si="1"/>
        <v>Juniors</v>
      </c>
      <c r="N24" s="66">
        <f>VLOOKUP(O24,Clubs!D:E,2,FALSE)</f>
        <v>4</v>
      </c>
      <c r="O24" s="66" t="str">
        <f t="shared" si="2"/>
        <v>Murray Bridge</v>
      </c>
      <c r="P24" s="66" t="e">
        <f t="shared" si="3"/>
        <v>#N/A</v>
      </c>
    </row>
    <row r="25" spans="1:19" ht="14" customHeight="1" x14ac:dyDescent="0.15">
      <c r="A25" s="66">
        <v>410</v>
      </c>
      <c r="B25" s="127">
        <v>3</v>
      </c>
      <c r="C25" s="66" t="s">
        <v>1090</v>
      </c>
      <c r="D25" s="86" t="s">
        <v>9</v>
      </c>
      <c r="E25" s="97"/>
      <c r="F25" s="97"/>
      <c r="G25" s="88"/>
      <c r="H25" s="83"/>
      <c r="I25" s="83">
        <v>2</v>
      </c>
      <c r="J25" s="83">
        <v>2021</v>
      </c>
      <c r="K25" s="66">
        <f t="shared" si="0"/>
        <v>3</v>
      </c>
      <c r="L25" s="66" t="e">
        <f>VLOOKUP(M25,'Age Groups'!B:C,2,FALSE)</f>
        <v>#N/A</v>
      </c>
      <c r="M25" s="66" t="str">
        <f t="shared" si="1"/>
        <v>Seniors</v>
      </c>
      <c r="N25" s="66">
        <f>VLOOKUP(O25,Clubs!D:E,2,FALSE)</f>
        <v>4</v>
      </c>
      <c r="O25" s="66" t="str">
        <f t="shared" si="2"/>
        <v>Murray Bridge</v>
      </c>
      <c r="P25" s="66" t="e">
        <f t="shared" si="3"/>
        <v>#N/A</v>
      </c>
      <c r="Q25" s="83"/>
      <c r="R25" s="83"/>
      <c r="S25" s="83"/>
    </row>
    <row r="26" spans="1:19" s="73" customFormat="1" ht="25" x14ac:dyDescent="0.15">
      <c r="A26" s="66">
        <v>91</v>
      </c>
      <c r="B26" s="88">
        <v>4</v>
      </c>
      <c r="C26" s="66" t="s">
        <v>1148</v>
      </c>
      <c r="D26" s="123" t="s">
        <v>9</v>
      </c>
      <c r="E26" s="97"/>
      <c r="F26" s="88"/>
      <c r="G26" s="88"/>
      <c r="H26" s="83"/>
      <c r="I26" s="83">
        <v>2</v>
      </c>
      <c r="J26" s="83">
        <v>2021</v>
      </c>
      <c r="K26" s="66">
        <f t="shared" si="0"/>
        <v>4</v>
      </c>
      <c r="L26" s="66" t="e">
        <f>VLOOKUP(M26,'Age Groups'!B:C,2,FALSE)</f>
        <v>#N/A</v>
      </c>
      <c r="M26" s="66" t="str">
        <f t="shared" si="1"/>
        <v>Sub Juniors</v>
      </c>
      <c r="N26" s="66">
        <f>VLOOKUP(O26,Clubs!D:E,2,FALSE)</f>
        <v>4</v>
      </c>
      <c r="O26" s="66" t="str">
        <f t="shared" si="2"/>
        <v>Murray Bridge</v>
      </c>
      <c r="P26" s="66" t="e">
        <f t="shared" si="3"/>
        <v>#N/A</v>
      </c>
      <c r="Q26" s="83"/>
      <c r="R26" s="83"/>
      <c r="S26" s="83"/>
    </row>
    <row r="27" spans="1:19" ht="14" customHeight="1" x14ac:dyDescent="0.2">
      <c r="A27" s="66">
        <v>204</v>
      </c>
      <c r="B27" s="83">
        <v>5</v>
      </c>
      <c r="C27" s="66" t="s">
        <v>1091</v>
      </c>
      <c r="D27" s="88" t="s">
        <v>9</v>
      </c>
      <c r="E27" s="88"/>
      <c r="F27" s="88"/>
      <c r="G27" s="88"/>
      <c r="H27" s="83"/>
      <c r="I27" s="83">
        <v>2</v>
      </c>
      <c r="J27" s="83">
        <v>2021</v>
      </c>
      <c r="K27" s="66">
        <f t="shared" si="0"/>
        <v>5</v>
      </c>
      <c r="L27" s="66" t="e">
        <f>VLOOKUP(M27,'Age Groups'!B:C,2,FALSE)</f>
        <v>#N/A</v>
      </c>
      <c r="M27" s="66" t="str">
        <f t="shared" si="1"/>
        <v>Juniors</v>
      </c>
      <c r="N27" s="66">
        <f>VLOOKUP(O27,Clubs!D:E,2,FALSE)</f>
        <v>4</v>
      </c>
      <c r="O27" s="66" t="str">
        <f t="shared" si="2"/>
        <v>Murray Bridge</v>
      </c>
      <c r="P27" s="66" t="e">
        <f t="shared" si="3"/>
        <v>#N/A</v>
      </c>
      <c r="Q27" s="83"/>
      <c r="R27" s="83"/>
      <c r="S27" s="83"/>
    </row>
    <row r="28" spans="1:19" ht="14" customHeight="1" x14ac:dyDescent="0.15">
      <c r="A28" s="66">
        <v>335</v>
      </c>
      <c r="B28" s="122">
        <v>0</v>
      </c>
      <c r="C28" s="66" t="s">
        <v>1090</v>
      </c>
      <c r="D28" s="69" t="s">
        <v>16</v>
      </c>
      <c r="E28" s="70"/>
      <c r="F28" s="71"/>
      <c r="G28" s="71"/>
      <c r="I28" s="66">
        <v>1</v>
      </c>
      <c r="J28" s="66">
        <v>2020</v>
      </c>
      <c r="K28" s="66">
        <f t="shared" si="0"/>
        <v>0</v>
      </c>
      <c r="L28" s="66" t="e">
        <f>VLOOKUP(M28,'Age Groups'!B:C,2,FALSE)</f>
        <v>#N/A</v>
      </c>
      <c r="M28" s="66" t="str">
        <f t="shared" si="1"/>
        <v>Seniors</v>
      </c>
      <c r="N28" s="66">
        <f>VLOOKUP(O28,Clubs!D:E,2,FALSE)</f>
        <v>6</v>
      </c>
      <c r="O28" s="66" t="str">
        <f t="shared" si="2"/>
        <v>Gawler</v>
      </c>
      <c r="P28" s="66" t="e">
        <f t="shared" si="3"/>
        <v>#N/A</v>
      </c>
    </row>
    <row r="29" spans="1:19" ht="14" customHeight="1" x14ac:dyDescent="0.15">
      <c r="A29" s="66">
        <v>123</v>
      </c>
      <c r="B29" s="66">
        <v>1</v>
      </c>
      <c r="C29" s="66" t="s">
        <v>1091</v>
      </c>
      <c r="D29" s="75" t="s">
        <v>16</v>
      </c>
      <c r="E29" s="71"/>
      <c r="F29" s="70"/>
      <c r="G29" s="69"/>
      <c r="I29" s="66">
        <v>1</v>
      </c>
      <c r="J29" s="66">
        <v>2020</v>
      </c>
      <c r="K29" s="66">
        <f t="shared" si="0"/>
        <v>1</v>
      </c>
      <c r="L29" s="66" t="e">
        <f>VLOOKUP(M29,'Age Groups'!B:C,2,FALSE)</f>
        <v>#N/A</v>
      </c>
      <c r="M29" s="66" t="str">
        <f t="shared" si="1"/>
        <v>Juniors</v>
      </c>
      <c r="N29" s="66">
        <f>VLOOKUP(O29,Clubs!D:E,2,FALSE)</f>
        <v>6</v>
      </c>
      <c r="O29" s="66" t="str">
        <f t="shared" si="2"/>
        <v>Gawler</v>
      </c>
      <c r="P29" s="66" t="e">
        <f t="shared" si="3"/>
        <v>#N/A</v>
      </c>
    </row>
    <row r="30" spans="1:19" ht="15" customHeight="1" x14ac:dyDescent="0.15">
      <c r="A30" s="66">
        <v>233</v>
      </c>
      <c r="B30" s="66">
        <v>1</v>
      </c>
      <c r="C30" s="66" t="s">
        <v>1089</v>
      </c>
      <c r="D30" s="69" t="s">
        <v>16</v>
      </c>
      <c r="E30" s="69"/>
      <c r="F30" s="71"/>
      <c r="G30" s="69"/>
      <c r="I30" s="66">
        <v>1</v>
      </c>
      <c r="J30" s="66">
        <v>2020</v>
      </c>
      <c r="K30" s="66">
        <f t="shared" si="0"/>
        <v>1</v>
      </c>
      <c r="L30" s="66" t="e">
        <f>VLOOKUP(M30,'Age Groups'!B:C,2,FALSE)</f>
        <v>#N/A</v>
      </c>
      <c r="M30" s="66" t="str">
        <f t="shared" si="1"/>
        <v>Intermediates</v>
      </c>
      <c r="N30" s="66">
        <f>VLOOKUP(O30,Clubs!D:E,2,FALSE)</f>
        <v>6</v>
      </c>
      <c r="O30" s="66" t="str">
        <f t="shared" si="2"/>
        <v>Gawler</v>
      </c>
      <c r="P30" s="66" t="e">
        <f t="shared" si="3"/>
        <v>#N/A</v>
      </c>
    </row>
    <row r="31" spans="1:19" ht="14" customHeight="1" x14ac:dyDescent="0.15">
      <c r="A31" s="66">
        <v>20</v>
      </c>
      <c r="B31" s="66">
        <v>2</v>
      </c>
      <c r="C31" s="66" t="s">
        <v>1148</v>
      </c>
      <c r="D31" s="69" t="s">
        <v>16</v>
      </c>
      <c r="E31" s="69"/>
      <c r="F31" s="76"/>
      <c r="G31" s="69"/>
      <c r="H31" s="66" t="s">
        <v>1183</v>
      </c>
      <c r="I31" s="66">
        <v>1</v>
      </c>
      <c r="J31" s="66">
        <v>2020</v>
      </c>
      <c r="K31" s="66">
        <f t="shared" si="0"/>
        <v>2</v>
      </c>
      <c r="L31" s="66" t="e">
        <f>VLOOKUP(M31,'Age Groups'!B:C,2,FALSE)</f>
        <v>#N/A</v>
      </c>
      <c r="M31" s="66" t="str">
        <f t="shared" si="1"/>
        <v>Sub Juniors</v>
      </c>
      <c r="N31" s="66">
        <f>VLOOKUP(O31,Clubs!D:E,2,FALSE)</f>
        <v>6</v>
      </c>
      <c r="O31" s="66" t="str">
        <f t="shared" si="2"/>
        <v>Gawler</v>
      </c>
      <c r="P31" s="66" t="e">
        <f t="shared" si="3"/>
        <v>#N/A</v>
      </c>
    </row>
    <row r="32" spans="1:19" ht="14" customHeight="1" x14ac:dyDescent="0.15">
      <c r="A32" s="66">
        <v>387</v>
      </c>
      <c r="B32" s="83">
        <v>0</v>
      </c>
      <c r="C32" s="66" t="s">
        <v>1090</v>
      </c>
      <c r="D32" s="86" t="s">
        <v>16</v>
      </c>
      <c r="E32" s="87"/>
      <c r="F32" s="95"/>
      <c r="G32" s="142"/>
      <c r="H32" s="83"/>
      <c r="I32" s="83">
        <v>2</v>
      </c>
      <c r="J32" s="83">
        <v>2021</v>
      </c>
      <c r="K32" s="66">
        <f t="shared" si="0"/>
        <v>0</v>
      </c>
      <c r="L32" s="66" t="e">
        <f>VLOOKUP(M32,'Age Groups'!B:C,2,FALSE)</f>
        <v>#N/A</v>
      </c>
      <c r="M32" s="66" t="str">
        <f t="shared" si="1"/>
        <v>Seniors</v>
      </c>
      <c r="N32" s="66">
        <f>VLOOKUP(O32,Clubs!D:E,2,FALSE)</f>
        <v>6</v>
      </c>
      <c r="O32" s="66" t="str">
        <f t="shared" si="2"/>
        <v>Gawler</v>
      </c>
      <c r="P32" s="66" t="e">
        <f t="shared" si="3"/>
        <v>#N/A</v>
      </c>
      <c r="Q32" s="83"/>
      <c r="R32" s="83"/>
      <c r="S32" s="83"/>
    </row>
    <row r="33" spans="1:19" ht="14" customHeight="1" x14ac:dyDescent="0.15">
      <c r="A33" s="66">
        <v>175</v>
      </c>
      <c r="B33" s="83">
        <v>1</v>
      </c>
      <c r="C33" s="66" t="s">
        <v>1091</v>
      </c>
      <c r="D33" s="123" t="s">
        <v>16</v>
      </c>
      <c r="E33" s="127"/>
      <c r="F33" s="190"/>
      <c r="G33" s="96"/>
      <c r="H33" s="83"/>
      <c r="I33" s="83">
        <v>2</v>
      </c>
      <c r="J33" s="83">
        <v>2021</v>
      </c>
      <c r="K33" s="66">
        <f t="shared" si="0"/>
        <v>1</v>
      </c>
      <c r="L33" s="66" t="e">
        <f>VLOOKUP(M33,'Age Groups'!B:C,2,FALSE)</f>
        <v>#N/A</v>
      </c>
      <c r="M33" s="66" t="str">
        <f t="shared" si="1"/>
        <v>Juniors</v>
      </c>
      <c r="N33" s="66">
        <f>VLOOKUP(O33,Clubs!D:E,2,FALSE)</f>
        <v>6</v>
      </c>
      <c r="O33" s="66" t="str">
        <f t="shared" si="2"/>
        <v>Gawler</v>
      </c>
      <c r="P33" s="66" t="e">
        <f t="shared" si="3"/>
        <v>#N/A</v>
      </c>
      <c r="Q33" s="83"/>
      <c r="R33" s="83"/>
      <c r="S33" s="83"/>
    </row>
    <row r="34" spans="1:19" ht="14" customHeight="1" x14ac:dyDescent="0.15">
      <c r="A34" s="66">
        <v>285</v>
      </c>
      <c r="B34" s="83">
        <v>1</v>
      </c>
      <c r="C34" s="66" t="s">
        <v>1089</v>
      </c>
      <c r="D34" s="86" t="s">
        <v>16</v>
      </c>
      <c r="E34" s="86"/>
      <c r="F34" s="95"/>
      <c r="G34" s="96"/>
      <c r="H34" s="83"/>
      <c r="I34" s="83">
        <v>2</v>
      </c>
      <c r="J34" s="83">
        <v>2021</v>
      </c>
      <c r="K34" s="66">
        <f t="shared" si="0"/>
        <v>1</v>
      </c>
      <c r="L34" s="66" t="e">
        <f>VLOOKUP(M34,'Age Groups'!B:C,2,FALSE)</f>
        <v>#N/A</v>
      </c>
      <c r="M34" s="66" t="str">
        <f t="shared" si="1"/>
        <v>Intermediates</v>
      </c>
      <c r="N34" s="66">
        <f>VLOOKUP(O34,Clubs!D:E,2,FALSE)</f>
        <v>6</v>
      </c>
      <c r="O34" s="66" t="str">
        <f t="shared" si="2"/>
        <v>Gawler</v>
      </c>
      <c r="P34" s="66" t="e">
        <f t="shared" si="3"/>
        <v>#N/A</v>
      </c>
      <c r="Q34" s="83"/>
      <c r="R34" s="83"/>
      <c r="S34" s="83"/>
    </row>
    <row r="35" spans="1:19" s="73" customFormat="1" ht="25" x14ac:dyDescent="0.15">
      <c r="A35" s="66">
        <v>72</v>
      </c>
      <c r="B35" s="83">
        <v>2</v>
      </c>
      <c r="C35" s="66" t="s">
        <v>1148</v>
      </c>
      <c r="D35" s="98" t="s">
        <v>16</v>
      </c>
      <c r="E35" s="147"/>
      <c r="F35" s="93"/>
      <c r="G35" s="123"/>
      <c r="H35" s="83"/>
      <c r="I35" s="83">
        <v>2</v>
      </c>
      <c r="J35" s="83">
        <v>2021</v>
      </c>
      <c r="K35" s="66">
        <f t="shared" si="0"/>
        <v>2</v>
      </c>
      <c r="L35" s="66" t="e">
        <f>VLOOKUP(M35,'Age Groups'!B:C,2,FALSE)</f>
        <v>#N/A</v>
      </c>
      <c r="M35" s="66" t="str">
        <f t="shared" si="1"/>
        <v>Sub Juniors</v>
      </c>
      <c r="N35" s="66">
        <f>VLOOKUP(O35,Clubs!D:E,2,FALSE)</f>
        <v>6</v>
      </c>
      <c r="O35" s="66" t="str">
        <f t="shared" si="2"/>
        <v>Gawler</v>
      </c>
      <c r="P35" s="66" t="e">
        <f t="shared" si="3"/>
        <v>#N/A</v>
      </c>
      <c r="Q35" s="83"/>
      <c r="R35" s="83"/>
      <c r="S35" s="83"/>
    </row>
    <row r="36" spans="1:19" ht="14" customHeight="1" x14ac:dyDescent="0.15">
      <c r="A36" s="66">
        <v>332</v>
      </c>
      <c r="B36" s="66">
        <v>0</v>
      </c>
      <c r="C36" s="66" t="s">
        <v>1090</v>
      </c>
      <c r="D36" s="71" t="s">
        <v>1075</v>
      </c>
      <c r="E36" s="76"/>
      <c r="F36" s="69"/>
      <c r="G36" s="122"/>
      <c r="I36" s="66">
        <v>1</v>
      </c>
      <c r="J36" s="66">
        <v>2020</v>
      </c>
      <c r="K36" s="66">
        <f t="shared" si="0"/>
        <v>0</v>
      </c>
      <c r="L36" s="66" t="e">
        <f>VLOOKUP(M36,'Age Groups'!B:C,2,FALSE)</f>
        <v>#N/A</v>
      </c>
      <c r="M36" s="66" t="str">
        <f t="shared" si="1"/>
        <v>Seniors</v>
      </c>
      <c r="N36" s="66">
        <f>VLOOKUP(O36,Clubs!D:E,2,FALSE)</f>
        <v>7</v>
      </c>
      <c r="O36" s="66" t="str">
        <f t="shared" si="2"/>
        <v>AVV Millennium</v>
      </c>
      <c r="P36" s="66" t="e">
        <f t="shared" si="3"/>
        <v>#N/A</v>
      </c>
    </row>
    <row r="37" spans="1:19" ht="14" customHeight="1" x14ac:dyDescent="0.15">
      <c r="A37" s="66">
        <v>225</v>
      </c>
      <c r="B37" s="66">
        <v>0</v>
      </c>
      <c r="C37" s="66" t="s">
        <v>1089</v>
      </c>
      <c r="D37" s="69" t="s">
        <v>1075</v>
      </c>
      <c r="E37" s="69"/>
      <c r="F37" s="140"/>
      <c r="G37" s="126"/>
      <c r="I37" s="66">
        <v>1</v>
      </c>
      <c r="J37" s="66">
        <v>2020</v>
      </c>
      <c r="K37" s="66">
        <f t="shared" si="0"/>
        <v>0</v>
      </c>
      <c r="L37" s="66" t="e">
        <f>VLOOKUP(M37,'Age Groups'!B:C,2,FALSE)</f>
        <v>#N/A</v>
      </c>
      <c r="M37" s="66" t="str">
        <f t="shared" si="1"/>
        <v>Intermediates</v>
      </c>
      <c r="N37" s="66">
        <f>VLOOKUP(O37,Clubs!D:E,2,FALSE)</f>
        <v>7</v>
      </c>
      <c r="O37" s="66" t="str">
        <f t="shared" si="2"/>
        <v>AVV Millennium</v>
      </c>
      <c r="P37" s="66" t="e">
        <f t="shared" si="3"/>
        <v>#N/A</v>
      </c>
    </row>
    <row r="38" spans="1:19" ht="14" customHeight="1" x14ac:dyDescent="0.15">
      <c r="A38" s="66">
        <v>13</v>
      </c>
      <c r="B38" s="66">
        <v>1</v>
      </c>
      <c r="C38" s="66" t="s">
        <v>1148</v>
      </c>
      <c r="D38" s="140" t="s">
        <v>1075</v>
      </c>
      <c r="E38" s="69"/>
      <c r="F38" s="69"/>
      <c r="G38" s="126"/>
      <c r="I38" s="66">
        <v>1</v>
      </c>
      <c r="J38" s="66">
        <v>2020</v>
      </c>
      <c r="K38" s="66">
        <f t="shared" si="0"/>
        <v>1</v>
      </c>
      <c r="L38" s="66" t="e">
        <f>VLOOKUP(M38,'Age Groups'!B:C,2,FALSE)</f>
        <v>#N/A</v>
      </c>
      <c r="M38" s="66" t="str">
        <f t="shared" si="1"/>
        <v>Sub Juniors</v>
      </c>
      <c r="N38" s="66">
        <f>VLOOKUP(O38,Clubs!D:E,2,FALSE)</f>
        <v>7</v>
      </c>
      <c r="O38" s="66" t="str">
        <f t="shared" si="2"/>
        <v>AVV Millennium</v>
      </c>
      <c r="P38" s="66" t="e">
        <f t="shared" si="3"/>
        <v>#N/A</v>
      </c>
    </row>
    <row r="39" spans="1:19" ht="14" customHeight="1" x14ac:dyDescent="0.15">
      <c r="A39" s="66">
        <v>120</v>
      </c>
      <c r="B39" s="66">
        <v>1</v>
      </c>
      <c r="C39" s="66" t="s">
        <v>1091</v>
      </c>
      <c r="D39" s="69" t="s">
        <v>1075</v>
      </c>
      <c r="E39" s="78"/>
      <c r="F39" s="69"/>
      <c r="G39" s="126"/>
      <c r="I39" s="66">
        <v>1</v>
      </c>
      <c r="J39" s="66">
        <v>2020</v>
      </c>
      <c r="K39" s="66">
        <f t="shared" si="0"/>
        <v>1</v>
      </c>
      <c r="L39" s="66" t="e">
        <f>VLOOKUP(M39,'Age Groups'!B:C,2,FALSE)</f>
        <v>#N/A</v>
      </c>
      <c r="M39" s="66" t="str">
        <f t="shared" si="1"/>
        <v>Juniors</v>
      </c>
      <c r="N39" s="66">
        <f>VLOOKUP(O39,Clubs!D:E,2,FALSE)</f>
        <v>7</v>
      </c>
      <c r="O39" s="66" t="str">
        <f t="shared" si="2"/>
        <v>AVV Millennium</v>
      </c>
      <c r="P39" s="66" t="e">
        <f t="shared" si="3"/>
        <v>#N/A</v>
      </c>
    </row>
    <row r="40" spans="1:19" ht="14" customHeight="1" x14ac:dyDescent="0.15">
      <c r="A40" s="66">
        <v>384</v>
      </c>
      <c r="B40" s="83">
        <v>0</v>
      </c>
      <c r="C40" s="66" t="s">
        <v>1090</v>
      </c>
      <c r="D40" s="71" t="s">
        <v>1075</v>
      </c>
      <c r="E40" s="86"/>
      <c r="F40" s="86"/>
      <c r="G40" s="127"/>
      <c r="H40" s="83"/>
      <c r="I40" s="83">
        <v>2</v>
      </c>
      <c r="J40" s="83">
        <v>2021</v>
      </c>
      <c r="K40" s="66">
        <f t="shared" si="0"/>
        <v>0</v>
      </c>
      <c r="L40" s="66" t="e">
        <f>VLOOKUP(M40,'Age Groups'!B:C,2,FALSE)</f>
        <v>#N/A</v>
      </c>
      <c r="M40" s="66" t="str">
        <f t="shared" si="1"/>
        <v>Seniors</v>
      </c>
      <c r="N40" s="66">
        <f>VLOOKUP(O40,Clubs!D:E,2,FALSE)</f>
        <v>7</v>
      </c>
      <c r="O40" s="66" t="str">
        <f t="shared" si="2"/>
        <v>AVV Millennium</v>
      </c>
      <c r="P40" s="66" t="e">
        <f t="shared" si="3"/>
        <v>#N/A</v>
      </c>
      <c r="Q40" s="83"/>
      <c r="R40" s="83"/>
      <c r="S40" s="83"/>
    </row>
    <row r="41" spans="1:19" ht="14" customHeight="1" x14ac:dyDescent="0.15">
      <c r="A41" s="66">
        <v>277</v>
      </c>
      <c r="B41" s="83">
        <v>0</v>
      </c>
      <c r="C41" s="66" t="s">
        <v>1089</v>
      </c>
      <c r="D41" s="86" t="s">
        <v>1075</v>
      </c>
      <c r="E41" s="96"/>
      <c r="F41" s="88"/>
      <c r="G41" s="123"/>
      <c r="H41" s="83"/>
      <c r="I41" s="83">
        <v>2</v>
      </c>
      <c r="J41" s="83">
        <v>2021</v>
      </c>
      <c r="K41" s="66">
        <f t="shared" si="0"/>
        <v>0</v>
      </c>
      <c r="L41" s="66" t="e">
        <f>VLOOKUP(M41,'Age Groups'!B:C,2,FALSE)</f>
        <v>#N/A</v>
      </c>
      <c r="M41" s="66" t="str">
        <f t="shared" si="1"/>
        <v>Intermediates</v>
      </c>
      <c r="N41" s="66">
        <f>VLOOKUP(O41,Clubs!D:E,2,FALSE)</f>
        <v>7</v>
      </c>
      <c r="O41" s="66" t="str">
        <f t="shared" si="2"/>
        <v>AVV Millennium</v>
      </c>
      <c r="P41" s="66" t="e">
        <f t="shared" si="3"/>
        <v>#N/A</v>
      </c>
      <c r="Q41" s="83"/>
      <c r="R41" s="83"/>
      <c r="S41" s="83"/>
    </row>
    <row r="42" spans="1:19" x14ac:dyDescent="0.15">
      <c r="A42" s="66">
        <v>65</v>
      </c>
      <c r="B42" s="83">
        <v>1</v>
      </c>
      <c r="C42" s="66" t="s">
        <v>1148</v>
      </c>
      <c r="D42" s="99" t="s">
        <v>1075</v>
      </c>
      <c r="E42" s="96"/>
      <c r="F42" s="123"/>
      <c r="G42" s="123"/>
      <c r="H42" s="83"/>
      <c r="I42" s="83">
        <v>2</v>
      </c>
      <c r="J42" s="83">
        <v>2021</v>
      </c>
      <c r="K42" s="66">
        <f t="shared" si="0"/>
        <v>1</v>
      </c>
      <c r="L42" s="66" t="e">
        <f>VLOOKUP(M42,'Age Groups'!B:C,2,FALSE)</f>
        <v>#N/A</v>
      </c>
      <c r="M42" s="66" t="str">
        <f t="shared" si="1"/>
        <v>Sub Juniors</v>
      </c>
      <c r="N42" s="66">
        <f>VLOOKUP(O42,Clubs!D:E,2,FALSE)</f>
        <v>7</v>
      </c>
      <c r="O42" s="66" t="str">
        <f t="shared" si="2"/>
        <v>AVV Millennium</v>
      </c>
      <c r="P42" s="66" t="e">
        <f t="shared" si="3"/>
        <v>#N/A</v>
      </c>
      <c r="Q42" s="83"/>
      <c r="R42" s="83"/>
      <c r="S42" s="83"/>
    </row>
    <row r="43" spans="1:19" ht="14" customHeight="1" x14ac:dyDescent="0.15">
      <c r="A43" s="66">
        <v>172</v>
      </c>
      <c r="B43" s="83">
        <v>1</v>
      </c>
      <c r="C43" s="66" t="s">
        <v>1091</v>
      </c>
      <c r="D43" s="96" t="s">
        <v>1075</v>
      </c>
      <c r="E43" s="99"/>
      <c r="F43" s="123"/>
      <c r="G43" s="123"/>
      <c r="H43" s="83"/>
      <c r="I43" s="83">
        <v>2</v>
      </c>
      <c r="J43" s="83">
        <v>2021</v>
      </c>
      <c r="K43" s="66">
        <f t="shared" si="0"/>
        <v>1</v>
      </c>
      <c r="L43" s="66" t="e">
        <f>VLOOKUP(M43,'Age Groups'!B:C,2,FALSE)</f>
        <v>#N/A</v>
      </c>
      <c r="M43" s="66" t="str">
        <f t="shared" si="1"/>
        <v>Juniors</v>
      </c>
      <c r="N43" s="66">
        <f>VLOOKUP(O43,Clubs!D:E,2,FALSE)</f>
        <v>7</v>
      </c>
      <c r="O43" s="66" t="str">
        <f t="shared" si="2"/>
        <v>AVV Millennium</v>
      </c>
      <c r="P43" s="66" t="e">
        <f t="shared" si="3"/>
        <v>#N/A</v>
      </c>
      <c r="Q43" s="83"/>
      <c r="R43" s="83"/>
      <c r="S43" s="83"/>
    </row>
    <row r="44" spans="1:19" ht="14" customHeight="1" x14ac:dyDescent="0.15">
      <c r="A44" s="66">
        <v>6</v>
      </c>
      <c r="B44" s="66">
        <v>0</v>
      </c>
      <c r="C44" s="66" t="s">
        <v>1148</v>
      </c>
      <c r="D44" s="79" t="s">
        <v>949</v>
      </c>
      <c r="E44" s="79"/>
      <c r="F44" s="126"/>
      <c r="G44" s="126"/>
      <c r="I44" s="66">
        <v>1</v>
      </c>
      <c r="J44" s="66">
        <v>2020</v>
      </c>
      <c r="K44" s="66">
        <f t="shared" si="0"/>
        <v>0</v>
      </c>
      <c r="L44" s="66" t="e">
        <f>VLOOKUP(M44,'Age Groups'!B:C,2,FALSE)</f>
        <v>#N/A</v>
      </c>
      <c r="M44" s="66" t="str">
        <f t="shared" si="1"/>
        <v>Sub Juniors</v>
      </c>
      <c r="N44" s="66">
        <f>VLOOKUP(O44,Clubs!D:E,2,FALSE)</f>
        <v>8</v>
      </c>
      <c r="O44" s="66" t="str">
        <f t="shared" si="2"/>
        <v>Burnside</v>
      </c>
      <c r="P44" s="66" t="e">
        <f t="shared" si="3"/>
        <v>#N/A</v>
      </c>
    </row>
    <row r="45" spans="1:19" ht="14" customHeight="1" x14ac:dyDescent="0.15">
      <c r="A45" s="66">
        <v>113</v>
      </c>
      <c r="B45" s="66">
        <v>0</v>
      </c>
      <c r="C45" s="66" t="s">
        <v>1091</v>
      </c>
      <c r="D45" s="79" t="s">
        <v>949</v>
      </c>
      <c r="E45" s="80"/>
      <c r="F45" s="126"/>
      <c r="G45" s="126"/>
      <c r="I45" s="66">
        <v>1</v>
      </c>
      <c r="J45" s="66">
        <v>2020</v>
      </c>
      <c r="K45" s="66">
        <f t="shared" si="0"/>
        <v>0</v>
      </c>
      <c r="L45" s="66" t="e">
        <f>VLOOKUP(M45,'Age Groups'!B:C,2,FALSE)</f>
        <v>#N/A</v>
      </c>
      <c r="M45" s="66" t="str">
        <f t="shared" si="1"/>
        <v>Juniors</v>
      </c>
      <c r="N45" s="66">
        <f>VLOOKUP(O45,Clubs!D:E,2,FALSE)</f>
        <v>8</v>
      </c>
      <c r="O45" s="66" t="str">
        <f t="shared" si="2"/>
        <v>Burnside</v>
      </c>
      <c r="P45" s="66" t="e">
        <f t="shared" si="3"/>
        <v>#N/A</v>
      </c>
    </row>
    <row r="46" spans="1:19" ht="14" customHeight="1" x14ac:dyDescent="0.15">
      <c r="A46" s="66">
        <v>226</v>
      </c>
      <c r="B46" s="66">
        <v>0</v>
      </c>
      <c r="C46" s="66" t="s">
        <v>1089</v>
      </c>
      <c r="D46" s="79" t="s">
        <v>949</v>
      </c>
      <c r="E46" s="79"/>
      <c r="F46" s="122"/>
      <c r="G46" s="126"/>
      <c r="I46" s="66">
        <v>1</v>
      </c>
      <c r="J46" s="66">
        <v>2020</v>
      </c>
      <c r="K46" s="66">
        <f t="shared" si="0"/>
        <v>0</v>
      </c>
      <c r="L46" s="66" t="e">
        <f>VLOOKUP(M46,'Age Groups'!B:C,2,FALSE)</f>
        <v>#N/A</v>
      </c>
      <c r="M46" s="66" t="str">
        <f t="shared" si="1"/>
        <v>Intermediates</v>
      </c>
      <c r="N46" s="66">
        <f>VLOOKUP(O46,Clubs!D:E,2,FALSE)</f>
        <v>8</v>
      </c>
      <c r="O46" s="66" t="str">
        <f t="shared" si="2"/>
        <v>Burnside</v>
      </c>
      <c r="P46" s="66" t="e">
        <f t="shared" si="3"/>
        <v>#N/A</v>
      </c>
    </row>
    <row r="47" spans="1:19" ht="14" customHeight="1" x14ac:dyDescent="0.15">
      <c r="A47" s="66">
        <v>333</v>
      </c>
      <c r="B47" s="66">
        <v>0</v>
      </c>
      <c r="C47" s="66" t="s">
        <v>1090</v>
      </c>
      <c r="D47" s="79" t="s">
        <v>949</v>
      </c>
      <c r="E47" s="79"/>
      <c r="F47" s="126"/>
      <c r="G47" s="122"/>
      <c r="I47" s="66">
        <v>1</v>
      </c>
      <c r="J47" s="66">
        <v>2020</v>
      </c>
      <c r="K47" s="66">
        <f t="shared" si="0"/>
        <v>0</v>
      </c>
      <c r="L47" s="66" t="e">
        <f>VLOOKUP(M47,'Age Groups'!B:C,2,FALSE)</f>
        <v>#N/A</v>
      </c>
      <c r="M47" s="66" t="str">
        <f t="shared" si="1"/>
        <v>Seniors</v>
      </c>
      <c r="N47" s="66">
        <f>VLOOKUP(O47,Clubs!D:E,2,FALSE)</f>
        <v>8</v>
      </c>
      <c r="O47" s="66" t="str">
        <f t="shared" si="2"/>
        <v>Burnside</v>
      </c>
      <c r="P47" s="66" t="e">
        <f t="shared" si="3"/>
        <v>#N/A</v>
      </c>
    </row>
    <row r="48" spans="1:19" ht="14" customHeight="1" x14ac:dyDescent="0.15">
      <c r="A48" s="66">
        <v>58</v>
      </c>
      <c r="B48" s="127">
        <v>0</v>
      </c>
      <c r="C48" s="66" t="s">
        <v>1148</v>
      </c>
      <c r="D48" s="123" t="s">
        <v>949</v>
      </c>
      <c r="E48" s="96"/>
      <c r="F48" s="123"/>
      <c r="G48" s="123"/>
      <c r="H48" s="83"/>
      <c r="I48" s="83">
        <v>2</v>
      </c>
      <c r="J48" s="83">
        <v>2021</v>
      </c>
      <c r="K48" s="66">
        <f t="shared" si="0"/>
        <v>0</v>
      </c>
      <c r="L48" s="66" t="e">
        <f>VLOOKUP(M48,'Age Groups'!B:C,2,FALSE)</f>
        <v>#N/A</v>
      </c>
      <c r="M48" s="66" t="str">
        <f t="shared" si="1"/>
        <v>Sub Juniors</v>
      </c>
      <c r="N48" s="66">
        <f>VLOOKUP(O48,Clubs!D:E,2,FALSE)</f>
        <v>8</v>
      </c>
      <c r="O48" s="66" t="str">
        <f t="shared" si="2"/>
        <v>Burnside</v>
      </c>
      <c r="P48" s="66" t="e">
        <f t="shared" si="3"/>
        <v>#N/A</v>
      </c>
      <c r="Q48" s="83"/>
      <c r="R48" s="83"/>
      <c r="S48" s="83"/>
    </row>
    <row r="49" spans="1:19" s="82" customFormat="1" ht="14" customHeight="1" x14ac:dyDescent="0.15">
      <c r="A49" s="66">
        <v>165</v>
      </c>
      <c r="B49" s="83">
        <v>0</v>
      </c>
      <c r="C49" s="66" t="s">
        <v>1091</v>
      </c>
      <c r="D49" s="123" t="s">
        <v>949</v>
      </c>
      <c r="E49" s="127"/>
      <c r="F49" s="123"/>
      <c r="G49" s="123"/>
      <c r="H49" s="83"/>
      <c r="I49" s="83">
        <v>2</v>
      </c>
      <c r="J49" s="83">
        <v>2021</v>
      </c>
      <c r="K49" s="66">
        <f t="shared" si="0"/>
        <v>0</v>
      </c>
      <c r="L49" s="66" t="e">
        <f>VLOOKUP(M49,'Age Groups'!B:C,2,FALSE)</f>
        <v>#N/A</v>
      </c>
      <c r="M49" s="66" t="str">
        <f t="shared" si="1"/>
        <v>Juniors</v>
      </c>
      <c r="N49" s="66">
        <f>VLOOKUP(O49,Clubs!D:E,2,FALSE)</f>
        <v>8</v>
      </c>
      <c r="O49" s="66" t="str">
        <f t="shared" si="2"/>
        <v>Burnside</v>
      </c>
      <c r="P49" s="66" t="e">
        <f t="shared" si="3"/>
        <v>#N/A</v>
      </c>
      <c r="Q49" s="83"/>
      <c r="R49" s="83"/>
      <c r="S49" s="83"/>
    </row>
    <row r="50" spans="1:19" s="82" customFormat="1" ht="14" customHeight="1" x14ac:dyDescent="0.15">
      <c r="A50" s="66">
        <v>278</v>
      </c>
      <c r="B50" s="83">
        <v>0</v>
      </c>
      <c r="C50" s="66" t="s">
        <v>1089</v>
      </c>
      <c r="D50" s="123" t="s">
        <v>949</v>
      </c>
      <c r="E50" s="123"/>
      <c r="F50" s="127"/>
      <c r="G50" s="123"/>
      <c r="H50" s="83"/>
      <c r="I50" s="83">
        <v>2</v>
      </c>
      <c r="J50" s="83">
        <v>2021</v>
      </c>
      <c r="K50" s="66">
        <f t="shared" si="0"/>
        <v>0</v>
      </c>
      <c r="L50" s="66" t="e">
        <f>VLOOKUP(M50,'Age Groups'!B:C,2,FALSE)</f>
        <v>#N/A</v>
      </c>
      <c r="M50" s="66" t="str">
        <f t="shared" si="1"/>
        <v>Intermediates</v>
      </c>
      <c r="N50" s="66">
        <f>VLOOKUP(O50,Clubs!D:E,2,FALSE)</f>
        <v>8</v>
      </c>
      <c r="O50" s="66" t="str">
        <f t="shared" si="2"/>
        <v>Burnside</v>
      </c>
      <c r="P50" s="66" t="e">
        <f t="shared" si="3"/>
        <v>#N/A</v>
      </c>
      <c r="Q50" s="83"/>
      <c r="R50" s="83"/>
      <c r="S50" s="83"/>
    </row>
    <row r="51" spans="1:19" s="82" customFormat="1" ht="14" customHeight="1" x14ac:dyDescent="0.15">
      <c r="A51" s="66">
        <v>385</v>
      </c>
      <c r="B51" s="83">
        <v>0</v>
      </c>
      <c r="C51" s="66" t="s">
        <v>1090</v>
      </c>
      <c r="D51" s="123" t="s">
        <v>949</v>
      </c>
      <c r="E51" s="123"/>
      <c r="F51" s="123"/>
      <c r="G51" s="127"/>
      <c r="H51" s="83"/>
      <c r="I51" s="83">
        <v>2</v>
      </c>
      <c r="J51" s="83">
        <v>2021</v>
      </c>
      <c r="K51" s="66">
        <f t="shared" si="0"/>
        <v>0</v>
      </c>
      <c r="L51" s="66" t="e">
        <f>VLOOKUP(M51,'Age Groups'!B:C,2,FALSE)</f>
        <v>#N/A</v>
      </c>
      <c r="M51" s="66" t="str">
        <f t="shared" si="1"/>
        <v>Seniors</v>
      </c>
      <c r="N51" s="66">
        <f>VLOOKUP(O51,Clubs!D:E,2,FALSE)</f>
        <v>8</v>
      </c>
      <c r="O51" s="66" t="str">
        <f t="shared" si="2"/>
        <v>Burnside</v>
      </c>
      <c r="P51" s="66" t="e">
        <f t="shared" si="3"/>
        <v>#N/A</v>
      </c>
      <c r="Q51" s="83"/>
      <c r="R51" s="83"/>
      <c r="S51" s="83"/>
    </row>
    <row r="52" spans="1:19" s="82" customFormat="1" ht="14" customHeight="1" x14ac:dyDescent="0.15">
      <c r="A52" s="66">
        <v>8</v>
      </c>
      <c r="B52" s="66">
        <v>0</v>
      </c>
      <c r="C52" s="66" t="s">
        <v>1148</v>
      </c>
      <c r="D52" s="126" t="s">
        <v>966</v>
      </c>
      <c r="E52" s="126"/>
      <c r="F52" s="126"/>
      <c r="G52" s="126"/>
      <c r="H52" s="66"/>
      <c r="I52" s="66">
        <v>1</v>
      </c>
      <c r="J52" s="66">
        <v>2020</v>
      </c>
      <c r="K52" s="66">
        <f t="shared" si="0"/>
        <v>0</v>
      </c>
      <c r="L52" s="66" t="e">
        <f>VLOOKUP(M52,'Age Groups'!B:C,2,FALSE)</f>
        <v>#N/A</v>
      </c>
      <c r="M52" s="66" t="str">
        <f t="shared" si="1"/>
        <v>Sub Juniors</v>
      </c>
      <c r="N52" s="66">
        <f>VLOOKUP(O52,Clubs!D:E,2,FALSE)</f>
        <v>9</v>
      </c>
      <c r="O52" s="66" t="str">
        <f t="shared" si="2"/>
        <v>Marden</v>
      </c>
      <c r="P52" s="66" t="e">
        <f t="shared" si="3"/>
        <v>#N/A</v>
      </c>
      <c r="Q52" s="66"/>
      <c r="R52" s="66"/>
      <c r="S52" s="66"/>
    </row>
    <row r="53" spans="1:19" s="82" customFormat="1" ht="14" customHeight="1" x14ac:dyDescent="0.15">
      <c r="A53" s="66">
        <v>115</v>
      </c>
      <c r="B53" s="66">
        <v>0</v>
      </c>
      <c r="C53" s="66" t="s">
        <v>1091</v>
      </c>
      <c r="D53" s="126" t="s">
        <v>966</v>
      </c>
      <c r="E53" s="122"/>
      <c r="F53" s="126"/>
      <c r="G53" s="126"/>
      <c r="H53" s="66"/>
      <c r="I53" s="66">
        <v>1</v>
      </c>
      <c r="J53" s="66">
        <v>2020</v>
      </c>
      <c r="K53" s="66">
        <f t="shared" si="0"/>
        <v>0</v>
      </c>
      <c r="L53" s="66" t="e">
        <f>VLOOKUP(M53,'Age Groups'!B:C,2,FALSE)</f>
        <v>#N/A</v>
      </c>
      <c r="M53" s="66" t="str">
        <f t="shared" si="1"/>
        <v>Juniors</v>
      </c>
      <c r="N53" s="66">
        <f>VLOOKUP(O53,Clubs!D:E,2,FALSE)</f>
        <v>9</v>
      </c>
      <c r="O53" s="66" t="str">
        <f t="shared" si="2"/>
        <v>Marden</v>
      </c>
      <c r="P53" s="66" t="e">
        <f t="shared" si="3"/>
        <v>#N/A</v>
      </c>
      <c r="Q53" s="66"/>
      <c r="R53" s="66"/>
      <c r="S53" s="66"/>
    </row>
    <row r="54" spans="1:19" s="83" customFormat="1" ht="26.5" customHeight="1" x14ac:dyDescent="0.15">
      <c r="A54" s="66">
        <v>229</v>
      </c>
      <c r="B54" s="66">
        <v>0</v>
      </c>
      <c r="C54" s="66" t="s">
        <v>1089</v>
      </c>
      <c r="D54" s="138" t="s">
        <v>966</v>
      </c>
      <c r="E54" s="178"/>
      <c r="F54" s="149"/>
      <c r="G54" s="181"/>
      <c r="H54" s="66"/>
      <c r="I54" s="66">
        <v>1</v>
      </c>
      <c r="J54" s="66">
        <v>2020</v>
      </c>
      <c r="K54" s="66">
        <f t="shared" si="0"/>
        <v>0</v>
      </c>
      <c r="L54" s="66" t="e">
        <f>VLOOKUP(M54,'Age Groups'!B:C,2,FALSE)</f>
        <v>#N/A</v>
      </c>
      <c r="M54" s="66" t="str">
        <f t="shared" si="1"/>
        <v>Intermediates</v>
      </c>
      <c r="N54" s="66">
        <f>VLOOKUP(O54,Clubs!D:E,2,FALSE)</f>
        <v>9</v>
      </c>
      <c r="O54" s="66" t="str">
        <f t="shared" si="2"/>
        <v>Marden</v>
      </c>
      <c r="P54" s="66" t="e">
        <f t="shared" si="3"/>
        <v>#N/A</v>
      </c>
      <c r="Q54" s="66"/>
      <c r="R54" s="66"/>
      <c r="S54" s="66"/>
    </row>
    <row r="55" spans="1:19" s="83" customFormat="1" ht="33.75" customHeight="1" x14ac:dyDescent="0.15">
      <c r="A55" s="66">
        <v>337</v>
      </c>
      <c r="B55" s="66">
        <v>0</v>
      </c>
      <c r="C55" s="66" t="s">
        <v>1090</v>
      </c>
      <c r="D55" s="129" t="s">
        <v>966</v>
      </c>
      <c r="E55" s="129"/>
      <c r="F55" s="129"/>
      <c r="G55" s="130"/>
      <c r="H55" s="66"/>
      <c r="I55" s="66">
        <v>1</v>
      </c>
      <c r="J55" s="66">
        <v>2020</v>
      </c>
      <c r="K55" s="66">
        <f t="shared" si="0"/>
        <v>0</v>
      </c>
      <c r="L55" s="66" t="e">
        <f>VLOOKUP(M55,'Age Groups'!B:C,2,FALSE)</f>
        <v>#N/A</v>
      </c>
      <c r="M55" s="66" t="str">
        <f t="shared" si="1"/>
        <v>Seniors</v>
      </c>
      <c r="N55" s="66">
        <f>VLOOKUP(O55,Clubs!D:E,2,FALSE)</f>
        <v>9</v>
      </c>
      <c r="O55" s="66" t="str">
        <f t="shared" si="2"/>
        <v>Marden</v>
      </c>
      <c r="P55" s="66" t="e">
        <f t="shared" si="3"/>
        <v>#N/A</v>
      </c>
      <c r="Q55" s="66"/>
      <c r="R55" s="66"/>
      <c r="S55" s="66"/>
    </row>
    <row r="56" spans="1:19" s="83" customFormat="1" ht="36.5" customHeight="1" x14ac:dyDescent="0.15">
      <c r="A56" s="66">
        <v>60</v>
      </c>
      <c r="B56" s="83">
        <v>0</v>
      </c>
      <c r="C56" s="66" t="s">
        <v>1148</v>
      </c>
      <c r="D56" s="86" t="s">
        <v>966</v>
      </c>
      <c r="E56" s="86"/>
      <c r="F56" s="86"/>
      <c r="G56" s="86"/>
      <c r="I56" s="83">
        <v>2</v>
      </c>
      <c r="J56" s="83">
        <v>2021</v>
      </c>
      <c r="K56" s="66">
        <f t="shared" si="0"/>
        <v>0</v>
      </c>
      <c r="L56" s="66" t="e">
        <f>VLOOKUP(M56,'Age Groups'!B:C,2,FALSE)</f>
        <v>#N/A</v>
      </c>
      <c r="M56" s="66" t="str">
        <f t="shared" si="1"/>
        <v>Sub Juniors</v>
      </c>
      <c r="N56" s="66">
        <f>VLOOKUP(O56,Clubs!D:E,2,FALSE)</f>
        <v>9</v>
      </c>
      <c r="O56" s="66" t="str">
        <f t="shared" si="2"/>
        <v>Marden</v>
      </c>
      <c r="P56" s="66" t="e">
        <f t="shared" si="3"/>
        <v>#N/A</v>
      </c>
    </row>
    <row r="57" spans="1:19" s="85" customFormat="1" ht="25" x14ac:dyDescent="0.15">
      <c r="A57" s="66">
        <v>167</v>
      </c>
      <c r="B57" s="83">
        <v>0</v>
      </c>
      <c r="C57" s="66" t="s">
        <v>1091</v>
      </c>
      <c r="D57" s="86" t="s">
        <v>966</v>
      </c>
      <c r="E57" s="88"/>
      <c r="F57" s="86"/>
      <c r="G57" s="86"/>
      <c r="H57" s="83"/>
      <c r="I57" s="83">
        <v>2</v>
      </c>
      <c r="J57" s="83">
        <v>2021</v>
      </c>
      <c r="K57" s="66">
        <f t="shared" si="0"/>
        <v>0</v>
      </c>
      <c r="L57" s="66" t="e">
        <f>VLOOKUP(M57,'Age Groups'!B:C,2,FALSE)</f>
        <v>#N/A</v>
      </c>
      <c r="M57" s="66" t="str">
        <f t="shared" si="1"/>
        <v>Juniors</v>
      </c>
      <c r="N57" s="66">
        <f>VLOOKUP(O57,Clubs!D:E,2,FALSE)</f>
        <v>9</v>
      </c>
      <c r="O57" s="66" t="str">
        <f t="shared" si="2"/>
        <v>Marden</v>
      </c>
      <c r="P57" s="66" t="e">
        <f t="shared" si="3"/>
        <v>#N/A</v>
      </c>
      <c r="Q57" s="83"/>
      <c r="R57" s="83"/>
      <c r="S57" s="83"/>
    </row>
    <row r="58" spans="1:19" s="83" customFormat="1" ht="14" customHeight="1" x14ac:dyDescent="0.15">
      <c r="A58" s="66">
        <v>281</v>
      </c>
      <c r="B58" s="127">
        <v>0</v>
      </c>
      <c r="C58" s="66" t="s">
        <v>1089</v>
      </c>
      <c r="D58" s="86" t="s">
        <v>966</v>
      </c>
      <c r="E58" s="86"/>
      <c r="F58" s="88"/>
      <c r="G58" s="86"/>
      <c r="I58" s="83">
        <v>2</v>
      </c>
      <c r="J58" s="83">
        <v>2021</v>
      </c>
      <c r="K58" s="66">
        <f t="shared" si="0"/>
        <v>0</v>
      </c>
      <c r="L58" s="66" t="e">
        <f>VLOOKUP(M58,'Age Groups'!B:C,2,FALSE)</f>
        <v>#N/A</v>
      </c>
      <c r="M58" s="66" t="str">
        <f t="shared" si="1"/>
        <v>Intermediates</v>
      </c>
      <c r="N58" s="66">
        <f>VLOOKUP(O58,Clubs!D:E,2,FALSE)</f>
        <v>9</v>
      </c>
      <c r="O58" s="66" t="str">
        <f t="shared" si="2"/>
        <v>Marden</v>
      </c>
      <c r="P58" s="66" t="e">
        <f t="shared" si="3"/>
        <v>#N/A</v>
      </c>
    </row>
    <row r="59" spans="1:19" s="83" customFormat="1" ht="14" customHeight="1" x14ac:dyDescent="0.15">
      <c r="A59" s="66">
        <v>389</v>
      </c>
      <c r="B59" s="83">
        <v>0</v>
      </c>
      <c r="C59" s="66" t="s">
        <v>1090</v>
      </c>
      <c r="D59" s="86" t="s">
        <v>966</v>
      </c>
      <c r="E59" s="86"/>
      <c r="F59" s="86"/>
      <c r="G59" s="88"/>
      <c r="I59" s="83">
        <v>2</v>
      </c>
      <c r="J59" s="83">
        <v>2021</v>
      </c>
      <c r="K59" s="66">
        <f t="shared" si="0"/>
        <v>0</v>
      </c>
      <c r="L59" s="66" t="e">
        <f>VLOOKUP(M59,'Age Groups'!B:C,2,FALSE)</f>
        <v>#N/A</v>
      </c>
      <c r="M59" s="66" t="str">
        <f t="shared" si="1"/>
        <v>Seniors</v>
      </c>
      <c r="N59" s="66">
        <f>VLOOKUP(O59,Clubs!D:E,2,FALSE)</f>
        <v>9</v>
      </c>
      <c r="O59" s="66" t="str">
        <f t="shared" si="2"/>
        <v>Marden</v>
      </c>
      <c r="P59" s="66" t="e">
        <f t="shared" si="3"/>
        <v>#N/A</v>
      </c>
    </row>
    <row r="60" spans="1:19" s="83" customFormat="1" ht="14" customHeight="1" x14ac:dyDescent="0.15">
      <c r="A60" s="66">
        <v>359</v>
      </c>
      <c r="B60" s="66">
        <v>3</v>
      </c>
      <c r="C60" s="66" t="s">
        <v>1090</v>
      </c>
      <c r="D60" s="69" t="s">
        <v>31</v>
      </c>
      <c r="E60" s="71"/>
      <c r="F60" s="69"/>
      <c r="G60" s="71"/>
      <c r="H60" s="66" t="s">
        <v>1185</v>
      </c>
      <c r="I60" s="66">
        <v>1</v>
      </c>
      <c r="J60" s="66">
        <v>2020</v>
      </c>
      <c r="K60" s="66">
        <f t="shared" si="0"/>
        <v>3</v>
      </c>
      <c r="L60" s="66" t="e">
        <f>VLOOKUP(M60,'Age Groups'!B:C,2,FALSE)</f>
        <v>#N/A</v>
      </c>
      <c r="M60" s="66" t="str">
        <f t="shared" si="1"/>
        <v>Seniors</v>
      </c>
      <c r="N60" s="66">
        <f>VLOOKUP(O60,Clubs!D:E,2,FALSE)</f>
        <v>10</v>
      </c>
      <c r="O60" s="66" t="str">
        <f t="shared" si="2"/>
        <v>Waratah</v>
      </c>
      <c r="P60" s="66" t="e">
        <f t="shared" si="3"/>
        <v>#N/A</v>
      </c>
      <c r="Q60" s="66"/>
      <c r="R60" s="66"/>
      <c r="S60" s="66"/>
    </row>
    <row r="61" spans="1:19" s="83" customFormat="1" ht="14" customHeight="1" x14ac:dyDescent="0.15">
      <c r="A61" s="66">
        <v>147</v>
      </c>
      <c r="B61" s="122">
        <v>4</v>
      </c>
      <c r="C61" s="66" t="s">
        <v>1091</v>
      </c>
      <c r="D61" s="71" t="s">
        <v>31</v>
      </c>
      <c r="E61" s="71"/>
      <c r="F61" s="74"/>
      <c r="G61" s="71"/>
      <c r="H61" s="66"/>
      <c r="I61" s="66">
        <v>1</v>
      </c>
      <c r="J61" s="66">
        <v>2020</v>
      </c>
      <c r="K61" s="66">
        <f t="shared" si="0"/>
        <v>4</v>
      </c>
      <c r="L61" s="66" t="e">
        <f>VLOOKUP(M61,'Age Groups'!B:C,2,FALSE)</f>
        <v>#N/A</v>
      </c>
      <c r="M61" s="66" t="str">
        <f t="shared" si="1"/>
        <v>Juniors</v>
      </c>
      <c r="N61" s="66">
        <f>VLOOKUP(O61,Clubs!D:E,2,FALSE)</f>
        <v>10</v>
      </c>
      <c r="O61" s="66" t="str">
        <f t="shared" si="2"/>
        <v>Waratah</v>
      </c>
      <c r="P61" s="66" t="e">
        <f t="shared" si="3"/>
        <v>#N/A</v>
      </c>
      <c r="Q61" s="66"/>
      <c r="R61" s="66"/>
      <c r="S61" s="66"/>
    </row>
    <row r="62" spans="1:19" s="83" customFormat="1" ht="14" customHeight="1" x14ac:dyDescent="0.15">
      <c r="A62" s="66">
        <v>258</v>
      </c>
      <c r="B62" s="66">
        <v>4</v>
      </c>
      <c r="C62" s="66" t="s">
        <v>1089</v>
      </c>
      <c r="D62" s="74" t="s">
        <v>31</v>
      </c>
      <c r="E62" s="74"/>
      <c r="F62" s="122"/>
      <c r="G62" s="71"/>
      <c r="H62" s="66"/>
      <c r="I62" s="66">
        <v>1</v>
      </c>
      <c r="J62" s="66">
        <v>2020</v>
      </c>
      <c r="K62" s="66">
        <f t="shared" si="0"/>
        <v>4</v>
      </c>
      <c r="L62" s="66" t="e">
        <f>VLOOKUP(M62,'Age Groups'!B:C,2,FALSE)</f>
        <v>#N/A</v>
      </c>
      <c r="M62" s="66" t="str">
        <f t="shared" si="1"/>
        <v>Intermediates</v>
      </c>
      <c r="N62" s="66">
        <f>VLOOKUP(O62,Clubs!D:E,2,FALSE)</f>
        <v>10</v>
      </c>
      <c r="O62" s="66" t="str">
        <f t="shared" si="2"/>
        <v>Waratah</v>
      </c>
      <c r="P62" s="66" t="e">
        <f t="shared" si="3"/>
        <v>#N/A</v>
      </c>
      <c r="Q62" s="66"/>
      <c r="R62" s="66"/>
      <c r="S62" s="66"/>
    </row>
    <row r="63" spans="1:19" s="83" customFormat="1" ht="14" customHeight="1" x14ac:dyDescent="0.2">
      <c r="A63" s="66">
        <v>45</v>
      </c>
      <c r="B63" s="66">
        <v>5</v>
      </c>
      <c r="C63" s="66" t="s">
        <v>1148</v>
      </c>
      <c r="D63" s="71" t="s">
        <v>31</v>
      </c>
      <c r="E63" s="71"/>
      <c r="F63" s="71"/>
      <c r="G63" s="71"/>
      <c r="H63" s="66"/>
      <c r="I63" s="66">
        <v>1</v>
      </c>
      <c r="J63" s="66">
        <v>2020</v>
      </c>
      <c r="K63" s="66">
        <f t="shared" si="0"/>
        <v>5</v>
      </c>
      <c r="L63" s="66" t="e">
        <f>VLOOKUP(M63,'Age Groups'!B:C,2,FALSE)</f>
        <v>#N/A</v>
      </c>
      <c r="M63" s="66" t="str">
        <f t="shared" si="1"/>
        <v>Sub Juniors</v>
      </c>
      <c r="N63" s="66">
        <f>VLOOKUP(O63,Clubs!D:E,2,FALSE)</f>
        <v>10</v>
      </c>
      <c r="O63" s="66" t="str">
        <f t="shared" si="2"/>
        <v>Waratah</v>
      </c>
      <c r="P63" s="66" t="e">
        <f t="shared" si="3"/>
        <v>#N/A</v>
      </c>
      <c r="Q63" s="66"/>
      <c r="R63" s="66"/>
      <c r="S63" s="66"/>
    </row>
    <row r="64" spans="1:19" s="90" customFormat="1" ht="25" x14ac:dyDescent="0.15">
      <c r="A64" s="66">
        <v>409</v>
      </c>
      <c r="B64" s="83">
        <v>3</v>
      </c>
      <c r="C64" s="66" t="s">
        <v>1090</v>
      </c>
      <c r="D64" s="86" t="s">
        <v>31</v>
      </c>
      <c r="E64" s="86"/>
      <c r="F64" s="97"/>
      <c r="G64" s="88"/>
      <c r="H64" s="83"/>
      <c r="I64" s="83">
        <v>2</v>
      </c>
      <c r="J64" s="83">
        <v>2021</v>
      </c>
      <c r="K64" s="66">
        <f t="shared" si="0"/>
        <v>3</v>
      </c>
      <c r="L64" s="66" t="e">
        <f>VLOOKUP(M64,'Age Groups'!B:C,2,FALSE)</f>
        <v>#N/A</v>
      </c>
      <c r="M64" s="66" t="str">
        <f t="shared" si="1"/>
        <v>Seniors</v>
      </c>
      <c r="N64" s="66">
        <f>VLOOKUP(O64,Clubs!D:E,2,FALSE)</f>
        <v>10</v>
      </c>
      <c r="O64" s="66" t="str">
        <f t="shared" si="2"/>
        <v>Waratah</v>
      </c>
      <c r="P64" s="66" t="e">
        <f t="shared" si="3"/>
        <v>#N/A</v>
      </c>
      <c r="Q64" s="83"/>
      <c r="R64" s="83"/>
      <c r="S64" s="83"/>
    </row>
    <row r="65" spans="1:19" s="83" customFormat="1" ht="14" customHeight="1" x14ac:dyDescent="0.15">
      <c r="A65" s="66">
        <v>307</v>
      </c>
      <c r="B65" s="83">
        <v>4</v>
      </c>
      <c r="C65" s="66" t="s">
        <v>1089</v>
      </c>
      <c r="D65" s="97" t="s">
        <v>31</v>
      </c>
      <c r="E65" s="88"/>
      <c r="F65" s="88"/>
      <c r="G65" s="88"/>
      <c r="I65" s="83">
        <v>2</v>
      </c>
      <c r="J65" s="83">
        <v>2021</v>
      </c>
      <c r="K65" s="66">
        <f t="shared" si="0"/>
        <v>4</v>
      </c>
      <c r="L65" s="66" t="e">
        <f>VLOOKUP(M65,'Age Groups'!B:C,2,FALSE)</f>
        <v>#N/A</v>
      </c>
      <c r="M65" s="66" t="str">
        <f t="shared" si="1"/>
        <v>Intermediates</v>
      </c>
      <c r="N65" s="66">
        <f>VLOOKUP(O65,Clubs!D:E,2,FALSE)</f>
        <v>10</v>
      </c>
      <c r="O65" s="66" t="str">
        <f t="shared" si="2"/>
        <v>Waratah</v>
      </c>
      <c r="P65" s="66" t="e">
        <f t="shared" si="3"/>
        <v>#N/A</v>
      </c>
    </row>
    <row r="66" spans="1:19" s="83" customFormat="1" ht="14" customHeight="1" x14ac:dyDescent="0.2">
      <c r="A66" s="66">
        <v>96</v>
      </c>
      <c r="B66" s="83">
        <v>5</v>
      </c>
      <c r="C66" s="66" t="s">
        <v>1148</v>
      </c>
      <c r="D66" s="142" t="s">
        <v>31</v>
      </c>
      <c r="E66" s="88"/>
      <c r="F66" s="88"/>
      <c r="G66" s="88"/>
      <c r="I66" s="83">
        <v>2</v>
      </c>
      <c r="J66" s="83">
        <v>2021</v>
      </c>
      <c r="K66" s="66">
        <f t="shared" ref="K66:K129" si="4">B66</f>
        <v>5</v>
      </c>
      <c r="L66" s="66" t="e">
        <f>VLOOKUP(M66,'Age Groups'!B:C,2,FALSE)</f>
        <v>#N/A</v>
      </c>
      <c r="M66" s="66" t="str">
        <f t="shared" ref="M66:M129" si="5">C66</f>
        <v>Sub Juniors</v>
      </c>
      <c r="N66" s="66">
        <f>VLOOKUP(O66,Clubs!D:E,2,FALSE)</f>
        <v>10</v>
      </c>
      <c r="O66" s="66" t="str">
        <f t="shared" ref="O66:O129" si="6">D66</f>
        <v>Waratah</v>
      </c>
      <c r="P66" s="66" t="e">
        <f t="shared" si="3"/>
        <v>#N/A</v>
      </c>
    </row>
    <row r="67" spans="1:19" s="83" customFormat="1" ht="14" customHeight="1" x14ac:dyDescent="0.15">
      <c r="A67" s="66">
        <v>22</v>
      </c>
      <c r="B67" s="66">
        <v>2</v>
      </c>
      <c r="C67" s="66" t="s">
        <v>1148</v>
      </c>
      <c r="D67" s="131" t="s">
        <v>35</v>
      </c>
      <c r="E67" s="133"/>
      <c r="F67" s="71"/>
      <c r="G67" s="69"/>
      <c r="H67" s="66"/>
      <c r="I67" s="66">
        <v>1</v>
      </c>
      <c r="J67" s="66">
        <v>2020</v>
      </c>
      <c r="K67" s="66">
        <f t="shared" si="4"/>
        <v>2</v>
      </c>
      <c r="L67" s="66" t="e">
        <f>VLOOKUP(M67,'Age Groups'!B:C,2,FALSE)</f>
        <v>#N/A</v>
      </c>
      <c r="M67" s="66" t="str">
        <f t="shared" si="5"/>
        <v>Sub Juniors</v>
      </c>
      <c r="N67" s="66">
        <f>VLOOKUP(O67,Clubs!D:E,2,FALSE)</f>
        <v>11</v>
      </c>
      <c r="O67" s="66" t="str">
        <f t="shared" si="6"/>
        <v>Happy Valley</v>
      </c>
      <c r="P67" s="66" t="e">
        <f t="shared" ref="P67:P130" si="7">"                'club_id'      =&gt; "&amp;N67&amp;", // This is "&amp;O67&amp;" ###                'age_group_id' =&gt; "&amp;L67&amp;", // This is "&amp;M67&amp;" ###                'year_id'      =&gt; "&amp;I67&amp;", // This is "&amp;J67&amp;" ###                'division_id'  =&gt; "&amp;K67&amp;", // This is Div "&amp;K67&amp;" ###            ], ["</f>
        <v>#N/A</v>
      </c>
      <c r="Q67" s="66"/>
      <c r="R67" s="66"/>
      <c r="S67" s="66"/>
    </row>
    <row r="68" spans="1:19" s="83" customFormat="1" ht="14" customHeight="1" x14ac:dyDescent="0.15">
      <c r="A68" s="66">
        <v>129</v>
      </c>
      <c r="B68" s="66">
        <v>2</v>
      </c>
      <c r="C68" s="66" t="s">
        <v>1091</v>
      </c>
      <c r="D68" s="75" t="s">
        <v>35</v>
      </c>
      <c r="E68" s="71"/>
      <c r="F68" s="71"/>
      <c r="G68" s="69"/>
      <c r="H68" s="66"/>
      <c r="I68" s="66">
        <v>1</v>
      </c>
      <c r="J68" s="66">
        <v>2020</v>
      </c>
      <c r="K68" s="66">
        <f t="shared" si="4"/>
        <v>2</v>
      </c>
      <c r="L68" s="66" t="e">
        <f>VLOOKUP(M68,'Age Groups'!B:C,2,FALSE)</f>
        <v>#N/A</v>
      </c>
      <c r="M68" s="66" t="str">
        <f t="shared" si="5"/>
        <v>Juniors</v>
      </c>
      <c r="N68" s="66">
        <f>VLOOKUP(O68,Clubs!D:E,2,FALSE)</f>
        <v>11</v>
      </c>
      <c r="O68" s="66" t="str">
        <f t="shared" si="6"/>
        <v>Happy Valley</v>
      </c>
      <c r="P68" s="66" t="e">
        <f t="shared" si="7"/>
        <v>#N/A</v>
      </c>
      <c r="Q68" s="66"/>
      <c r="R68" s="66"/>
      <c r="S68" s="66"/>
    </row>
    <row r="69" spans="1:19" s="83" customFormat="1" ht="14" customHeight="1" x14ac:dyDescent="0.15">
      <c r="A69" s="66">
        <v>246</v>
      </c>
      <c r="B69" s="66">
        <v>3</v>
      </c>
      <c r="C69" s="66" t="s">
        <v>1089</v>
      </c>
      <c r="D69" s="71" t="s">
        <v>35</v>
      </c>
      <c r="E69" s="69"/>
      <c r="F69" s="71"/>
      <c r="G69" s="69"/>
      <c r="H69" s="66"/>
      <c r="I69" s="66">
        <v>1</v>
      </c>
      <c r="J69" s="66">
        <v>2020</v>
      </c>
      <c r="K69" s="66">
        <f t="shared" si="4"/>
        <v>3</v>
      </c>
      <c r="L69" s="66" t="e">
        <f>VLOOKUP(M69,'Age Groups'!B:C,2,FALSE)</f>
        <v>#N/A</v>
      </c>
      <c r="M69" s="66" t="str">
        <f t="shared" si="5"/>
        <v>Intermediates</v>
      </c>
      <c r="N69" s="66">
        <f>VLOOKUP(O69,Clubs!D:E,2,FALSE)</f>
        <v>11</v>
      </c>
      <c r="O69" s="66" t="str">
        <f t="shared" si="6"/>
        <v>Happy Valley</v>
      </c>
      <c r="P69" s="66" t="e">
        <f t="shared" si="7"/>
        <v>#N/A</v>
      </c>
      <c r="Q69" s="66"/>
      <c r="R69" s="66"/>
      <c r="S69" s="66"/>
    </row>
    <row r="70" spans="1:19" s="83" customFormat="1" ht="12.75" customHeight="1" x14ac:dyDescent="0.15">
      <c r="A70" s="66">
        <v>74</v>
      </c>
      <c r="B70" s="83">
        <v>2</v>
      </c>
      <c r="C70" s="66" t="s">
        <v>1148</v>
      </c>
      <c r="D70" s="86" t="s">
        <v>35</v>
      </c>
      <c r="E70" s="86"/>
      <c r="F70" s="88"/>
      <c r="G70" s="86"/>
      <c r="I70" s="83">
        <v>2</v>
      </c>
      <c r="J70" s="83">
        <v>2021</v>
      </c>
      <c r="K70" s="66">
        <f t="shared" si="4"/>
        <v>2</v>
      </c>
      <c r="L70" s="66" t="e">
        <f>VLOOKUP(M70,'Age Groups'!B:C,2,FALSE)</f>
        <v>#N/A</v>
      </c>
      <c r="M70" s="66" t="str">
        <f t="shared" si="5"/>
        <v>Sub Juniors</v>
      </c>
      <c r="N70" s="66">
        <f>VLOOKUP(O70,Clubs!D:E,2,FALSE)</f>
        <v>11</v>
      </c>
      <c r="O70" s="66" t="str">
        <f t="shared" si="6"/>
        <v>Happy Valley</v>
      </c>
      <c r="P70" s="66" t="e">
        <f t="shared" si="7"/>
        <v>#N/A</v>
      </c>
    </row>
    <row r="71" spans="1:19" s="90" customFormat="1" ht="25" x14ac:dyDescent="0.15">
      <c r="A71" s="66">
        <v>181</v>
      </c>
      <c r="B71" s="83">
        <v>2</v>
      </c>
      <c r="C71" s="66" t="s">
        <v>1091</v>
      </c>
      <c r="D71" s="86" t="s">
        <v>35</v>
      </c>
      <c r="E71" s="88"/>
      <c r="F71" s="88"/>
      <c r="G71" s="86"/>
      <c r="H71" s="83"/>
      <c r="I71" s="83">
        <v>2</v>
      </c>
      <c r="J71" s="83">
        <v>2021</v>
      </c>
      <c r="K71" s="66">
        <f t="shared" si="4"/>
        <v>2</v>
      </c>
      <c r="L71" s="66" t="e">
        <f>VLOOKUP(M71,'Age Groups'!B:C,2,FALSE)</f>
        <v>#N/A</v>
      </c>
      <c r="M71" s="66" t="str">
        <f t="shared" si="5"/>
        <v>Juniors</v>
      </c>
      <c r="N71" s="66">
        <f>VLOOKUP(O71,Clubs!D:E,2,FALSE)</f>
        <v>11</v>
      </c>
      <c r="O71" s="66" t="str">
        <f t="shared" si="6"/>
        <v>Happy Valley</v>
      </c>
      <c r="P71" s="66" t="e">
        <f t="shared" si="7"/>
        <v>#N/A</v>
      </c>
      <c r="Q71" s="83"/>
      <c r="R71" s="83"/>
      <c r="S71" s="83"/>
    </row>
    <row r="72" spans="1:19" s="83" customFormat="1" ht="14" customHeight="1" x14ac:dyDescent="0.15">
      <c r="A72" s="66">
        <v>298</v>
      </c>
      <c r="B72" s="83">
        <v>3</v>
      </c>
      <c r="C72" s="66" t="s">
        <v>1089</v>
      </c>
      <c r="D72" s="88" t="s">
        <v>35</v>
      </c>
      <c r="E72" s="86"/>
      <c r="F72" s="88"/>
      <c r="G72" s="86"/>
      <c r="I72" s="83">
        <v>2</v>
      </c>
      <c r="J72" s="83">
        <v>2021</v>
      </c>
      <c r="K72" s="66">
        <f t="shared" si="4"/>
        <v>3</v>
      </c>
      <c r="L72" s="66" t="e">
        <f>VLOOKUP(M72,'Age Groups'!B:C,2,FALSE)</f>
        <v>#N/A</v>
      </c>
      <c r="M72" s="66" t="str">
        <f t="shared" si="5"/>
        <v>Intermediates</v>
      </c>
      <c r="N72" s="66">
        <f>VLOOKUP(O72,Clubs!D:E,2,FALSE)</f>
        <v>11</v>
      </c>
      <c r="O72" s="66" t="str">
        <f t="shared" si="6"/>
        <v>Happy Valley</v>
      </c>
      <c r="P72" s="66" t="e">
        <f t="shared" si="7"/>
        <v>#N/A</v>
      </c>
    </row>
    <row r="73" spans="1:19" s="83" customFormat="1" ht="14" customHeight="1" x14ac:dyDescent="0.15">
      <c r="A73" s="66">
        <v>10</v>
      </c>
      <c r="B73" s="122">
        <v>0</v>
      </c>
      <c r="C73" s="66" t="s">
        <v>1148</v>
      </c>
      <c r="D73" s="72" t="s">
        <v>974</v>
      </c>
      <c r="E73" s="69"/>
      <c r="F73" s="69"/>
      <c r="G73" s="69"/>
      <c r="H73" s="66"/>
      <c r="I73" s="66">
        <v>1</v>
      </c>
      <c r="J73" s="66">
        <v>2020</v>
      </c>
      <c r="K73" s="66">
        <f t="shared" si="4"/>
        <v>0</v>
      </c>
      <c r="L73" s="66" t="e">
        <f>VLOOKUP(M73,'Age Groups'!B:C,2,FALSE)</f>
        <v>#N/A</v>
      </c>
      <c r="M73" s="66" t="str">
        <f t="shared" si="5"/>
        <v>Sub Juniors</v>
      </c>
      <c r="N73" s="66">
        <f>VLOOKUP(O73,Clubs!D:E,2,FALSE)</f>
        <v>12</v>
      </c>
      <c r="O73" s="66" t="str">
        <f t="shared" si="6"/>
        <v>Reynella Braeview</v>
      </c>
      <c r="P73" s="66" t="e">
        <f t="shared" si="7"/>
        <v>#N/A</v>
      </c>
      <c r="Q73" s="66"/>
      <c r="R73" s="66"/>
      <c r="S73" s="66"/>
    </row>
    <row r="74" spans="1:19" s="83" customFormat="1" ht="14" customHeight="1" x14ac:dyDescent="0.15">
      <c r="A74" s="66">
        <v>117</v>
      </c>
      <c r="B74" s="66">
        <v>0</v>
      </c>
      <c r="C74" s="66" t="s">
        <v>1091</v>
      </c>
      <c r="D74" s="69" t="s">
        <v>974</v>
      </c>
      <c r="E74" s="71"/>
      <c r="F74" s="69"/>
      <c r="G74" s="69"/>
      <c r="H74" s="66"/>
      <c r="I74" s="66">
        <v>1</v>
      </c>
      <c r="J74" s="66">
        <v>2020</v>
      </c>
      <c r="K74" s="66">
        <f t="shared" si="4"/>
        <v>0</v>
      </c>
      <c r="L74" s="66" t="e">
        <f>VLOOKUP(M74,'Age Groups'!B:C,2,FALSE)</f>
        <v>#N/A</v>
      </c>
      <c r="M74" s="66" t="str">
        <f t="shared" si="5"/>
        <v>Juniors</v>
      </c>
      <c r="N74" s="66">
        <f>VLOOKUP(O74,Clubs!D:E,2,FALSE)</f>
        <v>12</v>
      </c>
      <c r="O74" s="66" t="str">
        <f t="shared" si="6"/>
        <v>Reynella Braeview</v>
      </c>
      <c r="P74" s="66" t="e">
        <f t="shared" si="7"/>
        <v>#N/A</v>
      </c>
      <c r="Q74" s="66"/>
      <c r="R74" s="66"/>
      <c r="S74" s="66"/>
    </row>
    <row r="75" spans="1:19" s="83" customFormat="1" ht="14" customHeight="1" x14ac:dyDescent="0.15">
      <c r="A75" s="66">
        <v>236</v>
      </c>
      <c r="B75" s="66">
        <v>1</v>
      </c>
      <c r="C75" s="66" t="s">
        <v>1089</v>
      </c>
      <c r="D75" s="69" t="s">
        <v>974</v>
      </c>
      <c r="E75" s="69"/>
      <c r="F75" s="71"/>
      <c r="G75" s="69"/>
      <c r="H75" s="66" t="s">
        <v>1181</v>
      </c>
      <c r="I75" s="66">
        <v>1</v>
      </c>
      <c r="J75" s="66">
        <v>2020</v>
      </c>
      <c r="K75" s="66">
        <f t="shared" si="4"/>
        <v>1</v>
      </c>
      <c r="L75" s="66" t="e">
        <f>VLOOKUP(M75,'Age Groups'!B:C,2,FALSE)</f>
        <v>#N/A</v>
      </c>
      <c r="M75" s="66" t="str">
        <f t="shared" si="5"/>
        <v>Intermediates</v>
      </c>
      <c r="N75" s="66">
        <f>VLOOKUP(O75,Clubs!D:E,2,FALSE)</f>
        <v>12</v>
      </c>
      <c r="O75" s="66" t="str">
        <f t="shared" si="6"/>
        <v>Reynella Braeview</v>
      </c>
      <c r="P75" s="66" t="e">
        <f t="shared" si="7"/>
        <v>#N/A</v>
      </c>
      <c r="Q75" s="66"/>
      <c r="R75" s="66"/>
      <c r="S75" s="66"/>
    </row>
    <row r="76" spans="1:19" s="83" customFormat="1" ht="14" customHeight="1" x14ac:dyDescent="0.15">
      <c r="A76" s="66">
        <v>342</v>
      </c>
      <c r="B76" s="66">
        <v>1</v>
      </c>
      <c r="C76" s="66" t="s">
        <v>1090</v>
      </c>
      <c r="D76" s="69" t="s">
        <v>974</v>
      </c>
      <c r="E76" s="69"/>
      <c r="F76" s="70"/>
      <c r="G76" s="71"/>
      <c r="H76" s="66"/>
      <c r="I76" s="66">
        <v>1</v>
      </c>
      <c r="J76" s="66">
        <v>2020</v>
      </c>
      <c r="K76" s="66">
        <f t="shared" si="4"/>
        <v>1</v>
      </c>
      <c r="L76" s="66" t="e">
        <f>VLOOKUP(M76,'Age Groups'!B:C,2,FALSE)</f>
        <v>#N/A</v>
      </c>
      <c r="M76" s="66" t="str">
        <f t="shared" si="5"/>
        <v>Seniors</v>
      </c>
      <c r="N76" s="66">
        <f>VLOOKUP(O76,Clubs!D:E,2,FALSE)</f>
        <v>12</v>
      </c>
      <c r="O76" s="66" t="str">
        <f t="shared" si="6"/>
        <v>Reynella Braeview</v>
      </c>
      <c r="P76" s="66" t="e">
        <f t="shared" si="7"/>
        <v>#N/A</v>
      </c>
      <c r="Q76" s="66"/>
      <c r="R76" s="66"/>
      <c r="S76" s="66"/>
    </row>
    <row r="77" spans="1:19" s="83" customFormat="1" ht="14" customHeight="1" x14ac:dyDescent="0.15">
      <c r="A77" s="66">
        <v>62</v>
      </c>
      <c r="B77" s="83">
        <v>0</v>
      </c>
      <c r="C77" s="66" t="s">
        <v>1148</v>
      </c>
      <c r="D77" s="86" t="s">
        <v>974</v>
      </c>
      <c r="E77" s="86"/>
      <c r="F77" s="141"/>
      <c r="G77" s="86"/>
      <c r="I77" s="83">
        <v>2</v>
      </c>
      <c r="J77" s="83">
        <v>2021</v>
      </c>
      <c r="K77" s="66">
        <f t="shared" si="4"/>
        <v>0</v>
      </c>
      <c r="L77" s="66" t="e">
        <f>VLOOKUP(M77,'Age Groups'!B:C,2,FALSE)</f>
        <v>#N/A</v>
      </c>
      <c r="M77" s="66" t="str">
        <f t="shared" si="5"/>
        <v>Sub Juniors</v>
      </c>
      <c r="N77" s="66">
        <f>VLOOKUP(O77,Clubs!D:E,2,FALSE)</f>
        <v>12</v>
      </c>
      <c r="O77" s="66" t="str">
        <f t="shared" si="6"/>
        <v>Reynella Braeview</v>
      </c>
      <c r="P77" s="66" t="e">
        <f t="shared" si="7"/>
        <v>#N/A</v>
      </c>
    </row>
    <row r="78" spans="1:19" s="90" customFormat="1" ht="25" x14ac:dyDescent="0.15">
      <c r="A78" s="66">
        <v>169</v>
      </c>
      <c r="B78" s="83">
        <v>0</v>
      </c>
      <c r="C78" s="66" t="s">
        <v>1091</v>
      </c>
      <c r="D78" s="86" t="s">
        <v>974</v>
      </c>
      <c r="E78" s="88"/>
      <c r="F78" s="86"/>
      <c r="G78" s="91"/>
      <c r="H78" s="83"/>
      <c r="I78" s="83">
        <v>2</v>
      </c>
      <c r="J78" s="83">
        <v>2021</v>
      </c>
      <c r="K78" s="66">
        <f t="shared" si="4"/>
        <v>0</v>
      </c>
      <c r="L78" s="66" t="e">
        <f>VLOOKUP(M78,'Age Groups'!B:C,2,FALSE)</f>
        <v>#N/A</v>
      </c>
      <c r="M78" s="66" t="str">
        <f t="shared" si="5"/>
        <v>Juniors</v>
      </c>
      <c r="N78" s="66">
        <f>VLOOKUP(O78,Clubs!D:E,2,FALSE)</f>
        <v>12</v>
      </c>
      <c r="O78" s="66" t="str">
        <f t="shared" si="6"/>
        <v>Reynella Braeview</v>
      </c>
      <c r="P78" s="66" t="e">
        <f t="shared" si="7"/>
        <v>#N/A</v>
      </c>
      <c r="Q78" s="83"/>
      <c r="R78" s="83"/>
      <c r="S78" s="83"/>
    </row>
    <row r="79" spans="1:19" s="83" customFormat="1" ht="14" customHeight="1" x14ac:dyDescent="0.15">
      <c r="A79" s="66">
        <v>288</v>
      </c>
      <c r="B79" s="83">
        <v>1</v>
      </c>
      <c r="C79" s="66" t="s">
        <v>1089</v>
      </c>
      <c r="D79" s="86" t="s">
        <v>974</v>
      </c>
      <c r="E79" s="86"/>
      <c r="F79" s="95"/>
      <c r="G79" s="96"/>
      <c r="I79" s="83">
        <v>2</v>
      </c>
      <c r="J79" s="83">
        <v>2021</v>
      </c>
      <c r="K79" s="66">
        <f t="shared" si="4"/>
        <v>1</v>
      </c>
      <c r="L79" s="66" t="e">
        <f>VLOOKUP(M79,'Age Groups'!B:C,2,FALSE)</f>
        <v>#N/A</v>
      </c>
      <c r="M79" s="66" t="str">
        <f t="shared" si="5"/>
        <v>Intermediates</v>
      </c>
      <c r="N79" s="66">
        <f>VLOOKUP(O79,Clubs!D:E,2,FALSE)</f>
        <v>12</v>
      </c>
      <c r="O79" s="66" t="str">
        <f t="shared" si="6"/>
        <v>Reynella Braeview</v>
      </c>
      <c r="P79" s="66" t="e">
        <f t="shared" si="7"/>
        <v>#N/A</v>
      </c>
    </row>
    <row r="80" spans="1:19" s="83" customFormat="1" ht="14" customHeight="1" x14ac:dyDescent="0.15">
      <c r="A80" s="66">
        <v>394</v>
      </c>
      <c r="B80" s="83">
        <v>1</v>
      </c>
      <c r="C80" s="66" t="s">
        <v>1090</v>
      </c>
      <c r="D80" s="86" t="s">
        <v>974</v>
      </c>
      <c r="E80" s="86"/>
      <c r="F80" s="190"/>
      <c r="G80" s="99"/>
      <c r="I80" s="83">
        <v>2</v>
      </c>
      <c r="J80" s="83">
        <v>2021</v>
      </c>
      <c r="K80" s="66">
        <f t="shared" si="4"/>
        <v>1</v>
      </c>
      <c r="L80" s="66" t="e">
        <f>VLOOKUP(M80,'Age Groups'!B:C,2,FALSE)</f>
        <v>#N/A</v>
      </c>
      <c r="M80" s="66" t="str">
        <f t="shared" si="5"/>
        <v>Seniors</v>
      </c>
      <c r="N80" s="66">
        <f>VLOOKUP(O80,Clubs!D:E,2,FALSE)</f>
        <v>12</v>
      </c>
      <c r="O80" s="66" t="str">
        <f t="shared" si="6"/>
        <v>Reynella Braeview</v>
      </c>
      <c r="P80" s="66" t="e">
        <f t="shared" si="7"/>
        <v>#N/A</v>
      </c>
    </row>
    <row r="81" spans="1:19" s="83" customFormat="1" ht="14" customHeight="1" x14ac:dyDescent="0.15">
      <c r="A81" s="66">
        <v>14</v>
      </c>
      <c r="B81" s="66">
        <v>1</v>
      </c>
      <c r="C81" s="66" t="s">
        <v>1148</v>
      </c>
      <c r="D81" s="79" t="s">
        <v>1074</v>
      </c>
      <c r="E81" s="69"/>
      <c r="F81" s="76"/>
      <c r="G81" s="79"/>
      <c r="H81" s="66"/>
      <c r="I81" s="66">
        <v>1</v>
      </c>
      <c r="J81" s="66">
        <v>2020</v>
      </c>
      <c r="K81" s="66">
        <f t="shared" si="4"/>
        <v>1</v>
      </c>
      <c r="L81" s="66" t="e">
        <f>VLOOKUP(M81,'Age Groups'!B:C,2,FALSE)</f>
        <v>#N/A</v>
      </c>
      <c r="M81" s="66" t="str">
        <f t="shared" si="5"/>
        <v>Sub Juniors</v>
      </c>
      <c r="N81" s="66">
        <f>VLOOKUP(O81,Clubs!D:E,2,FALSE)</f>
        <v>13</v>
      </c>
      <c r="O81" s="66" t="str">
        <f t="shared" si="6"/>
        <v>Brighton</v>
      </c>
      <c r="P81" s="66" t="e">
        <f t="shared" si="7"/>
        <v>#N/A</v>
      </c>
      <c r="Q81" s="66"/>
      <c r="R81" s="66"/>
      <c r="S81" s="66"/>
    </row>
    <row r="82" spans="1:19" s="83" customFormat="1" ht="15" customHeight="1" x14ac:dyDescent="0.15">
      <c r="A82" s="66">
        <v>121</v>
      </c>
      <c r="B82" s="66">
        <v>1</v>
      </c>
      <c r="C82" s="66" t="s">
        <v>1091</v>
      </c>
      <c r="D82" s="69" t="s">
        <v>1074</v>
      </c>
      <c r="E82" s="71"/>
      <c r="F82" s="79"/>
      <c r="G82" s="79"/>
      <c r="H82" s="66"/>
      <c r="I82" s="66">
        <v>1</v>
      </c>
      <c r="J82" s="66">
        <v>2020</v>
      </c>
      <c r="K82" s="66">
        <f t="shared" si="4"/>
        <v>1</v>
      </c>
      <c r="L82" s="66" t="e">
        <f>VLOOKUP(M82,'Age Groups'!B:C,2,FALSE)</f>
        <v>#N/A</v>
      </c>
      <c r="M82" s="66" t="str">
        <f t="shared" si="5"/>
        <v>Juniors</v>
      </c>
      <c r="N82" s="66">
        <f>VLOOKUP(O82,Clubs!D:E,2,FALSE)</f>
        <v>13</v>
      </c>
      <c r="O82" s="66" t="str">
        <f t="shared" si="6"/>
        <v>Brighton</v>
      </c>
      <c r="P82" s="66" t="e">
        <f t="shared" si="7"/>
        <v>#N/A</v>
      </c>
      <c r="Q82" s="66"/>
      <c r="R82" s="66"/>
      <c r="S82" s="66"/>
    </row>
    <row r="83" spans="1:19" s="83" customFormat="1" ht="14" customHeight="1" x14ac:dyDescent="0.15">
      <c r="A83" s="66">
        <v>232</v>
      </c>
      <c r="B83" s="66">
        <v>1</v>
      </c>
      <c r="C83" s="66" t="s">
        <v>1089</v>
      </c>
      <c r="D83" s="69" t="s">
        <v>1074</v>
      </c>
      <c r="E83" s="69"/>
      <c r="F83" s="80"/>
      <c r="G83" s="79"/>
      <c r="H83" s="66"/>
      <c r="I83" s="66">
        <v>1</v>
      </c>
      <c r="J83" s="66">
        <v>2020</v>
      </c>
      <c r="K83" s="66">
        <f t="shared" si="4"/>
        <v>1</v>
      </c>
      <c r="L83" s="66" t="e">
        <f>VLOOKUP(M83,'Age Groups'!B:C,2,FALSE)</f>
        <v>#N/A</v>
      </c>
      <c r="M83" s="66" t="str">
        <f t="shared" si="5"/>
        <v>Intermediates</v>
      </c>
      <c r="N83" s="66">
        <f>VLOOKUP(O83,Clubs!D:E,2,FALSE)</f>
        <v>13</v>
      </c>
      <c r="O83" s="66" t="str">
        <f t="shared" si="6"/>
        <v>Brighton</v>
      </c>
      <c r="P83" s="66" t="e">
        <f t="shared" si="7"/>
        <v>#N/A</v>
      </c>
      <c r="Q83" s="66"/>
      <c r="R83" s="66"/>
      <c r="S83" s="66"/>
    </row>
    <row r="84" spans="1:19" s="83" customFormat="1" ht="14" customHeight="1" x14ac:dyDescent="0.15">
      <c r="A84" s="66">
        <v>339</v>
      </c>
      <c r="B84" s="66">
        <v>1</v>
      </c>
      <c r="C84" s="66" t="s">
        <v>1090</v>
      </c>
      <c r="D84" s="184" t="s">
        <v>1074</v>
      </c>
      <c r="E84" s="79"/>
      <c r="F84" s="79"/>
      <c r="G84" s="80"/>
      <c r="H84" s="66"/>
      <c r="I84" s="66">
        <v>1</v>
      </c>
      <c r="J84" s="66">
        <v>2020</v>
      </c>
      <c r="K84" s="66">
        <f t="shared" si="4"/>
        <v>1</v>
      </c>
      <c r="L84" s="66" t="e">
        <f>VLOOKUP(M84,'Age Groups'!B:C,2,FALSE)</f>
        <v>#N/A</v>
      </c>
      <c r="M84" s="66" t="str">
        <f t="shared" si="5"/>
        <v>Seniors</v>
      </c>
      <c r="N84" s="66">
        <f>VLOOKUP(O84,Clubs!D:E,2,FALSE)</f>
        <v>13</v>
      </c>
      <c r="O84" s="66" t="str">
        <f t="shared" si="6"/>
        <v>Brighton</v>
      </c>
      <c r="P84" s="66" t="e">
        <f t="shared" si="7"/>
        <v>#N/A</v>
      </c>
      <c r="Q84" s="66"/>
      <c r="R84" s="66"/>
      <c r="S84" s="66"/>
    </row>
    <row r="85" spans="1:19" s="83" customFormat="1" ht="14" customHeight="1" x14ac:dyDescent="0.15">
      <c r="A85" s="66">
        <v>66</v>
      </c>
      <c r="B85" s="83">
        <v>1</v>
      </c>
      <c r="C85" s="66" t="s">
        <v>1148</v>
      </c>
      <c r="D85" s="123" t="s">
        <v>1074</v>
      </c>
      <c r="E85" s="123"/>
      <c r="F85" s="123"/>
      <c r="G85" s="123"/>
      <c r="I85" s="83">
        <v>2</v>
      </c>
      <c r="J85" s="83">
        <v>2021</v>
      </c>
      <c r="K85" s="66">
        <f t="shared" si="4"/>
        <v>1</v>
      </c>
      <c r="L85" s="66" t="e">
        <f>VLOOKUP(M85,'Age Groups'!B:C,2,FALSE)</f>
        <v>#N/A</v>
      </c>
      <c r="M85" s="66" t="str">
        <f t="shared" si="5"/>
        <v>Sub Juniors</v>
      </c>
      <c r="N85" s="66">
        <f>VLOOKUP(O85,Clubs!D:E,2,FALSE)</f>
        <v>13</v>
      </c>
      <c r="O85" s="66" t="str">
        <f t="shared" si="6"/>
        <v>Brighton</v>
      </c>
      <c r="P85" s="66" t="e">
        <f t="shared" si="7"/>
        <v>#N/A</v>
      </c>
    </row>
    <row r="86" spans="1:19" s="83" customFormat="1" ht="14" customHeight="1" x14ac:dyDescent="0.15">
      <c r="A86" s="66">
        <v>173</v>
      </c>
      <c r="B86" s="83">
        <v>1</v>
      </c>
      <c r="C86" s="66" t="s">
        <v>1091</v>
      </c>
      <c r="D86" s="123" t="s">
        <v>1074</v>
      </c>
      <c r="E86" s="127"/>
      <c r="F86" s="123"/>
      <c r="G86" s="123"/>
      <c r="I86" s="83">
        <v>2</v>
      </c>
      <c r="J86" s="83">
        <v>2021</v>
      </c>
      <c r="K86" s="66">
        <f t="shared" si="4"/>
        <v>1</v>
      </c>
      <c r="L86" s="66" t="e">
        <f>VLOOKUP(M86,'Age Groups'!B:C,2,FALSE)</f>
        <v>#N/A</v>
      </c>
      <c r="M86" s="66" t="str">
        <f t="shared" si="5"/>
        <v>Juniors</v>
      </c>
      <c r="N86" s="66">
        <f>VLOOKUP(O86,Clubs!D:E,2,FALSE)</f>
        <v>13</v>
      </c>
      <c r="O86" s="66" t="str">
        <f t="shared" si="6"/>
        <v>Brighton</v>
      </c>
      <c r="P86" s="66" t="e">
        <f t="shared" si="7"/>
        <v>#N/A</v>
      </c>
    </row>
    <row r="87" spans="1:19" s="90" customFormat="1" ht="25" x14ac:dyDescent="0.15">
      <c r="A87" s="66">
        <v>284</v>
      </c>
      <c r="B87" s="83">
        <v>1</v>
      </c>
      <c r="C87" s="66" t="s">
        <v>1089</v>
      </c>
      <c r="D87" s="161" t="s">
        <v>1074</v>
      </c>
      <c r="E87" s="123"/>
      <c r="F87" s="127"/>
      <c r="G87" s="123"/>
      <c r="H87" s="83"/>
      <c r="I87" s="83">
        <v>2</v>
      </c>
      <c r="J87" s="83">
        <v>2021</v>
      </c>
      <c r="K87" s="66">
        <f t="shared" si="4"/>
        <v>1</v>
      </c>
      <c r="L87" s="66" t="e">
        <f>VLOOKUP(M87,'Age Groups'!B:C,2,FALSE)</f>
        <v>#N/A</v>
      </c>
      <c r="M87" s="66" t="str">
        <f t="shared" si="5"/>
        <v>Intermediates</v>
      </c>
      <c r="N87" s="66">
        <f>VLOOKUP(O87,Clubs!D:E,2,FALSE)</f>
        <v>13</v>
      </c>
      <c r="O87" s="66" t="str">
        <f t="shared" si="6"/>
        <v>Brighton</v>
      </c>
      <c r="P87" s="66" t="e">
        <f t="shared" si="7"/>
        <v>#N/A</v>
      </c>
      <c r="Q87" s="83"/>
      <c r="R87" s="83"/>
      <c r="S87" s="83"/>
    </row>
    <row r="88" spans="1:19" s="83" customFormat="1" ht="14" customHeight="1" x14ac:dyDescent="0.15">
      <c r="A88" s="66">
        <v>391</v>
      </c>
      <c r="B88" s="83">
        <v>1</v>
      </c>
      <c r="C88" s="66" t="s">
        <v>1090</v>
      </c>
      <c r="D88" s="96" t="s">
        <v>1074</v>
      </c>
      <c r="E88" s="102"/>
      <c r="F88" s="92"/>
      <c r="G88" s="127"/>
      <c r="I88" s="83">
        <v>2</v>
      </c>
      <c r="J88" s="83">
        <v>2021</v>
      </c>
      <c r="K88" s="66">
        <f t="shared" si="4"/>
        <v>1</v>
      </c>
      <c r="L88" s="66" t="e">
        <f>VLOOKUP(M88,'Age Groups'!B:C,2,FALSE)</f>
        <v>#N/A</v>
      </c>
      <c r="M88" s="66" t="str">
        <f t="shared" si="5"/>
        <v>Seniors</v>
      </c>
      <c r="N88" s="66">
        <f>VLOOKUP(O88,Clubs!D:E,2,FALSE)</f>
        <v>13</v>
      </c>
      <c r="O88" s="66" t="str">
        <f t="shared" si="6"/>
        <v>Brighton</v>
      </c>
      <c r="P88" s="66" t="e">
        <f t="shared" si="7"/>
        <v>#N/A</v>
      </c>
    </row>
    <row r="89" spans="1:19" s="83" customFormat="1" ht="14" customHeight="1" x14ac:dyDescent="0.15">
      <c r="A89" s="66">
        <v>9</v>
      </c>
      <c r="B89" s="66">
        <v>0</v>
      </c>
      <c r="C89" s="66" t="s">
        <v>1148</v>
      </c>
      <c r="D89" s="189" t="s">
        <v>49</v>
      </c>
      <c r="E89" s="173"/>
      <c r="F89" s="125"/>
      <c r="G89" s="126"/>
      <c r="H89" s="66"/>
      <c r="I89" s="66">
        <v>1</v>
      </c>
      <c r="J89" s="66">
        <v>2020</v>
      </c>
      <c r="K89" s="66">
        <f t="shared" si="4"/>
        <v>0</v>
      </c>
      <c r="L89" s="66" t="e">
        <f>VLOOKUP(M89,'Age Groups'!B:C,2,FALSE)</f>
        <v>#N/A</v>
      </c>
      <c r="M89" s="66" t="str">
        <f t="shared" si="5"/>
        <v>Sub Juniors</v>
      </c>
      <c r="N89" s="66">
        <f>VLOOKUP(O89,Clubs!D:E,2,FALSE)</f>
        <v>14</v>
      </c>
      <c r="O89" s="66" t="str">
        <f t="shared" si="6"/>
        <v>Plympton Halifax</v>
      </c>
      <c r="P89" s="66" t="e">
        <f t="shared" si="7"/>
        <v>#N/A</v>
      </c>
      <c r="Q89" s="66"/>
      <c r="R89" s="66"/>
      <c r="S89" s="66"/>
    </row>
    <row r="90" spans="1:19" s="83" customFormat="1" ht="14" customHeight="1" x14ac:dyDescent="0.15">
      <c r="A90" s="66">
        <v>116</v>
      </c>
      <c r="B90" s="66">
        <v>0</v>
      </c>
      <c r="C90" s="66" t="s">
        <v>1091</v>
      </c>
      <c r="D90" s="189" t="s">
        <v>49</v>
      </c>
      <c r="E90" s="143"/>
      <c r="F90" s="125"/>
      <c r="G90" s="126"/>
      <c r="H90" s="66"/>
      <c r="I90" s="66">
        <v>1</v>
      </c>
      <c r="J90" s="66">
        <v>2020</v>
      </c>
      <c r="K90" s="66">
        <f t="shared" si="4"/>
        <v>0</v>
      </c>
      <c r="L90" s="66" t="e">
        <f>VLOOKUP(M90,'Age Groups'!B:C,2,FALSE)</f>
        <v>#N/A</v>
      </c>
      <c r="M90" s="66" t="str">
        <f t="shared" si="5"/>
        <v>Juniors</v>
      </c>
      <c r="N90" s="66">
        <f>VLOOKUP(O90,Clubs!D:E,2,FALSE)</f>
        <v>14</v>
      </c>
      <c r="O90" s="66" t="str">
        <f t="shared" si="6"/>
        <v>Plympton Halifax</v>
      </c>
      <c r="P90" s="66" t="e">
        <f t="shared" si="7"/>
        <v>#N/A</v>
      </c>
      <c r="Q90" s="66"/>
      <c r="R90" s="66"/>
      <c r="S90" s="66"/>
    </row>
    <row r="91" spans="1:19" s="83" customFormat="1" ht="14" customHeight="1" x14ac:dyDescent="0.15">
      <c r="A91" s="66">
        <v>235</v>
      </c>
      <c r="B91" s="66">
        <v>1</v>
      </c>
      <c r="C91" s="66" t="s">
        <v>1089</v>
      </c>
      <c r="D91" s="189" t="s">
        <v>49</v>
      </c>
      <c r="E91" s="137"/>
      <c r="F91" s="125"/>
      <c r="G91" s="126"/>
      <c r="H91" s="66"/>
      <c r="I91" s="66">
        <v>1</v>
      </c>
      <c r="J91" s="66">
        <v>2020</v>
      </c>
      <c r="K91" s="66">
        <f t="shared" si="4"/>
        <v>1</v>
      </c>
      <c r="L91" s="66" t="e">
        <f>VLOOKUP(M91,'Age Groups'!B:C,2,FALSE)</f>
        <v>#N/A</v>
      </c>
      <c r="M91" s="66" t="str">
        <f t="shared" si="5"/>
        <v>Intermediates</v>
      </c>
      <c r="N91" s="66">
        <f>VLOOKUP(O91,Clubs!D:E,2,FALSE)</f>
        <v>14</v>
      </c>
      <c r="O91" s="66" t="str">
        <f t="shared" si="6"/>
        <v>Plympton Halifax</v>
      </c>
      <c r="P91" s="66" t="e">
        <f t="shared" si="7"/>
        <v>#N/A</v>
      </c>
      <c r="Q91" s="66"/>
      <c r="R91" s="66"/>
      <c r="S91" s="66"/>
    </row>
    <row r="92" spans="1:19" s="83" customFormat="1" ht="14" customHeight="1" x14ac:dyDescent="0.15">
      <c r="A92" s="66">
        <v>341</v>
      </c>
      <c r="B92" s="122">
        <v>1</v>
      </c>
      <c r="C92" s="66" t="s">
        <v>1090</v>
      </c>
      <c r="D92" s="189" t="s">
        <v>49</v>
      </c>
      <c r="E92" s="137"/>
      <c r="F92" s="131"/>
      <c r="G92" s="122"/>
      <c r="H92" s="66"/>
      <c r="I92" s="66">
        <v>1</v>
      </c>
      <c r="J92" s="66">
        <v>2020</v>
      </c>
      <c r="K92" s="66">
        <f t="shared" si="4"/>
        <v>1</v>
      </c>
      <c r="L92" s="66" t="e">
        <f>VLOOKUP(M92,'Age Groups'!B:C,2,FALSE)</f>
        <v>#N/A</v>
      </c>
      <c r="M92" s="66" t="str">
        <f t="shared" si="5"/>
        <v>Seniors</v>
      </c>
      <c r="N92" s="66">
        <f>VLOOKUP(O92,Clubs!D:E,2,FALSE)</f>
        <v>14</v>
      </c>
      <c r="O92" s="66" t="str">
        <f t="shared" si="6"/>
        <v>Plympton Halifax</v>
      </c>
      <c r="P92" s="66" t="e">
        <f t="shared" si="7"/>
        <v>#N/A</v>
      </c>
      <c r="Q92" s="66"/>
      <c r="R92" s="66"/>
      <c r="S92" s="66"/>
    </row>
    <row r="93" spans="1:19" s="83" customFormat="1" ht="14" customHeight="1" x14ac:dyDescent="0.15">
      <c r="A93" s="66">
        <v>61</v>
      </c>
      <c r="B93" s="83">
        <v>0</v>
      </c>
      <c r="C93" s="66" t="s">
        <v>1148</v>
      </c>
      <c r="D93" s="188" t="s">
        <v>49</v>
      </c>
      <c r="E93" s="174"/>
      <c r="F93" s="103"/>
      <c r="G93" s="123"/>
      <c r="I93" s="83">
        <v>2</v>
      </c>
      <c r="J93" s="83">
        <v>2021</v>
      </c>
      <c r="K93" s="66">
        <f t="shared" si="4"/>
        <v>0</v>
      </c>
      <c r="L93" s="66" t="e">
        <f>VLOOKUP(M93,'Age Groups'!B:C,2,FALSE)</f>
        <v>#N/A</v>
      </c>
      <c r="M93" s="66" t="str">
        <f t="shared" si="5"/>
        <v>Sub Juniors</v>
      </c>
      <c r="N93" s="66">
        <f>VLOOKUP(O93,Clubs!D:E,2,FALSE)</f>
        <v>14</v>
      </c>
      <c r="O93" s="66" t="str">
        <f t="shared" si="6"/>
        <v>Plympton Halifax</v>
      </c>
      <c r="P93" s="66" t="e">
        <f t="shared" si="7"/>
        <v>#N/A</v>
      </c>
    </row>
    <row r="94" spans="1:19" s="83" customFormat="1" x14ac:dyDescent="0.15">
      <c r="A94" s="66">
        <v>168</v>
      </c>
      <c r="B94" s="83">
        <v>0</v>
      </c>
      <c r="C94" s="66" t="s">
        <v>1091</v>
      </c>
      <c r="D94" s="174" t="s">
        <v>49</v>
      </c>
      <c r="E94" s="144"/>
      <c r="F94" s="127"/>
      <c r="G94" s="123"/>
      <c r="I94" s="83">
        <v>2</v>
      </c>
      <c r="J94" s="83">
        <v>2021</v>
      </c>
      <c r="K94" s="66">
        <f t="shared" si="4"/>
        <v>0</v>
      </c>
      <c r="L94" s="66" t="e">
        <f>VLOOKUP(M94,'Age Groups'!B:C,2,FALSE)</f>
        <v>#N/A</v>
      </c>
      <c r="M94" s="66" t="str">
        <f t="shared" si="5"/>
        <v>Juniors</v>
      </c>
      <c r="N94" s="66">
        <f>VLOOKUP(O94,Clubs!D:E,2,FALSE)</f>
        <v>14</v>
      </c>
      <c r="O94" s="66" t="str">
        <f t="shared" si="6"/>
        <v>Plympton Halifax</v>
      </c>
      <c r="P94" s="66" t="e">
        <f t="shared" si="7"/>
        <v>#N/A</v>
      </c>
    </row>
    <row r="95" spans="1:19" s="83" customFormat="1" ht="14" customHeight="1" x14ac:dyDescent="0.15">
      <c r="A95" s="66">
        <v>287</v>
      </c>
      <c r="B95" s="83">
        <v>1</v>
      </c>
      <c r="C95" s="66" t="s">
        <v>1089</v>
      </c>
      <c r="D95" s="188" t="s">
        <v>49</v>
      </c>
      <c r="E95" s="96"/>
      <c r="F95" s="127"/>
      <c r="G95" s="123"/>
      <c r="I95" s="83">
        <v>2</v>
      </c>
      <c r="J95" s="83">
        <v>2021</v>
      </c>
      <c r="K95" s="66">
        <f t="shared" si="4"/>
        <v>1</v>
      </c>
      <c r="L95" s="66" t="e">
        <f>VLOOKUP(M95,'Age Groups'!B:C,2,FALSE)</f>
        <v>#N/A</v>
      </c>
      <c r="M95" s="66" t="str">
        <f t="shared" si="5"/>
        <v>Intermediates</v>
      </c>
      <c r="N95" s="66">
        <f>VLOOKUP(O95,Clubs!D:E,2,FALSE)</f>
        <v>14</v>
      </c>
      <c r="O95" s="66" t="str">
        <f t="shared" si="6"/>
        <v>Plympton Halifax</v>
      </c>
      <c r="P95" s="66" t="e">
        <f t="shared" si="7"/>
        <v>#N/A</v>
      </c>
    </row>
    <row r="96" spans="1:19" s="83" customFormat="1" ht="14" customHeight="1" x14ac:dyDescent="0.15">
      <c r="A96" s="66">
        <v>393</v>
      </c>
      <c r="B96" s="83">
        <v>1</v>
      </c>
      <c r="C96" s="66" t="s">
        <v>1090</v>
      </c>
      <c r="D96" s="188" t="s">
        <v>49</v>
      </c>
      <c r="E96" s="96"/>
      <c r="F96" s="123"/>
      <c r="G96" s="127"/>
      <c r="I96" s="83">
        <v>2</v>
      </c>
      <c r="J96" s="83">
        <v>2021</v>
      </c>
      <c r="K96" s="66">
        <f t="shared" si="4"/>
        <v>1</v>
      </c>
      <c r="L96" s="66" t="e">
        <f>VLOOKUP(M96,'Age Groups'!B:C,2,FALSE)</f>
        <v>#N/A</v>
      </c>
      <c r="M96" s="66" t="str">
        <f t="shared" si="5"/>
        <v>Seniors</v>
      </c>
      <c r="N96" s="66">
        <f>VLOOKUP(O96,Clubs!D:E,2,FALSE)</f>
        <v>14</v>
      </c>
      <c r="O96" s="66" t="str">
        <f t="shared" si="6"/>
        <v>Plympton Halifax</v>
      </c>
      <c r="P96" s="66" t="e">
        <f t="shared" si="7"/>
        <v>#N/A</v>
      </c>
    </row>
    <row r="97" spans="1:19" s="83" customFormat="1" ht="14" customHeight="1" x14ac:dyDescent="0.15">
      <c r="A97" s="66">
        <v>23</v>
      </c>
      <c r="B97" s="66">
        <v>2</v>
      </c>
      <c r="C97" s="66" t="s">
        <v>1148</v>
      </c>
      <c r="D97" s="80" t="s">
        <v>1086</v>
      </c>
      <c r="E97" s="79"/>
      <c r="F97" s="126"/>
      <c r="G97" s="126"/>
      <c r="H97" s="66"/>
      <c r="I97" s="66">
        <v>1</v>
      </c>
      <c r="J97" s="66">
        <v>2020</v>
      </c>
      <c r="K97" s="66">
        <f t="shared" si="4"/>
        <v>2</v>
      </c>
      <c r="L97" s="66" t="e">
        <f>VLOOKUP(M97,'Age Groups'!B:C,2,FALSE)</f>
        <v>#N/A</v>
      </c>
      <c r="M97" s="66" t="str">
        <f t="shared" si="5"/>
        <v>Sub Juniors</v>
      </c>
      <c r="N97" s="66">
        <f>VLOOKUP(O97,Clubs!D:E,2,FALSE)</f>
        <v>15</v>
      </c>
      <c r="O97" s="66" t="str">
        <f t="shared" si="6"/>
        <v>Seacliff</v>
      </c>
      <c r="P97" s="66" t="e">
        <f t="shared" si="7"/>
        <v>#N/A</v>
      </c>
      <c r="Q97" s="66"/>
      <c r="R97" s="66"/>
      <c r="S97" s="66"/>
    </row>
    <row r="98" spans="1:19" s="83" customFormat="1" ht="14" customHeight="1" x14ac:dyDescent="0.15">
      <c r="A98" s="66">
        <v>130</v>
      </c>
      <c r="B98" s="66">
        <v>2</v>
      </c>
      <c r="C98" s="66" t="s">
        <v>1091</v>
      </c>
      <c r="D98" s="79" t="s">
        <v>1086</v>
      </c>
      <c r="E98" s="80"/>
      <c r="F98" s="126"/>
      <c r="G98" s="126"/>
      <c r="H98" s="66"/>
      <c r="I98" s="66">
        <v>1</v>
      </c>
      <c r="J98" s="66">
        <v>2020</v>
      </c>
      <c r="K98" s="66">
        <f t="shared" si="4"/>
        <v>2</v>
      </c>
      <c r="L98" s="66" t="e">
        <f>VLOOKUP(M98,'Age Groups'!B:C,2,FALSE)</f>
        <v>#N/A</v>
      </c>
      <c r="M98" s="66" t="str">
        <f t="shared" si="5"/>
        <v>Juniors</v>
      </c>
      <c r="N98" s="66">
        <f>VLOOKUP(O98,Clubs!D:E,2,FALSE)</f>
        <v>15</v>
      </c>
      <c r="O98" s="66" t="str">
        <f t="shared" si="6"/>
        <v>Seacliff</v>
      </c>
      <c r="P98" s="66" t="e">
        <f t="shared" si="7"/>
        <v>#N/A</v>
      </c>
      <c r="Q98" s="66"/>
      <c r="R98" s="66"/>
      <c r="S98" s="66"/>
    </row>
    <row r="99" spans="1:19" s="83" customFormat="1" ht="14" customHeight="1" x14ac:dyDescent="0.15">
      <c r="A99" s="66">
        <v>243</v>
      </c>
      <c r="B99" s="66">
        <v>2</v>
      </c>
      <c r="C99" s="66" t="s">
        <v>1089</v>
      </c>
      <c r="D99" s="79" t="s">
        <v>1086</v>
      </c>
      <c r="E99" s="126"/>
      <c r="F99" s="66"/>
      <c r="G99" s="126"/>
      <c r="H99" s="66" t="s">
        <v>1184</v>
      </c>
      <c r="I99" s="66">
        <v>1</v>
      </c>
      <c r="J99" s="66">
        <v>2020</v>
      </c>
      <c r="K99" s="66">
        <f t="shared" si="4"/>
        <v>2</v>
      </c>
      <c r="L99" s="66" t="e">
        <f>VLOOKUP(M99,'Age Groups'!B:C,2,FALSE)</f>
        <v>#N/A</v>
      </c>
      <c r="M99" s="66" t="str">
        <f t="shared" si="5"/>
        <v>Intermediates</v>
      </c>
      <c r="N99" s="66">
        <f>VLOOKUP(O99,Clubs!D:E,2,FALSE)</f>
        <v>15</v>
      </c>
      <c r="O99" s="66" t="str">
        <f t="shared" si="6"/>
        <v>Seacliff</v>
      </c>
      <c r="P99" s="66" t="e">
        <f t="shared" si="7"/>
        <v>#N/A</v>
      </c>
      <c r="Q99" s="66"/>
      <c r="R99" s="66"/>
      <c r="S99" s="66"/>
    </row>
    <row r="100" spans="1:19" s="83" customFormat="1" ht="14" customHeight="1" x14ac:dyDescent="0.15">
      <c r="A100" s="66">
        <v>349</v>
      </c>
      <c r="B100" s="66">
        <v>2</v>
      </c>
      <c r="C100" s="66" t="s">
        <v>1090</v>
      </c>
      <c r="D100" s="126" t="s">
        <v>1086</v>
      </c>
      <c r="E100" s="126"/>
      <c r="F100" s="126"/>
      <c r="G100" s="66"/>
      <c r="H100" s="66"/>
      <c r="I100" s="66">
        <v>1</v>
      </c>
      <c r="J100" s="66">
        <v>2020</v>
      </c>
      <c r="K100" s="66">
        <f t="shared" si="4"/>
        <v>2</v>
      </c>
      <c r="L100" s="66" t="e">
        <f>VLOOKUP(M100,'Age Groups'!B:C,2,FALSE)</f>
        <v>#N/A</v>
      </c>
      <c r="M100" s="66" t="str">
        <f t="shared" si="5"/>
        <v>Seniors</v>
      </c>
      <c r="N100" s="66">
        <f>VLOOKUP(O100,Clubs!D:E,2,FALSE)</f>
        <v>15</v>
      </c>
      <c r="O100" s="66" t="str">
        <f t="shared" si="6"/>
        <v>Seacliff</v>
      </c>
      <c r="P100" s="66" t="e">
        <f t="shared" si="7"/>
        <v>#N/A</v>
      </c>
      <c r="Q100" s="66"/>
      <c r="R100" s="66"/>
      <c r="S100" s="66"/>
    </row>
    <row r="101" spans="1:19" s="104" customFormat="1" ht="14" customHeight="1" x14ac:dyDescent="0.15">
      <c r="A101" s="66">
        <v>75</v>
      </c>
      <c r="B101" s="83">
        <v>2</v>
      </c>
      <c r="C101" s="66" t="s">
        <v>1148</v>
      </c>
      <c r="D101" s="127" t="s">
        <v>1086</v>
      </c>
      <c r="E101" s="123"/>
      <c r="F101" s="123"/>
      <c r="G101" s="123"/>
      <c r="H101" s="83"/>
      <c r="I101" s="83">
        <v>2</v>
      </c>
      <c r="J101" s="83">
        <v>2021</v>
      </c>
      <c r="K101" s="66">
        <f t="shared" si="4"/>
        <v>2</v>
      </c>
      <c r="L101" s="66" t="e">
        <f>VLOOKUP(M101,'Age Groups'!B:C,2,FALSE)</f>
        <v>#N/A</v>
      </c>
      <c r="M101" s="66" t="str">
        <f t="shared" si="5"/>
        <v>Sub Juniors</v>
      </c>
      <c r="N101" s="66">
        <f>VLOOKUP(O101,Clubs!D:E,2,FALSE)</f>
        <v>15</v>
      </c>
      <c r="O101" s="66" t="str">
        <f t="shared" si="6"/>
        <v>Seacliff</v>
      </c>
      <c r="P101" s="66" t="e">
        <f t="shared" si="7"/>
        <v>#N/A</v>
      </c>
      <c r="Q101" s="83"/>
      <c r="R101" s="83"/>
      <c r="S101" s="83"/>
    </row>
    <row r="102" spans="1:19" s="82" customFormat="1" ht="14" customHeight="1" x14ac:dyDescent="0.15">
      <c r="A102" s="66">
        <v>182</v>
      </c>
      <c r="B102" s="83">
        <v>2</v>
      </c>
      <c r="C102" s="66" t="s">
        <v>1091</v>
      </c>
      <c r="D102" s="123" t="s">
        <v>1086</v>
      </c>
      <c r="E102" s="127"/>
      <c r="F102" s="123"/>
      <c r="G102" s="123"/>
      <c r="H102" s="83"/>
      <c r="I102" s="83">
        <v>2</v>
      </c>
      <c r="J102" s="83">
        <v>2021</v>
      </c>
      <c r="K102" s="66">
        <f t="shared" si="4"/>
        <v>2</v>
      </c>
      <c r="L102" s="66" t="e">
        <f>VLOOKUP(M102,'Age Groups'!B:C,2,FALSE)</f>
        <v>#N/A</v>
      </c>
      <c r="M102" s="66" t="str">
        <f t="shared" si="5"/>
        <v>Juniors</v>
      </c>
      <c r="N102" s="66">
        <f>VLOOKUP(O102,Clubs!D:E,2,FALSE)</f>
        <v>15</v>
      </c>
      <c r="O102" s="66" t="str">
        <f t="shared" si="6"/>
        <v>Seacliff</v>
      </c>
      <c r="P102" s="66" t="e">
        <f t="shared" si="7"/>
        <v>#N/A</v>
      </c>
      <c r="Q102" s="83"/>
      <c r="R102" s="83"/>
      <c r="S102" s="83"/>
    </row>
    <row r="103" spans="1:19" s="82" customFormat="1" ht="14" customHeight="1" x14ac:dyDescent="0.15">
      <c r="A103" s="66">
        <v>295</v>
      </c>
      <c r="B103" s="83">
        <v>2</v>
      </c>
      <c r="C103" s="66" t="s">
        <v>1089</v>
      </c>
      <c r="D103" s="123" t="s">
        <v>1086</v>
      </c>
      <c r="E103" s="123"/>
      <c r="F103" s="83"/>
      <c r="G103" s="123"/>
      <c r="H103" s="83"/>
      <c r="I103" s="83">
        <v>2</v>
      </c>
      <c r="J103" s="83">
        <v>2021</v>
      </c>
      <c r="K103" s="66">
        <f t="shared" si="4"/>
        <v>2</v>
      </c>
      <c r="L103" s="66" t="e">
        <f>VLOOKUP(M103,'Age Groups'!B:C,2,FALSE)</f>
        <v>#N/A</v>
      </c>
      <c r="M103" s="66" t="str">
        <f t="shared" si="5"/>
        <v>Intermediates</v>
      </c>
      <c r="N103" s="66">
        <f>VLOOKUP(O103,Clubs!D:E,2,FALSE)</f>
        <v>15</v>
      </c>
      <c r="O103" s="66" t="str">
        <f t="shared" si="6"/>
        <v>Seacliff</v>
      </c>
      <c r="P103" s="66" t="e">
        <f t="shared" si="7"/>
        <v>#N/A</v>
      </c>
      <c r="Q103" s="83"/>
      <c r="R103" s="83"/>
      <c r="S103" s="83"/>
    </row>
    <row r="104" spans="1:19" s="82" customFormat="1" ht="14" customHeight="1" x14ac:dyDescent="0.15">
      <c r="A104" s="66">
        <v>401</v>
      </c>
      <c r="B104" s="83">
        <v>2</v>
      </c>
      <c r="C104" s="66" t="s">
        <v>1090</v>
      </c>
      <c r="D104" s="123" t="s">
        <v>1086</v>
      </c>
      <c r="E104" s="123"/>
      <c r="F104" s="123"/>
      <c r="G104" s="83"/>
      <c r="H104" s="83"/>
      <c r="I104" s="83">
        <v>2</v>
      </c>
      <c r="J104" s="83">
        <v>2021</v>
      </c>
      <c r="K104" s="66">
        <f t="shared" si="4"/>
        <v>2</v>
      </c>
      <c r="L104" s="66" t="e">
        <f>VLOOKUP(M104,'Age Groups'!B:C,2,FALSE)</f>
        <v>#N/A</v>
      </c>
      <c r="M104" s="66" t="str">
        <f t="shared" si="5"/>
        <v>Seniors</v>
      </c>
      <c r="N104" s="66">
        <f>VLOOKUP(O104,Clubs!D:E,2,FALSE)</f>
        <v>15</v>
      </c>
      <c r="O104" s="66" t="str">
        <f t="shared" si="6"/>
        <v>Seacliff</v>
      </c>
      <c r="P104" s="66" t="e">
        <f t="shared" si="7"/>
        <v>#N/A</v>
      </c>
      <c r="Q104" s="83"/>
      <c r="R104" s="83"/>
      <c r="S104" s="83"/>
    </row>
    <row r="105" spans="1:19" s="82" customFormat="1" ht="14" customHeight="1" x14ac:dyDescent="0.15">
      <c r="A105" s="66">
        <v>348</v>
      </c>
      <c r="B105" s="66">
        <v>2</v>
      </c>
      <c r="C105" s="66" t="s">
        <v>1090</v>
      </c>
      <c r="D105" s="126" t="s">
        <v>59</v>
      </c>
      <c r="E105" s="126"/>
      <c r="F105" s="122"/>
      <c r="G105" s="66"/>
      <c r="H105" s="66"/>
      <c r="I105" s="66">
        <v>1</v>
      </c>
      <c r="J105" s="66">
        <v>2020</v>
      </c>
      <c r="K105" s="66">
        <f t="shared" si="4"/>
        <v>2</v>
      </c>
      <c r="L105" s="66" t="e">
        <f>VLOOKUP(M105,'Age Groups'!B:C,2,FALSE)</f>
        <v>#N/A</v>
      </c>
      <c r="M105" s="66" t="str">
        <f t="shared" si="5"/>
        <v>Seniors</v>
      </c>
      <c r="N105" s="66">
        <f>VLOOKUP(O105,Clubs!D:E,2,FALSE)</f>
        <v>16</v>
      </c>
      <c r="O105" s="66" t="str">
        <f t="shared" si="6"/>
        <v>Largs North</v>
      </c>
      <c r="P105" s="66" t="e">
        <f t="shared" si="7"/>
        <v>#N/A</v>
      </c>
      <c r="Q105" s="66"/>
      <c r="R105" s="66"/>
      <c r="S105" s="66"/>
    </row>
    <row r="106" spans="1:19" s="82" customFormat="1" ht="14" customHeight="1" x14ac:dyDescent="0.15">
      <c r="A106" s="66">
        <v>247</v>
      </c>
      <c r="B106" s="66">
        <v>3</v>
      </c>
      <c r="C106" s="66" t="s">
        <v>1089</v>
      </c>
      <c r="D106" s="126" t="s">
        <v>59</v>
      </c>
      <c r="E106" s="134"/>
      <c r="F106" s="122"/>
      <c r="G106" s="122"/>
      <c r="H106" s="66"/>
      <c r="I106" s="66">
        <v>1</v>
      </c>
      <c r="J106" s="66">
        <v>2020</v>
      </c>
      <c r="K106" s="66">
        <f t="shared" si="4"/>
        <v>3</v>
      </c>
      <c r="L106" s="66" t="e">
        <f>VLOOKUP(M106,'Age Groups'!B:C,2,FALSE)</f>
        <v>#N/A</v>
      </c>
      <c r="M106" s="66" t="str">
        <f t="shared" si="5"/>
        <v>Intermediates</v>
      </c>
      <c r="N106" s="66">
        <f>VLOOKUP(O106,Clubs!D:E,2,FALSE)</f>
        <v>16</v>
      </c>
      <c r="O106" s="66" t="str">
        <f t="shared" si="6"/>
        <v>Largs North</v>
      </c>
      <c r="P106" s="66" t="e">
        <f t="shared" si="7"/>
        <v>#N/A</v>
      </c>
      <c r="Q106" s="66"/>
      <c r="R106" s="66"/>
      <c r="S106" s="66"/>
    </row>
    <row r="107" spans="1:19" s="82" customFormat="1" ht="14" customHeight="1" x14ac:dyDescent="0.15">
      <c r="A107" s="66">
        <v>38</v>
      </c>
      <c r="B107" s="66">
        <v>4</v>
      </c>
      <c r="C107" s="66" t="s">
        <v>1148</v>
      </c>
      <c r="D107" s="126" t="s">
        <v>59</v>
      </c>
      <c r="E107" s="126"/>
      <c r="F107" s="134"/>
      <c r="G107" s="122"/>
      <c r="H107" s="66"/>
      <c r="I107" s="66">
        <v>1</v>
      </c>
      <c r="J107" s="66">
        <v>2020</v>
      </c>
      <c r="K107" s="66">
        <f t="shared" si="4"/>
        <v>4</v>
      </c>
      <c r="L107" s="66" t="e">
        <f>VLOOKUP(M107,'Age Groups'!B:C,2,FALSE)</f>
        <v>#N/A</v>
      </c>
      <c r="M107" s="66" t="str">
        <f t="shared" si="5"/>
        <v>Sub Juniors</v>
      </c>
      <c r="N107" s="66">
        <f>VLOOKUP(O107,Clubs!D:E,2,FALSE)</f>
        <v>16</v>
      </c>
      <c r="O107" s="66" t="str">
        <f t="shared" si="6"/>
        <v>Largs North</v>
      </c>
      <c r="P107" s="66" t="e">
        <f t="shared" si="7"/>
        <v>#N/A</v>
      </c>
      <c r="Q107" s="66"/>
      <c r="R107" s="66"/>
      <c r="S107" s="66"/>
    </row>
    <row r="108" spans="1:19" s="82" customFormat="1" ht="14" customHeight="1" x14ac:dyDescent="0.15">
      <c r="A108" s="66">
        <v>144</v>
      </c>
      <c r="B108" s="66">
        <v>4</v>
      </c>
      <c r="C108" s="66" t="s">
        <v>1091</v>
      </c>
      <c r="D108" s="123" t="s">
        <v>59</v>
      </c>
      <c r="E108" s="122"/>
      <c r="F108" s="134"/>
      <c r="G108" s="66"/>
      <c r="H108" s="66"/>
      <c r="I108" s="66">
        <v>1</v>
      </c>
      <c r="J108" s="66">
        <v>2020</v>
      </c>
      <c r="K108" s="66">
        <f t="shared" si="4"/>
        <v>4</v>
      </c>
      <c r="L108" s="66" t="e">
        <f>VLOOKUP(M108,'Age Groups'!B:C,2,FALSE)</f>
        <v>#N/A</v>
      </c>
      <c r="M108" s="66" t="str">
        <f t="shared" si="5"/>
        <v>Juniors</v>
      </c>
      <c r="N108" s="66">
        <f>VLOOKUP(O108,Clubs!D:E,2,FALSE)</f>
        <v>16</v>
      </c>
      <c r="O108" s="66" t="str">
        <f t="shared" si="6"/>
        <v>Largs North</v>
      </c>
      <c r="P108" s="66" t="e">
        <f t="shared" si="7"/>
        <v>#N/A</v>
      </c>
      <c r="Q108" s="66"/>
      <c r="R108" s="66"/>
      <c r="S108" s="66"/>
    </row>
    <row r="109" spans="1:19" ht="26.5" customHeight="1" x14ac:dyDescent="0.15">
      <c r="A109" s="66">
        <v>400</v>
      </c>
      <c r="B109" s="83">
        <v>2</v>
      </c>
      <c r="C109" s="66" t="s">
        <v>1090</v>
      </c>
      <c r="D109" s="139" t="s">
        <v>59</v>
      </c>
      <c r="E109" s="157"/>
      <c r="F109" s="151"/>
      <c r="G109" s="183"/>
      <c r="H109" s="83"/>
      <c r="I109" s="83">
        <v>2</v>
      </c>
      <c r="J109" s="83">
        <v>2021</v>
      </c>
      <c r="K109" s="66">
        <f t="shared" si="4"/>
        <v>2</v>
      </c>
      <c r="L109" s="66" t="e">
        <f>VLOOKUP(M109,'Age Groups'!B:C,2,FALSE)</f>
        <v>#N/A</v>
      </c>
      <c r="M109" s="66" t="str">
        <f t="shared" si="5"/>
        <v>Seniors</v>
      </c>
      <c r="N109" s="66">
        <f>VLOOKUP(O109,Clubs!D:E,2,FALSE)</f>
        <v>16</v>
      </c>
      <c r="O109" s="66" t="str">
        <f t="shared" si="6"/>
        <v>Largs North</v>
      </c>
      <c r="P109" s="66" t="e">
        <f t="shared" si="7"/>
        <v>#N/A</v>
      </c>
      <c r="Q109" s="83"/>
      <c r="R109" s="83"/>
      <c r="S109" s="83"/>
    </row>
    <row r="110" spans="1:19" ht="33.75" customHeight="1" x14ac:dyDescent="0.15">
      <c r="A110" s="66">
        <v>299</v>
      </c>
      <c r="B110" s="83">
        <v>3</v>
      </c>
      <c r="C110" s="66" t="s">
        <v>1089</v>
      </c>
      <c r="D110" s="135" t="s">
        <v>59</v>
      </c>
      <c r="E110" s="146"/>
      <c r="F110" s="155"/>
      <c r="G110" s="155"/>
      <c r="H110" s="83"/>
      <c r="I110" s="83">
        <v>2</v>
      </c>
      <c r="J110" s="83">
        <v>2021</v>
      </c>
      <c r="K110" s="66">
        <f t="shared" si="4"/>
        <v>3</v>
      </c>
      <c r="L110" s="66" t="e">
        <f>VLOOKUP(M110,'Age Groups'!B:C,2,FALSE)</f>
        <v>#N/A</v>
      </c>
      <c r="M110" s="66" t="str">
        <f t="shared" si="5"/>
        <v>Intermediates</v>
      </c>
      <c r="N110" s="66">
        <f>VLOOKUP(O110,Clubs!D:E,2,FALSE)</f>
        <v>16</v>
      </c>
      <c r="O110" s="66" t="str">
        <f t="shared" si="6"/>
        <v>Largs North</v>
      </c>
      <c r="P110" s="66" t="e">
        <f t="shared" si="7"/>
        <v>#N/A</v>
      </c>
      <c r="Q110" s="83"/>
      <c r="R110" s="83"/>
      <c r="S110" s="83"/>
    </row>
    <row r="111" spans="1:19" ht="36.5" customHeight="1" x14ac:dyDescent="0.15">
      <c r="A111" s="66">
        <v>90</v>
      </c>
      <c r="B111" s="83">
        <v>4</v>
      </c>
      <c r="C111" s="66" t="s">
        <v>1148</v>
      </c>
      <c r="D111" s="86" t="s">
        <v>59</v>
      </c>
      <c r="E111" s="123"/>
      <c r="F111" s="88"/>
      <c r="G111" s="88"/>
      <c r="H111" s="83"/>
      <c r="I111" s="83">
        <v>2</v>
      </c>
      <c r="J111" s="83">
        <v>2021</v>
      </c>
      <c r="K111" s="66">
        <f t="shared" si="4"/>
        <v>4</v>
      </c>
      <c r="L111" s="66" t="e">
        <f>VLOOKUP(M111,'Age Groups'!B:C,2,FALSE)</f>
        <v>#N/A</v>
      </c>
      <c r="M111" s="66" t="str">
        <f t="shared" si="5"/>
        <v>Sub Juniors</v>
      </c>
      <c r="N111" s="66">
        <f>VLOOKUP(O111,Clubs!D:E,2,FALSE)</f>
        <v>16</v>
      </c>
      <c r="O111" s="66" t="str">
        <f t="shared" si="6"/>
        <v>Largs North</v>
      </c>
      <c r="P111" s="66" t="e">
        <f t="shared" si="7"/>
        <v>#N/A</v>
      </c>
      <c r="Q111" s="83"/>
      <c r="R111" s="83"/>
      <c r="S111" s="83"/>
    </row>
    <row r="112" spans="1:19" s="68" customFormat="1" ht="25" x14ac:dyDescent="0.15">
      <c r="A112" s="66">
        <v>196</v>
      </c>
      <c r="B112" s="88">
        <v>4</v>
      </c>
      <c r="C112" s="66" t="s">
        <v>1091</v>
      </c>
      <c r="D112" s="86" t="s">
        <v>59</v>
      </c>
      <c r="E112" s="127"/>
      <c r="F112" s="97"/>
      <c r="G112" s="88"/>
      <c r="H112" s="83"/>
      <c r="I112" s="83">
        <v>2</v>
      </c>
      <c r="J112" s="83">
        <v>2021</v>
      </c>
      <c r="K112" s="66">
        <f t="shared" si="4"/>
        <v>4</v>
      </c>
      <c r="L112" s="66" t="e">
        <f>VLOOKUP(M112,'Age Groups'!B:C,2,FALSE)</f>
        <v>#N/A</v>
      </c>
      <c r="M112" s="66" t="str">
        <f t="shared" si="5"/>
        <v>Juniors</v>
      </c>
      <c r="N112" s="66">
        <f>VLOOKUP(O112,Clubs!D:E,2,FALSE)</f>
        <v>16</v>
      </c>
      <c r="O112" s="66" t="str">
        <f t="shared" si="6"/>
        <v>Largs North</v>
      </c>
      <c r="P112" s="66" t="e">
        <f t="shared" si="7"/>
        <v>#N/A</v>
      </c>
      <c r="Q112" s="83"/>
      <c r="R112" s="83"/>
      <c r="S112" s="83"/>
    </row>
    <row r="113" spans="1:19" ht="14" customHeight="1" x14ac:dyDescent="0.2">
      <c r="A113" s="66">
        <v>46</v>
      </c>
      <c r="B113" s="66">
        <v>5</v>
      </c>
      <c r="C113" s="66" t="s">
        <v>1148</v>
      </c>
      <c r="D113" s="71" t="s">
        <v>1188</v>
      </c>
      <c r="E113" s="122"/>
      <c r="F113" s="71"/>
      <c r="G113" s="71"/>
      <c r="I113" s="66">
        <v>1</v>
      </c>
      <c r="J113" s="66">
        <v>2020</v>
      </c>
      <c r="K113" s="66">
        <f t="shared" si="4"/>
        <v>5</v>
      </c>
      <c r="L113" s="66" t="e">
        <f>VLOOKUP(M113,'Age Groups'!B:C,2,FALSE)</f>
        <v>#N/A</v>
      </c>
      <c r="M113" s="66" t="str">
        <f t="shared" si="5"/>
        <v>Sub Juniors</v>
      </c>
      <c r="N113" s="66">
        <f>VLOOKUP(O113,Clubs!D:E,2,FALSE)</f>
        <v>17</v>
      </c>
      <c r="O113" s="66" t="str">
        <f t="shared" si="6"/>
        <v>Tonique</v>
      </c>
      <c r="P113" s="66" t="e">
        <f t="shared" si="7"/>
        <v>#N/A</v>
      </c>
    </row>
    <row r="114" spans="1:19" ht="14" customHeight="1" x14ac:dyDescent="0.2">
      <c r="A114" s="66">
        <v>155</v>
      </c>
      <c r="B114" s="66">
        <v>5</v>
      </c>
      <c r="C114" s="66" t="s">
        <v>1091</v>
      </c>
      <c r="D114" s="71" t="s">
        <v>1188</v>
      </c>
      <c r="E114" s="122"/>
      <c r="F114" s="71"/>
      <c r="G114" s="71"/>
      <c r="I114" s="66">
        <v>1</v>
      </c>
      <c r="J114" s="66">
        <v>2020</v>
      </c>
      <c r="K114" s="66">
        <f t="shared" si="4"/>
        <v>5</v>
      </c>
      <c r="L114" s="66" t="e">
        <f>VLOOKUP(M114,'Age Groups'!B:C,2,FALSE)</f>
        <v>#N/A</v>
      </c>
      <c r="M114" s="66" t="str">
        <f t="shared" si="5"/>
        <v>Juniors</v>
      </c>
      <c r="N114" s="66">
        <f>VLOOKUP(O114,Clubs!D:E,2,FALSE)</f>
        <v>17</v>
      </c>
      <c r="O114" s="66" t="str">
        <f t="shared" si="6"/>
        <v>Tonique</v>
      </c>
      <c r="P114" s="66" t="e">
        <f t="shared" si="7"/>
        <v>#N/A</v>
      </c>
    </row>
    <row r="115" spans="1:19" ht="14" customHeight="1" x14ac:dyDescent="0.2">
      <c r="A115" s="66">
        <v>200</v>
      </c>
      <c r="B115" s="83">
        <v>4</v>
      </c>
      <c r="C115" s="66" t="s">
        <v>1091</v>
      </c>
      <c r="D115" s="88" t="s">
        <v>1188</v>
      </c>
      <c r="E115" s="127"/>
      <c r="F115" s="88"/>
      <c r="G115" s="88"/>
      <c r="H115" s="83"/>
      <c r="I115" s="83">
        <v>2</v>
      </c>
      <c r="J115" s="83">
        <v>2021</v>
      </c>
      <c r="K115" s="66">
        <f t="shared" si="4"/>
        <v>4</v>
      </c>
      <c r="L115" s="66" t="e">
        <f>VLOOKUP(M115,'Age Groups'!B:C,2,FALSE)</f>
        <v>#N/A</v>
      </c>
      <c r="M115" s="66" t="str">
        <f t="shared" si="5"/>
        <v>Juniors</v>
      </c>
      <c r="N115" s="66">
        <f>VLOOKUP(O115,Clubs!D:E,2,FALSE)</f>
        <v>17</v>
      </c>
      <c r="O115" s="66" t="str">
        <f t="shared" si="6"/>
        <v>Tonique</v>
      </c>
      <c r="P115" s="66" t="e">
        <f t="shared" si="7"/>
        <v>#N/A</v>
      </c>
      <c r="Q115" s="83"/>
      <c r="R115" s="83"/>
      <c r="S115" s="83"/>
    </row>
    <row r="116" spans="1:19" ht="14" customHeight="1" x14ac:dyDescent="0.2">
      <c r="A116" s="66">
        <v>312</v>
      </c>
      <c r="B116" s="83">
        <v>4</v>
      </c>
      <c r="C116" s="66" t="s">
        <v>1089</v>
      </c>
      <c r="D116" s="88" t="s">
        <v>1188</v>
      </c>
      <c r="E116" s="127"/>
      <c r="F116" s="88"/>
      <c r="G116" s="88"/>
      <c r="H116" s="83"/>
      <c r="I116" s="83">
        <v>2</v>
      </c>
      <c r="J116" s="83">
        <v>2021</v>
      </c>
      <c r="K116" s="66">
        <f t="shared" si="4"/>
        <v>4</v>
      </c>
      <c r="L116" s="66" t="e">
        <f>VLOOKUP(M116,'Age Groups'!B:C,2,FALSE)</f>
        <v>#N/A</v>
      </c>
      <c r="M116" s="66" t="str">
        <f t="shared" si="5"/>
        <v>Intermediates</v>
      </c>
      <c r="N116" s="66">
        <f>VLOOKUP(O116,Clubs!D:E,2,FALSE)</f>
        <v>17</v>
      </c>
      <c r="O116" s="66" t="str">
        <f t="shared" si="6"/>
        <v>Tonique</v>
      </c>
      <c r="P116" s="66" t="e">
        <f t="shared" si="7"/>
        <v>#N/A</v>
      </c>
      <c r="Q116" s="83"/>
      <c r="R116" s="83"/>
      <c r="S116" s="83"/>
    </row>
    <row r="117" spans="1:19" ht="14" customHeight="1" x14ac:dyDescent="0.2">
      <c r="A117" s="66">
        <v>97</v>
      </c>
      <c r="B117" s="83">
        <v>5</v>
      </c>
      <c r="C117" s="66" t="s">
        <v>1148</v>
      </c>
      <c r="D117" s="88" t="s">
        <v>1188</v>
      </c>
      <c r="E117" s="127"/>
      <c r="F117" s="127"/>
      <c r="G117" s="88"/>
      <c r="H117" s="83"/>
      <c r="I117" s="83">
        <v>2</v>
      </c>
      <c r="J117" s="83">
        <v>2021</v>
      </c>
      <c r="K117" s="66">
        <f t="shared" si="4"/>
        <v>5</v>
      </c>
      <c r="L117" s="66" t="e">
        <f>VLOOKUP(M117,'Age Groups'!B:C,2,FALSE)</f>
        <v>#N/A</v>
      </c>
      <c r="M117" s="66" t="str">
        <f t="shared" si="5"/>
        <v>Sub Juniors</v>
      </c>
      <c r="N117" s="66">
        <f>VLOOKUP(O117,Clubs!D:E,2,FALSE)</f>
        <v>17</v>
      </c>
      <c r="O117" s="66" t="str">
        <f t="shared" si="6"/>
        <v>Tonique</v>
      </c>
      <c r="P117" s="66" t="e">
        <f t="shared" si="7"/>
        <v>#N/A</v>
      </c>
      <c r="Q117" s="83"/>
      <c r="R117" s="83"/>
      <c r="S117" s="83"/>
    </row>
    <row r="118" spans="1:19" ht="14" customHeight="1" x14ac:dyDescent="0.15">
      <c r="A118" s="66">
        <v>31</v>
      </c>
      <c r="B118" s="66">
        <v>3</v>
      </c>
      <c r="C118" s="66" t="s">
        <v>1148</v>
      </c>
      <c r="D118" s="69" t="s">
        <v>66</v>
      </c>
      <c r="E118" s="126"/>
      <c r="F118" s="69"/>
      <c r="G118" s="71"/>
      <c r="I118" s="66">
        <v>1</v>
      </c>
      <c r="J118" s="66">
        <v>2020</v>
      </c>
      <c r="K118" s="66">
        <f t="shared" si="4"/>
        <v>3</v>
      </c>
      <c r="L118" s="66" t="e">
        <f>VLOOKUP(M118,'Age Groups'!B:C,2,FALSE)</f>
        <v>#N/A</v>
      </c>
      <c r="M118" s="66" t="str">
        <f t="shared" si="5"/>
        <v>Sub Juniors</v>
      </c>
      <c r="N118" s="66">
        <f>VLOOKUP(O118,Clubs!D:E,2,FALSE)</f>
        <v>18</v>
      </c>
      <c r="O118" s="66" t="str">
        <f t="shared" si="6"/>
        <v>Kangaroo Island</v>
      </c>
      <c r="P118" s="66" t="e">
        <f t="shared" si="7"/>
        <v>#N/A</v>
      </c>
    </row>
    <row r="119" spans="1:19" s="73" customFormat="1" ht="25" x14ac:dyDescent="0.15">
      <c r="A119" s="66">
        <v>135</v>
      </c>
      <c r="B119" s="71">
        <v>3</v>
      </c>
      <c r="C119" s="66" t="s">
        <v>1091</v>
      </c>
      <c r="D119" s="74" t="s">
        <v>66</v>
      </c>
      <c r="E119" s="122"/>
      <c r="F119" s="69"/>
      <c r="G119" s="71"/>
      <c r="H119" s="66"/>
      <c r="I119" s="66">
        <v>1</v>
      </c>
      <c r="J119" s="66">
        <v>2020</v>
      </c>
      <c r="K119" s="66">
        <f t="shared" si="4"/>
        <v>3</v>
      </c>
      <c r="L119" s="66" t="e">
        <f>VLOOKUP(M119,'Age Groups'!B:C,2,FALSE)</f>
        <v>#N/A</v>
      </c>
      <c r="M119" s="66" t="str">
        <f t="shared" si="5"/>
        <v>Juniors</v>
      </c>
      <c r="N119" s="66">
        <f>VLOOKUP(O119,Clubs!D:E,2,FALSE)</f>
        <v>18</v>
      </c>
      <c r="O119" s="66" t="str">
        <f t="shared" si="6"/>
        <v>Kangaroo Island</v>
      </c>
      <c r="P119" s="66" t="e">
        <f t="shared" si="7"/>
        <v>#N/A</v>
      </c>
      <c r="Q119" s="66"/>
      <c r="R119" s="66"/>
      <c r="S119" s="66"/>
    </row>
    <row r="120" spans="1:19" ht="14" customHeight="1" x14ac:dyDescent="0.15">
      <c r="A120" s="66">
        <v>255</v>
      </c>
      <c r="B120" s="66">
        <v>4</v>
      </c>
      <c r="C120" s="66" t="s">
        <v>1089</v>
      </c>
      <c r="D120" s="74" t="s">
        <v>66</v>
      </c>
      <c r="E120" s="134"/>
      <c r="F120" s="71"/>
      <c r="G120" s="71"/>
      <c r="I120" s="66">
        <v>1</v>
      </c>
      <c r="J120" s="66">
        <v>2020</v>
      </c>
      <c r="K120" s="66">
        <f t="shared" si="4"/>
        <v>4</v>
      </c>
      <c r="L120" s="66" t="e">
        <f>VLOOKUP(M120,'Age Groups'!B:C,2,FALSE)</f>
        <v>#N/A</v>
      </c>
      <c r="M120" s="66" t="str">
        <f t="shared" si="5"/>
        <v>Intermediates</v>
      </c>
      <c r="N120" s="66">
        <f>VLOOKUP(O120,Clubs!D:E,2,FALSE)</f>
        <v>18</v>
      </c>
      <c r="O120" s="66" t="str">
        <f t="shared" si="6"/>
        <v>Kangaroo Island</v>
      </c>
      <c r="P120" s="66" t="e">
        <f t="shared" si="7"/>
        <v>#N/A</v>
      </c>
    </row>
    <row r="121" spans="1:19" ht="14" customHeight="1" x14ac:dyDescent="0.15">
      <c r="A121" s="66">
        <v>187</v>
      </c>
      <c r="B121" s="83">
        <v>3</v>
      </c>
      <c r="C121" s="66" t="s">
        <v>1091</v>
      </c>
      <c r="D121" s="97" t="s">
        <v>66</v>
      </c>
      <c r="E121" s="127"/>
      <c r="F121" s="86"/>
      <c r="G121" s="88"/>
      <c r="H121" s="83"/>
      <c r="I121" s="83">
        <v>2</v>
      </c>
      <c r="J121" s="83">
        <v>2021</v>
      </c>
      <c r="K121" s="66">
        <f t="shared" si="4"/>
        <v>3</v>
      </c>
      <c r="L121" s="66" t="e">
        <f>VLOOKUP(M121,'Age Groups'!B:C,2,FALSE)</f>
        <v>#N/A</v>
      </c>
      <c r="M121" s="66" t="str">
        <f t="shared" si="5"/>
        <v>Juniors</v>
      </c>
      <c r="N121" s="66">
        <f>VLOOKUP(O121,Clubs!D:E,2,FALSE)</f>
        <v>18</v>
      </c>
      <c r="O121" s="66" t="str">
        <f t="shared" si="6"/>
        <v>Kangaroo Island</v>
      </c>
      <c r="P121" s="66" t="e">
        <f t="shared" si="7"/>
        <v>#N/A</v>
      </c>
      <c r="Q121" s="83"/>
      <c r="R121" s="83"/>
      <c r="S121" s="83"/>
    </row>
    <row r="122" spans="1:19" ht="14" customHeight="1" x14ac:dyDescent="0.15">
      <c r="A122" s="66">
        <v>83</v>
      </c>
      <c r="B122" s="83">
        <v>3</v>
      </c>
      <c r="C122" s="66" t="s">
        <v>1148</v>
      </c>
      <c r="D122" s="74" t="s">
        <v>66</v>
      </c>
      <c r="E122" s="123"/>
      <c r="F122" s="97"/>
      <c r="G122" s="86"/>
      <c r="H122" s="83"/>
      <c r="I122" s="83">
        <v>2</v>
      </c>
      <c r="J122" s="83">
        <v>2021</v>
      </c>
      <c r="K122" s="66">
        <f t="shared" si="4"/>
        <v>3</v>
      </c>
      <c r="L122" s="66" t="e">
        <f>VLOOKUP(M122,'Age Groups'!B:C,2,FALSE)</f>
        <v>#N/A</v>
      </c>
      <c r="M122" s="66" t="str">
        <f t="shared" si="5"/>
        <v>Sub Juniors</v>
      </c>
      <c r="N122" s="66">
        <f>VLOOKUP(O122,Clubs!D:E,2,FALSE)</f>
        <v>18</v>
      </c>
      <c r="O122" s="66" t="str">
        <f t="shared" si="6"/>
        <v>Kangaroo Island</v>
      </c>
      <c r="P122" s="66" t="e">
        <f t="shared" si="7"/>
        <v>#N/A</v>
      </c>
      <c r="Q122" s="83"/>
      <c r="R122" s="83"/>
      <c r="S122" s="83"/>
    </row>
    <row r="123" spans="1:19" ht="14" customHeight="1" x14ac:dyDescent="0.15">
      <c r="A123" s="66">
        <v>309</v>
      </c>
      <c r="B123" s="83">
        <v>4</v>
      </c>
      <c r="C123" s="66" t="s">
        <v>1089</v>
      </c>
      <c r="D123" s="74" t="s">
        <v>66</v>
      </c>
      <c r="E123" s="123"/>
      <c r="F123" s="88"/>
      <c r="G123" s="88"/>
      <c r="H123" s="83"/>
      <c r="I123" s="162">
        <v>2</v>
      </c>
      <c r="J123" s="162">
        <v>2021</v>
      </c>
      <c r="K123" s="163">
        <f t="shared" si="4"/>
        <v>4</v>
      </c>
      <c r="L123" s="163" t="e">
        <f>VLOOKUP(M123,'Age Groups'!B:C,2,FALSE)</f>
        <v>#N/A</v>
      </c>
      <c r="M123" s="163" t="str">
        <f t="shared" si="5"/>
        <v>Intermediates</v>
      </c>
      <c r="N123" s="163">
        <f>VLOOKUP(O123,Clubs!D:E,2,FALSE)</f>
        <v>18</v>
      </c>
      <c r="O123" s="163" t="str">
        <f t="shared" si="6"/>
        <v>Kangaroo Island</v>
      </c>
      <c r="P123" s="66" t="e">
        <f t="shared" si="7"/>
        <v>#N/A</v>
      </c>
      <c r="Q123" s="83"/>
      <c r="R123" s="83"/>
      <c r="S123" s="83"/>
    </row>
    <row r="124" spans="1:19" ht="14" customHeight="1" x14ac:dyDescent="0.15">
      <c r="A124" s="66">
        <v>259</v>
      </c>
      <c r="B124" s="66">
        <v>4</v>
      </c>
      <c r="C124" s="66" t="s">
        <v>1089</v>
      </c>
      <c r="D124" s="97" t="s">
        <v>185</v>
      </c>
      <c r="E124" s="122"/>
      <c r="F124" s="71"/>
      <c r="G124" s="71"/>
      <c r="I124" s="66">
        <v>1</v>
      </c>
      <c r="J124" s="66">
        <v>2020</v>
      </c>
      <c r="K124" s="66">
        <f t="shared" si="4"/>
        <v>4</v>
      </c>
      <c r="L124" s="66" t="e">
        <f>VLOOKUP(M124,'Age Groups'!B:C,2,FALSE)</f>
        <v>#N/A</v>
      </c>
      <c r="M124" s="66" t="str">
        <f t="shared" si="5"/>
        <v>Intermediates</v>
      </c>
      <c r="N124" s="66">
        <f>VLOOKUP(O124,Clubs!D:E,2,FALSE)</f>
        <v>19</v>
      </c>
      <c r="O124" s="66" t="str">
        <f t="shared" si="6"/>
        <v xml:space="preserve">Krymzon </v>
      </c>
      <c r="P124" s="66" t="e">
        <f t="shared" si="7"/>
        <v>#N/A</v>
      </c>
    </row>
    <row r="125" spans="1:19" ht="12.75" customHeight="1" x14ac:dyDescent="0.15">
      <c r="A125" s="66">
        <v>154</v>
      </c>
      <c r="B125" s="66">
        <v>5</v>
      </c>
      <c r="C125" s="66" t="s">
        <v>1091</v>
      </c>
      <c r="D125" s="97" t="s">
        <v>185</v>
      </c>
      <c r="E125" s="122"/>
      <c r="F125" s="71"/>
      <c r="G125" s="71"/>
      <c r="I125" s="66">
        <v>1</v>
      </c>
      <c r="J125" s="66">
        <v>2020</v>
      </c>
      <c r="K125" s="66">
        <f t="shared" si="4"/>
        <v>5</v>
      </c>
      <c r="L125" s="66" t="e">
        <f>VLOOKUP(M125,'Age Groups'!B:C,2,FALSE)</f>
        <v>#N/A</v>
      </c>
      <c r="M125" s="66" t="str">
        <f t="shared" si="5"/>
        <v>Juniors</v>
      </c>
      <c r="N125" s="66">
        <f>VLOOKUP(O125,Clubs!D:E,2,FALSE)</f>
        <v>19</v>
      </c>
      <c r="O125" s="66" t="str">
        <f t="shared" si="6"/>
        <v xml:space="preserve">Krymzon </v>
      </c>
      <c r="P125" s="66" t="e">
        <f t="shared" si="7"/>
        <v>#N/A</v>
      </c>
    </row>
    <row r="126" spans="1:19" s="73" customFormat="1" ht="25" x14ac:dyDescent="0.15">
      <c r="A126" s="66">
        <v>303</v>
      </c>
      <c r="B126" s="88">
        <v>3</v>
      </c>
      <c r="C126" s="66" t="s">
        <v>1089</v>
      </c>
      <c r="D126" s="97" t="s">
        <v>185</v>
      </c>
      <c r="E126" s="136"/>
      <c r="F126" s="88"/>
      <c r="G126" s="86"/>
      <c r="H126" s="83"/>
      <c r="I126" s="83">
        <v>2</v>
      </c>
      <c r="J126" s="83">
        <v>2021</v>
      </c>
      <c r="K126" s="66">
        <f t="shared" si="4"/>
        <v>3</v>
      </c>
      <c r="L126" s="66" t="e">
        <f>VLOOKUP(M126,'Age Groups'!B:C,2,FALSE)</f>
        <v>#N/A</v>
      </c>
      <c r="M126" s="66" t="str">
        <f t="shared" si="5"/>
        <v>Intermediates</v>
      </c>
      <c r="N126" s="66">
        <f>VLOOKUP(O126,Clubs!D:E,2,FALSE)</f>
        <v>19</v>
      </c>
      <c r="O126" s="66" t="str">
        <f t="shared" si="6"/>
        <v xml:space="preserve">Krymzon </v>
      </c>
      <c r="P126" s="66" t="e">
        <f t="shared" si="7"/>
        <v>#N/A</v>
      </c>
      <c r="Q126" s="83"/>
      <c r="R126" s="83"/>
      <c r="S126" s="83"/>
    </row>
    <row r="127" spans="1:19" ht="14" customHeight="1" x14ac:dyDescent="0.15">
      <c r="A127" s="66">
        <v>199</v>
      </c>
      <c r="B127" s="83">
        <v>4</v>
      </c>
      <c r="C127" s="66" t="s">
        <v>1091</v>
      </c>
      <c r="D127" s="97" t="s">
        <v>185</v>
      </c>
      <c r="E127" s="127"/>
      <c r="F127" s="88"/>
      <c r="G127" s="88"/>
      <c r="H127" s="83"/>
      <c r="I127" s="83">
        <v>2</v>
      </c>
      <c r="J127" s="83">
        <v>2021</v>
      </c>
      <c r="K127" s="66">
        <f t="shared" si="4"/>
        <v>4</v>
      </c>
      <c r="L127" s="66" t="e">
        <f>VLOOKUP(M127,'Age Groups'!B:C,2,FALSE)</f>
        <v>#N/A</v>
      </c>
      <c r="M127" s="66" t="str">
        <f t="shared" si="5"/>
        <v>Juniors</v>
      </c>
      <c r="N127" s="66">
        <f>VLOOKUP(O127,Clubs!D:E,2,FALSE)</f>
        <v>19</v>
      </c>
      <c r="O127" s="66" t="str">
        <f t="shared" si="6"/>
        <v xml:space="preserve">Krymzon </v>
      </c>
      <c r="P127" s="66" t="e">
        <f t="shared" si="7"/>
        <v>#N/A</v>
      </c>
      <c r="Q127" s="83"/>
      <c r="R127" s="83"/>
      <c r="S127" s="83"/>
    </row>
    <row r="128" spans="1:19" ht="14" customHeight="1" x14ac:dyDescent="0.15">
      <c r="A128" s="66">
        <v>310</v>
      </c>
      <c r="B128" s="83">
        <v>4</v>
      </c>
      <c r="C128" s="66" t="s">
        <v>1089</v>
      </c>
      <c r="D128" s="88" t="s">
        <v>75</v>
      </c>
      <c r="E128" s="136"/>
      <c r="F128" s="88"/>
      <c r="G128" s="88"/>
      <c r="H128" s="83"/>
      <c r="I128" s="83">
        <v>2</v>
      </c>
      <c r="J128" s="83">
        <v>2021</v>
      </c>
      <c r="K128" s="66">
        <f t="shared" si="4"/>
        <v>4</v>
      </c>
      <c r="L128" s="66" t="e">
        <f>VLOOKUP(M128,'Age Groups'!B:C,2,FALSE)</f>
        <v>#N/A</v>
      </c>
      <c r="M128" s="66" t="str">
        <f t="shared" si="5"/>
        <v>Intermediates</v>
      </c>
      <c r="N128" s="66">
        <f>VLOOKUP(O128,Clubs!D:E,2,FALSE)</f>
        <v>20</v>
      </c>
      <c r="O128" s="66" t="str">
        <f t="shared" si="6"/>
        <v>Naracoorte</v>
      </c>
      <c r="P128" s="66" t="e">
        <f t="shared" si="7"/>
        <v>#N/A</v>
      </c>
      <c r="Q128" s="83"/>
      <c r="R128" s="83"/>
      <c r="S128" s="83"/>
    </row>
    <row r="129" spans="1:19" ht="14" customHeight="1" x14ac:dyDescent="0.2">
      <c r="A129" s="66">
        <v>98</v>
      </c>
      <c r="B129" s="83">
        <v>5</v>
      </c>
      <c r="C129" s="66" t="s">
        <v>1148</v>
      </c>
      <c r="D129" s="88" t="s">
        <v>75</v>
      </c>
      <c r="E129" s="127"/>
      <c r="F129" s="88"/>
      <c r="G129" s="88"/>
      <c r="H129" s="83"/>
      <c r="I129" s="83">
        <v>2</v>
      </c>
      <c r="J129" s="83">
        <v>2021</v>
      </c>
      <c r="K129" s="66">
        <f t="shared" si="4"/>
        <v>5</v>
      </c>
      <c r="L129" s="66" t="e">
        <f>VLOOKUP(M129,'Age Groups'!B:C,2,FALSE)</f>
        <v>#N/A</v>
      </c>
      <c r="M129" s="66" t="str">
        <f t="shared" si="5"/>
        <v>Sub Juniors</v>
      </c>
      <c r="N129" s="66">
        <f>VLOOKUP(O129,Clubs!D:E,2,FALSE)</f>
        <v>20</v>
      </c>
      <c r="O129" s="66" t="str">
        <f t="shared" si="6"/>
        <v>Naracoorte</v>
      </c>
      <c r="P129" s="66" t="e">
        <f t="shared" si="7"/>
        <v>#N/A</v>
      </c>
      <c r="Q129" s="83"/>
      <c r="R129" s="83"/>
      <c r="S129" s="83"/>
    </row>
    <row r="130" spans="1:19" ht="14" customHeight="1" x14ac:dyDescent="0.2">
      <c r="A130" s="66">
        <v>205</v>
      </c>
      <c r="B130" s="83">
        <v>5</v>
      </c>
      <c r="C130" s="66" t="s">
        <v>1091</v>
      </c>
      <c r="D130" s="88" t="s">
        <v>75</v>
      </c>
      <c r="E130" s="127"/>
      <c r="F130" s="88"/>
      <c r="G130" s="88"/>
      <c r="H130" s="83"/>
      <c r="I130" s="83">
        <v>2</v>
      </c>
      <c r="J130" s="83">
        <v>2021</v>
      </c>
      <c r="K130" s="66">
        <f t="shared" ref="K130:K193" si="8">B130</f>
        <v>5</v>
      </c>
      <c r="L130" s="66" t="e">
        <f>VLOOKUP(M130,'Age Groups'!B:C,2,FALSE)</f>
        <v>#N/A</v>
      </c>
      <c r="M130" s="66" t="str">
        <f t="shared" ref="M130:M193" si="9">C130</f>
        <v>Juniors</v>
      </c>
      <c r="N130" s="66">
        <f>VLOOKUP(O130,Clubs!D:E,2,FALSE)</f>
        <v>20</v>
      </c>
      <c r="O130" s="66" t="str">
        <f t="shared" ref="O130:O193" si="10">D130</f>
        <v>Naracoorte</v>
      </c>
      <c r="P130" s="66" t="e">
        <f t="shared" si="7"/>
        <v>#N/A</v>
      </c>
      <c r="Q130" s="83"/>
      <c r="R130" s="83"/>
      <c r="S130" s="83"/>
    </row>
    <row r="131" spans="1:19" ht="14" customHeight="1" x14ac:dyDescent="0.15">
      <c r="A131" s="66">
        <v>249</v>
      </c>
      <c r="B131" s="66">
        <v>3</v>
      </c>
      <c r="C131" s="66" t="s">
        <v>1089</v>
      </c>
      <c r="D131" s="69" t="s">
        <v>78</v>
      </c>
      <c r="E131" s="134"/>
      <c r="F131" s="71"/>
      <c r="G131" s="69"/>
      <c r="I131" s="66">
        <v>1</v>
      </c>
      <c r="J131" s="66">
        <v>2020</v>
      </c>
      <c r="K131" s="66">
        <f t="shared" si="8"/>
        <v>3</v>
      </c>
      <c r="L131" s="66" t="e">
        <f>VLOOKUP(M131,'Age Groups'!B:C,2,FALSE)</f>
        <v>#N/A</v>
      </c>
      <c r="M131" s="66" t="str">
        <f t="shared" si="9"/>
        <v>Intermediates</v>
      </c>
      <c r="N131" s="66">
        <f>VLOOKUP(O131,Clubs!D:E,2,FALSE)</f>
        <v>21</v>
      </c>
      <c r="O131" s="66" t="str">
        <f t="shared" si="10"/>
        <v>Pt Augusta</v>
      </c>
      <c r="P131" s="66" t="e">
        <f t="shared" ref="P131:P194" si="11">"                'club_id'      =&gt; "&amp;N131&amp;", // This is "&amp;O131&amp;" ###                'age_group_id' =&gt; "&amp;L131&amp;", // This is "&amp;M131&amp;" ###                'year_id'      =&gt; "&amp;I131&amp;", // This is "&amp;J131&amp;" ###                'division_id'  =&gt; "&amp;K131&amp;", // This is Div "&amp;K131&amp;" ###            ], ["</f>
        <v>#N/A</v>
      </c>
    </row>
    <row r="132" spans="1:19" ht="14" customHeight="1" x14ac:dyDescent="0.15">
      <c r="A132" s="66">
        <v>145</v>
      </c>
      <c r="B132" s="122">
        <v>4</v>
      </c>
      <c r="C132" s="66" t="s">
        <v>1091</v>
      </c>
      <c r="D132" s="69" t="s">
        <v>78</v>
      </c>
      <c r="E132" s="122"/>
      <c r="F132" s="74"/>
      <c r="G132" s="71"/>
      <c r="I132" s="66">
        <v>1</v>
      </c>
      <c r="J132" s="66">
        <v>2020</v>
      </c>
      <c r="K132" s="66">
        <f t="shared" si="8"/>
        <v>4</v>
      </c>
      <c r="L132" s="66" t="e">
        <f>VLOOKUP(M132,'Age Groups'!B:C,2,FALSE)</f>
        <v>#N/A</v>
      </c>
      <c r="M132" s="66" t="str">
        <f t="shared" si="9"/>
        <v>Juniors</v>
      </c>
      <c r="N132" s="66">
        <f>VLOOKUP(O132,Clubs!D:E,2,FALSE)</f>
        <v>21</v>
      </c>
      <c r="O132" s="66" t="str">
        <f t="shared" si="10"/>
        <v>Pt Augusta</v>
      </c>
      <c r="P132" s="66" t="e">
        <f t="shared" si="11"/>
        <v>#N/A</v>
      </c>
    </row>
    <row r="133" spans="1:19" s="73" customFormat="1" ht="25" x14ac:dyDescent="0.15">
      <c r="A133" s="66">
        <v>292</v>
      </c>
      <c r="B133" s="88">
        <v>2</v>
      </c>
      <c r="C133" s="66" t="s">
        <v>1089</v>
      </c>
      <c r="D133" s="69" t="s">
        <v>78</v>
      </c>
      <c r="E133" s="123"/>
      <c r="F133" s="88"/>
      <c r="G133" s="86"/>
      <c r="H133" s="83"/>
      <c r="I133" s="83">
        <v>2</v>
      </c>
      <c r="J133" s="83">
        <v>2021</v>
      </c>
      <c r="K133" s="66">
        <f t="shared" si="8"/>
        <v>2</v>
      </c>
      <c r="L133" s="66" t="e">
        <f>VLOOKUP(M133,'Age Groups'!B:C,2,FALSE)</f>
        <v>#N/A</v>
      </c>
      <c r="M133" s="66" t="str">
        <f t="shared" si="9"/>
        <v>Intermediates</v>
      </c>
      <c r="N133" s="66">
        <f>VLOOKUP(O133,Clubs!D:E,2,FALSE)</f>
        <v>21</v>
      </c>
      <c r="O133" s="66" t="str">
        <f t="shared" si="10"/>
        <v>Pt Augusta</v>
      </c>
      <c r="P133" s="66" t="e">
        <f t="shared" si="11"/>
        <v>#N/A</v>
      </c>
      <c r="Q133" s="83"/>
      <c r="R133" s="83"/>
      <c r="S133" s="83"/>
    </row>
    <row r="134" spans="1:19" ht="14" customHeight="1" x14ac:dyDescent="0.15">
      <c r="A134" s="66">
        <v>197</v>
      </c>
      <c r="B134" s="83">
        <v>4</v>
      </c>
      <c r="C134" s="66" t="s">
        <v>1091</v>
      </c>
      <c r="D134" s="69" t="s">
        <v>78</v>
      </c>
      <c r="E134" s="127"/>
      <c r="F134" s="88"/>
      <c r="G134" s="88"/>
      <c r="H134" s="83"/>
      <c r="I134" s="83">
        <v>2</v>
      </c>
      <c r="J134" s="83">
        <v>2021</v>
      </c>
      <c r="K134" s="66">
        <f t="shared" si="8"/>
        <v>4</v>
      </c>
      <c r="L134" s="66" t="e">
        <f>VLOOKUP(M134,'Age Groups'!B:C,2,FALSE)</f>
        <v>#N/A</v>
      </c>
      <c r="M134" s="66" t="str">
        <f t="shared" si="9"/>
        <v>Juniors</v>
      </c>
      <c r="N134" s="66">
        <f>VLOOKUP(O134,Clubs!D:E,2,FALSE)</f>
        <v>21</v>
      </c>
      <c r="O134" s="66" t="str">
        <f t="shared" si="10"/>
        <v>Pt Augusta</v>
      </c>
      <c r="P134" s="66" t="e">
        <f t="shared" si="11"/>
        <v>#N/A</v>
      </c>
      <c r="Q134" s="83"/>
      <c r="R134" s="83"/>
      <c r="S134" s="83"/>
    </row>
    <row r="135" spans="1:19" ht="14" customHeight="1" x14ac:dyDescent="0.15">
      <c r="A135" s="66">
        <v>357</v>
      </c>
      <c r="B135" s="66">
        <v>3</v>
      </c>
      <c r="C135" s="66" t="s">
        <v>1090</v>
      </c>
      <c r="D135" s="71" t="s">
        <v>83</v>
      </c>
      <c r="E135" s="126"/>
      <c r="F135" s="69"/>
      <c r="G135" s="71"/>
      <c r="I135" s="66">
        <v>1</v>
      </c>
      <c r="J135" s="66">
        <v>2020</v>
      </c>
      <c r="K135" s="66">
        <f t="shared" si="8"/>
        <v>3</v>
      </c>
      <c r="L135" s="66" t="e">
        <f>VLOOKUP(M135,'Age Groups'!B:C,2,FALSE)</f>
        <v>#N/A</v>
      </c>
      <c r="M135" s="66" t="str">
        <f t="shared" si="9"/>
        <v>Seniors</v>
      </c>
      <c r="N135" s="66">
        <f>VLOOKUP(O135,Clubs!D:E,2,FALSE)</f>
        <v>22</v>
      </c>
      <c r="O135" s="66" t="str">
        <f t="shared" si="10"/>
        <v>Port Lincoln</v>
      </c>
      <c r="P135" s="66" t="e">
        <f t="shared" si="11"/>
        <v>#N/A</v>
      </c>
    </row>
    <row r="136" spans="1:19" ht="14" customHeight="1" x14ac:dyDescent="0.15">
      <c r="A136" s="66">
        <v>148</v>
      </c>
      <c r="B136" s="66">
        <v>4</v>
      </c>
      <c r="C136" s="66" t="s">
        <v>1091</v>
      </c>
      <c r="D136" s="71" t="s">
        <v>83</v>
      </c>
      <c r="E136" s="122"/>
      <c r="F136" s="74"/>
      <c r="G136" s="71"/>
      <c r="I136" s="66">
        <v>1</v>
      </c>
      <c r="J136" s="66">
        <v>2020</v>
      </c>
      <c r="K136" s="66">
        <f t="shared" si="8"/>
        <v>4</v>
      </c>
      <c r="L136" s="66" t="e">
        <f>VLOOKUP(M136,'Age Groups'!B:C,2,FALSE)</f>
        <v>#N/A</v>
      </c>
      <c r="M136" s="66" t="str">
        <f t="shared" si="9"/>
        <v>Juniors</v>
      </c>
      <c r="N136" s="66">
        <f>VLOOKUP(O136,Clubs!D:E,2,FALSE)</f>
        <v>22</v>
      </c>
      <c r="O136" s="66" t="str">
        <f t="shared" si="10"/>
        <v>Port Lincoln</v>
      </c>
      <c r="P136" s="66" t="e">
        <f t="shared" si="11"/>
        <v>#N/A</v>
      </c>
    </row>
    <row r="137" spans="1:19" ht="15" customHeight="1" x14ac:dyDescent="0.2">
      <c r="A137" s="66">
        <v>44</v>
      </c>
      <c r="B137" s="66">
        <v>5</v>
      </c>
      <c r="C137" s="66" t="s">
        <v>1148</v>
      </c>
      <c r="D137" s="71" t="s">
        <v>83</v>
      </c>
      <c r="E137" s="122"/>
      <c r="F137" s="71"/>
      <c r="G137" s="71"/>
      <c r="I137" s="66">
        <v>1</v>
      </c>
      <c r="J137" s="66">
        <v>2020</v>
      </c>
      <c r="K137" s="66">
        <f t="shared" si="8"/>
        <v>5</v>
      </c>
      <c r="L137" s="66" t="e">
        <f>VLOOKUP(M137,'Age Groups'!B:C,2,FALSE)</f>
        <v>#N/A</v>
      </c>
      <c r="M137" s="66" t="str">
        <f t="shared" si="9"/>
        <v>Sub Juniors</v>
      </c>
      <c r="N137" s="66">
        <f>VLOOKUP(O137,Clubs!D:E,2,FALSE)</f>
        <v>22</v>
      </c>
      <c r="O137" s="66" t="str">
        <f t="shared" si="10"/>
        <v>Port Lincoln</v>
      </c>
      <c r="P137" s="66" t="e">
        <f t="shared" si="11"/>
        <v>#N/A</v>
      </c>
    </row>
    <row r="138" spans="1:19" ht="14" customHeight="1" x14ac:dyDescent="0.15">
      <c r="A138" s="66">
        <v>311</v>
      </c>
      <c r="B138" s="83">
        <v>4</v>
      </c>
      <c r="C138" s="66" t="s">
        <v>1089</v>
      </c>
      <c r="D138" s="71" t="s">
        <v>83</v>
      </c>
      <c r="E138" s="136"/>
      <c r="F138" s="95"/>
      <c r="G138" s="88"/>
      <c r="H138" s="83"/>
      <c r="I138" s="83">
        <v>2</v>
      </c>
      <c r="J138" s="83">
        <v>2021</v>
      </c>
      <c r="K138" s="66">
        <f t="shared" si="8"/>
        <v>4</v>
      </c>
      <c r="L138" s="66" t="e">
        <f>VLOOKUP(M138,'Age Groups'!B:C,2,FALSE)</f>
        <v>#N/A</v>
      </c>
      <c r="M138" s="66" t="str">
        <f t="shared" si="9"/>
        <v>Intermediates</v>
      </c>
      <c r="N138" s="66">
        <f>VLOOKUP(O138,Clubs!D:E,2,FALSE)</f>
        <v>22</v>
      </c>
      <c r="O138" s="66" t="str">
        <f t="shared" si="10"/>
        <v>Port Lincoln</v>
      </c>
      <c r="P138" s="66" t="e">
        <f t="shared" si="11"/>
        <v>#N/A</v>
      </c>
      <c r="Q138" s="83"/>
      <c r="R138" s="83"/>
      <c r="S138" s="83"/>
    </row>
    <row r="139" spans="1:19" ht="14" customHeight="1" x14ac:dyDescent="0.2">
      <c r="A139" s="66">
        <v>95</v>
      </c>
      <c r="B139" s="83">
        <v>5</v>
      </c>
      <c r="C139" s="66" t="s">
        <v>1148</v>
      </c>
      <c r="D139" s="88" t="s">
        <v>83</v>
      </c>
      <c r="E139" s="127"/>
      <c r="F139" s="95"/>
      <c r="G139" s="142"/>
      <c r="H139" s="83"/>
      <c r="I139" s="83">
        <v>2</v>
      </c>
      <c r="J139" s="83">
        <v>2021</v>
      </c>
      <c r="K139" s="66">
        <f t="shared" si="8"/>
        <v>5</v>
      </c>
      <c r="L139" s="66" t="e">
        <f>VLOOKUP(M139,'Age Groups'!B:C,2,FALSE)</f>
        <v>#N/A</v>
      </c>
      <c r="M139" s="66" t="str">
        <f t="shared" si="9"/>
        <v>Sub Juniors</v>
      </c>
      <c r="N139" s="66">
        <f>VLOOKUP(O139,Clubs!D:E,2,FALSE)</f>
        <v>22</v>
      </c>
      <c r="O139" s="66" t="str">
        <f t="shared" si="10"/>
        <v>Port Lincoln</v>
      </c>
      <c r="P139" s="66" t="e">
        <f t="shared" si="11"/>
        <v>#N/A</v>
      </c>
      <c r="Q139" s="83"/>
      <c r="R139" s="83"/>
      <c r="S139" s="83"/>
    </row>
    <row r="140" spans="1:19" ht="14" customHeight="1" x14ac:dyDescent="0.15">
      <c r="A140" s="66">
        <v>24</v>
      </c>
      <c r="B140" s="66">
        <v>2</v>
      </c>
      <c r="C140" s="66" t="s">
        <v>1148</v>
      </c>
      <c r="D140" s="126" t="s">
        <v>89</v>
      </c>
      <c r="E140" s="126"/>
      <c r="F140" s="76"/>
      <c r="G140" s="79"/>
      <c r="H140" s="66" t="s">
        <v>1184</v>
      </c>
      <c r="I140" s="66">
        <v>1</v>
      </c>
      <c r="J140" s="66">
        <v>2020</v>
      </c>
      <c r="K140" s="66">
        <f t="shared" si="8"/>
        <v>2</v>
      </c>
      <c r="L140" s="66" t="e">
        <f>VLOOKUP(M140,'Age Groups'!B:C,2,FALSE)</f>
        <v>#N/A</v>
      </c>
      <c r="M140" s="66" t="str">
        <f t="shared" si="9"/>
        <v>Sub Juniors</v>
      </c>
      <c r="N140" s="66">
        <f>VLOOKUP(O140,Clubs!D:E,2,FALSE)</f>
        <v>24</v>
      </c>
      <c r="O140" s="66" t="str">
        <f t="shared" si="10"/>
        <v>Whydale</v>
      </c>
      <c r="P140" s="66" t="e">
        <f t="shared" si="11"/>
        <v>#N/A</v>
      </c>
    </row>
    <row r="141" spans="1:19" ht="14" customHeight="1" x14ac:dyDescent="0.15">
      <c r="A141" s="66">
        <v>244</v>
      </c>
      <c r="B141" s="66">
        <v>2</v>
      </c>
      <c r="C141" s="66" t="s">
        <v>1089</v>
      </c>
      <c r="D141" s="69" t="s">
        <v>89</v>
      </c>
      <c r="E141" s="126"/>
      <c r="F141" s="77"/>
      <c r="G141" s="79"/>
      <c r="I141" s="66">
        <v>1</v>
      </c>
      <c r="J141" s="66">
        <v>2020</v>
      </c>
      <c r="K141" s="66">
        <f t="shared" si="8"/>
        <v>2</v>
      </c>
      <c r="L141" s="66" t="e">
        <f>VLOOKUP(M141,'Age Groups'!B:C,2,FALSE)</f>
        <v>#N/A</v>
      </c>
      <c r="M141" s="66" t="str">
        <f t="shared" si="9"/>
        <v>Intermediates</v>
      </c>
      <c r="N141" s="66">
        <f>VLOOKUP(O141,Clubs!D:E,2,FALSE)</f>
        <v>24</v>
      </c>
      <c r="O141" s="66" t="str">
        <f t="shared" si="10"/>
        <v>Whydale</v>
      </c>
      <c r="P141" s="66" t="e">
        <f t="shared" si="11"/>
        <v>#N/A</v>
      </c>
    </row>
    <row r="142" spans="1:19" s="73" customFormat="1" ht="25" x14ac:dyDescent="0.15">
      <c r="A142" s="66">
        <v>138</v>
      </c>
      <c r="B142" s="66">
        <v>3</v>
      </c>
      <c r="C142" s="66" t="s">
        <v>1091</v>
      </c>
      <c r="D142" s="145" t="s">
        <v>89</v>
      </c>
      <c r="E142" s="122"/>
      <c r="F142" s="133"/>
      <c r="G142" s="122"/>
      <c r="H142" s="66"/>
      <c r="I142" s="66">
        <v>1</v>
      </c>
      <c r="J142" s="66">
        <v>2020</v>
      </c>
      <c r="K142" s="66">
        <f t="shared" si="8"/>
        <v>3</v>
      </c>
      <c r="L142" s="66" t="e">
        <f>VLOOKUP(M142,'Age Groups'!B:C,2,FALSE)</f>
        <v>#N/A</v>
      </c>
      <c r="M142" s="66" t="str">
        <f t="shared" si="9"/>
        <v>Juniors</v>
      </c>
      <c r="N142" s="66">
        <f>VLOOKUP(O142,Clubs!D:E,2,FALSE)</f>
        <v>24</v>
      </c>
      <c r="O142" s="66" t="str">
        <f t="shared" si="10"/>
        <v>Whydale</v>
      </c>
      <c r="P142" s="66" t="e">
        <f t="shared" si="11"/>
        <v>#N/A</v>
      </c>
      <c r="Q142" s="66"/>
      <c r="R142" s="66"/>
      <c r="S142" s="66"/>
    </row>
    <row r="143" spans="1:19" ht="14" customHeight="1" x14ac:dyDescent="0.15">
      <c r="A143" s="66">
        <v>76</v>
      </c>
      <c r="B143" s="83">
        <v>2</v>
      </c>
      <c r="C143" s="66" t="s">
        <v>1148</v>
      </c>
      <c r="D143" s="98" t="s">
        <v>89</v>
      </c>
      <c r="E143" s="123"/>
      <c r="F143" s="86"/>
      <c r="G143" s="123"/>
      <c r="H143" s="83"/>
      <c r="I143" s="83">
        <v>2</v>
      </c>
      <c r="J143" s="83">
        <v>2021</v>
      </c>
      <c r="K143" s="66">
        <f t="shared" si="8"/>
        <v>2</v>
      </c>
      <c r="L143" s="66" t="e">
        <f>VLOOKUP(M143,'Age Groups'!B:C,2,FALSE)</f>
        <v>#N/A</v>
      </c>
      <c r="M143" s="66" t="str">
        <f t="shared" si="9"/>
        <v>Sub Juniors</v>
      </c>
      <c r="N143" s="66">
        <f>VLOOKUP(O143,Clubs!D:E,2,FALSE)</f>
        <v>24</v>
      </c>
      <c r="O143" s="66" t="str">
        <f t="shared" si="10"/>
        <v>Whydale</v>
      </c>
      <c r="P143" s="66" t="e">
        <f t="shared" si="11"/>
        <v>#N/A</v>
      </c>
      <c r="Q143" s="83"/>
      <c r="R143" s="83"/>
      <c r="S143" s="83"/>
    </row>
    <row r="144" spans="1:19" ht="14" customHeight="1" x14ac:dyDescent="0.15">
      <c r="A144" s="66">
        <v>190</v>
      </c>
      <c r="B144" s="83">
        <v>3</v>
      </c>
      <c r="C144" s="66" t="s">
        <v>1091</v>
      </c>
      <c r="D144" s="86" t="s">
        <v>89</v>
      </c>
      <c r="E144" s="127"/>
      <c r="F144" s="200"/>
      <c r="G144" s="123"/>
      <c r="H144" s="83"/>
      <c r="I144" s="83">
        <v>2</v>
      </c>
      <c r="J144" s="83">
        <v>2021</v>
      </c>
      <c r="K144" s="66">
        <f t="shared" si="8"/>
        <v>3</v>
      </c>
      <c r="L144" s="66" t="e">
        <f>VLOOKUP(M144,'Age Groups'!B:C,2,FALSE)</f>
        <v>#N/A</v>
      </c>
      <c r="M144" s="66" t="str">
        <f t="shared" si="9"/>
        <v>Juniors</v>
      </c>
      <c r="N144" s="66">
        <f>VLOOKUP(O144,Clubs!D:E,2,FALSE)</f>
        <v>24</v>
      </c>
      <c r="O144" s="66" t="str">
        <f t="shared" si="10"/>
        <v>Whydale</v>
      </c>
      <c r="P144" s="66" t="e">
        <f t="shared" si="11"/>
        <v>#N/A</v>
      </c>
      <c r="Q144" s="83"/>
      <c r="R144" s="83"/>
      <c r="S144" s="83"/>
    </row>
    <row r="145" spans="1:19" ht="14" customHeight="1" x14ac:dyDescent="0.15">
      <c r="A145" s="66">
        <v>240</v>
      </c>
      <c r="B145" s="66">
        <v>2</v>
      </c>
      <c r="C145" s="66" t="s">
        <v>1089</v>
      </c>
      <c r="D145" s="69" t="s">
        <v>93</v>
      </c>
      <c r="E145" s="126"/>
      <c r="F145" s="71"/>
      <c r="G145" s="126"/>
      <c r="I145" s="66">
        <v>1</v>
      </c>
      <c r="J145" s="66">
        <v>2020</v>
      </c>
      <c r="K145" s="66">
        <f t="shared" si="8"/>
        <v>2</v>
      </c>
      <c r="L145" s="66" t="e">
        <f>VLOOKUP(M145,'Age Groups'!B:C,2,FALSE)</f>
        <v>#N/A</v>
      </c>
      <c r="M145" s="66" t="str">
        <f t="shared" si="9"/>
        <v>Intermediates</v>
      </c>
      <c r="N145" s="66">
        <f>VLOOKUP(O145,Clubs!D:E,2,FALSE)</f>
        <v>25</v>
      </c>
      <c r="O145" s="66" t="str">
        <f t="shared" si="10"/>
        <v>Carisbrook</v>
      </c>
      <c r="P145" s="66" t="e">
        <f t="shared" si="11"/>
        <v>#N/A</v>
      </c>
    </row>
    <row r="146" spans="1:19" ht="14" customHeight="1" x14ac:dyDescent="0.15">
      <c r="A146" s="66">
        <v>28</v>
      </c>
      <c r="B146" s="66">
        <v>3</v>
      </c>
      <c r="C146" s="66" t="s">
        <v>1148</v>
      </c>
      <c r="D146" s="132" t="s">
        <v>93</v>
      </c>
      <c r="E146" s="134"/>
      <c r="F146" s="69"/>
      <c r="G146" s="122"/>
      <c r="I146" s="66">
        <v>1</v>
      </c>
      <c r="J146" s="66">
        <v>2020</v>
      </c>
      <c r="K146" s="66">
        <f t="shared" si="8"/>
        <v>3</v>
      </c>
      <c r="L146" s="66" t="e">
        <f>VLOOKUP(M146,'Age Groups'!B:C,2,FALSE)</f>
        <v>#N/A</v>
      </c>
      <c r="M146" s="66" t="str">
        <f t="shared" si="9"/>
        <v>Sub Juniors</v>
      </c>
      <c r="N146" s="66">
        <f>VLOOKUP(O146,Clubs!D:E,2,FALSE)</f>
        <v>25</v>
      </c>
      <c r="O146" s="66" t="str">
        <f t="shared" si="10"/>
        <v>Carisbrook</v>
      </c>
      <c r="P146" s="66" t="e">
        <f t="shared" si="11"/>
        <v>#N/A</v>
      </c>
    </row>
    <row r="147" spans="1:19" ht="14" customHeight="1" x14ac:dyDescent="0.2">
      <c r="A147" s="66">
        <v>151</v>
      </c>
      <c r="B147" s="66">
        <v>5</v>
      </c>
      <c r="C147" s="66" t="s">
        <v>1091</v>
      </c>
      <c r="D147" s="71" t="s">
        <v>93</v>
      </c>
      <c r="F147" s="71"/>
      <c r="G147" s="122"/>
      <c r="I147" s="66">
        <v>1</v>
      </c>
      <c r="J147" s="66">
        <v>2020</v>
      </c>
      <c r="K147" s="66">
        <f t="shared" si="8"/>
        <v>5</v>
      </c>
      <c r="L147" s="66" t="e">
        <f>VLOOKUP(M147,'Age Groups'!B:C,2,FALSE)</f>
        <v>#N/A</v>
      </c>
      <c r="M147" s="66" t="str">
        <f t="shared" si="9"/>
        <v>Juniors</v>
      </c>
      <c r="N147" s="66">
        <f>VLOOKUP(O147,Clubs!D:E,2,FALSE)</f>
        <v>25</v>
      </c>
      <c r="O147" s="66" t="str">
        <f t="shared" si="10"/>
        <v>Carisbrook</v>
      </c>
      <c r="P147" s="66" t="e">
        <f t="shared" si="11"/>
        <v>#N/A</v>
      </c>
    </row>
    <row r="148" spans="1:19" ht="14" customHeight="1" x14ac:dyDescent="0.15">
      <c r="A148" s="66">
        <v>80</v>
      </c>
      <c r="B148" s="127">
        <v>3</v>
      </c>
      <c r="C148" s="66" t="s">
        <v>1148</v>
      </c>
      <c r="D148" s="96" t="s">
        <v>93</v>
      </c>
      <c r="E148" s="136"/>
      <c r="F148" s="86"/>
      <c r="G148" s="127"/>
      <c r="H148" s="83"/>
      <c r="I148" s="83">
        <v>2</v>
      </c>
      <c r="J148" s="83">
        <v>2021</v>
      </c>
      <c r="K148" s="66">
        <f t="shared" si="8"/>
        <v>3</v>
      </c>
      <c r="L148" s="66" t="e">
        <f>VLOOKUP(M148,'Age Groups'!B:C,2,FALSE)</f>
        <v>#N/A</v>
      </c>
      <c r="M148" s="66" t="str">
        <f t="shared" si="9"/>
        <v>Sub Juniors</v>
      </c>
      <c r="N148" s="66">
        <f>VLOOKUP(O148,Clubs!D:E,2,FALSE)</f>
        <v>25</v>
      </c>
      <c r="O148" s="66" t="str">
        <f t="shared" si="10"/>
        <v>Carisbrook</v>
      </c>
      <c r="P148" s="66" t="e">
        <f t="shared" si="11"/>
        <v>#N/A</v>
      </c>
      <c r="Q148" s="83"/>
      <c r="R148" s="83"/>
      <c r="S148" s="83"/>
    </row>
    <row r="149" spans="1:19" x14ac:dyDescent="0.2">
      <c r="A149" s="66">
        <v>202</v>
      </c>
      <c r="B149" s="83">
        <v>5</v>
      </c>
      <c r="C149" s="66" t="s">
        <v>1091</v>
      </c>
      <c r="D149" s="99" t="s">
        <v>93</v>
      </c>
      <c r="E149" s="127"/>
      <c r="F149" s="127"/>
      <c r="G149" s="83"/>
      <c r="H149" s="83"/>
      <c r="I149" s="83">
        <v>2</v>
      </c>
      <c r="J149" s="83">
        <v>2021</v>
      </c>
      <c r="K149" s="66">
        <f t="shared" si="8"/>
        <v>5</v>
      </c>
      <c r="L149" s="66" t="e">
        <f>VLOOKUP(M149,'Age Groups'!B:C,2,FALSE)</f>
        <v>#N/A</v>
      </c>
      <c r="M149" s="66" t="str">
        <f t="shared" si="9"/>
        <v>Juniors</v>
      </c>
      <c r="N149" s="66">
        <f>VLOOKUP(O149,Clubs!D:E,2,FALSE)</f>
        <v>25</v>
      </c>
      <c r="O149" s="66" t="str">
        <f t="shared" si="10"/>
        <v>Carisbrook</v>
      </c>
      <c r="P149" s="66" t="e">
        <f t="shared" si="11"/>
        <v>#N/A</v>
      </c>
      <c r="Q149" s="83"/>
      <c r="R149" s="83"/>
      <c r="S149" s="83"/>
    </row>
    <row r="150" spans="1:19" ht="14" customHeight="1" x14ac:dyDescent="0.15">
      <c r="A150" s="66">
        <v>43</v>
      </c>
      <c r="B150" s="66">
        <v>5</v>
      </c>
      <c r="C150" s="66" t="s">
        <v>1148</v>
      </c>
      <c r="D150" s="79" t="s">
        <v>96</v>
      </c>
      <c r="E150" s="122"/>
      <c r="F150" s="122"/>
      <c r="G150" s="122"/>
      <c r="I150" s="66">
        <v>1</v>
      </c>
      <c r="J150" s="66">
        <v>2020</v>
      </c>
      <c r="K150" s="66">
        <f t="shared" si="8"/>
        <v>5</v>
      </c>
      <c r="L150" s="66" t="e">
        <f>VLOOKUP(M150,'Age Groups'!B:C,2,FALSE)</f>
        <v>#N/A</v>
      </c>
      <c r="M150" s="66" t="str">
        <f t="shared" si="9"/>
        <v>Sub Juniors</v>
      </c>
      <c r="N150" s="66">
        <f>VLOOKUP(O150,Clubs!D:E,2,FALSE)</f>
        <v>26</v>
      </c>
      <c r="O150" s="66" t="str">
        <f t="shared" si="10"/>
        <v>Elizabeth Eastside</v>
      </c>
      <c r="P150" s="66" t="e">
        <f t="shared" si="11"/>
        <v>#N/A</v>
      </c>
    </row>
    <row r="151" spans="1:19" ht="14" customHeight="1" x14ac:dyDescent="0.15">
      <c r="A151" s="66">
        <v>150</v>
      </c>
      <c r="B151" s="66">
        <v>5</v>
      </c>
      <c r="C151" s="66" t="s">
        <v>1091</v>
      </c>
      <c r="D151" s="96" t="s">
        <v>96</v>
      </c>
      <c r="E151" s="122"/>
      <c r="F151" s="122"/>
      <c r="G151" s="122"/>
      <c r="I151" s="66">
        <v>1</v>
      </c>
      <c r="J151" s="66">
        <v>2020</v>
      </c>
      <c r="K151" s="66">
        <f t="shared" si="8"/>
        <v>5</v>
      </c>
      <c r="L151" s="66" t="e">
        <f>VLOOKUP(M151,'Age Groups'!B:C,2,FALSE)</f>
        <v>#N/A</v>
      </c>
      <c r="M151" s="66" t="str">
        <f t="shared" si="9"/>
        <v>Juniors</v>
      </c>
      <c r="N151" s="66">
        <f>VLOOKUP(O151,Clubs!D:E,2,FALSE)</f>
        <v>26</v>
      </c>
      <c r="O151" s="66" t="str">
        <f t="shared" si="10"/>
        <v>Elizabeth Eastside</v>
      </c>
      <c r="P151" s="66" t="e">
        <f t="shared" si="11"/>
        <v>#N/A</v>
      </c>
    </row>
    <row r="152" spans="1:19" ht="14" customHeight="1" x14ac:dyDescent="0.15">
      <c r="A152" s="66">
        <v>93</v>
      </c>
      <c r="B152" s="83">
        <v>4</v>
      </c>
      <c r="C152" s="66" t="s">
        <v>1148</v>
      </c>
      <c r="D152" s="96" t="s">
        <v>96</v>
      </c>
      <c r="E152" s="127"/>
      <c r="F152" s="127"/>
      <c r="G152" s="127"/>
      <c r="H152" s="83"/>
      <c r="I152" s="83">
        <v>2</v>
      </c>
      <c r="J152" s="83">
        <v>2021</v>
      </c>
      <c r="K152" s="66">
        <f t="shared" si="8"/>
        <v>4</v>
      </c>
      <c r="L152" s="66" t="e">
        <f>VLOOKUP(M152,'Age Groups'!B:C,2,FALSE)</f>
        <v>#N/A</v>
      </c>
      <c r="M152" s="66" t="str">
        <f t="shared" si="9"/>
        <v>Sub Juniors</v>
      </c>
      <c r="N152" s="66">
        <f>VLOOKUP(O152,Clubs!D:E,2,FALSE)</f>
        <v>26</v>
      </c>
      <c r="O152" s="66" t="str">
        <f t="shared" si="10"/>
        <v>Elizabeth Eastside</v>
      </c>
      <c r="P152" s="66" t="e">
        <f t="shared" si="11"/>
        <v>#N/A</v>
      </c>
      <c r="Q152" s="83"/>
      <c r="R152" s="83"/>
      <c r="S152" s="83"/>
    </row>
    <row r="153" spans="1:19" ht="14" customHeight="1" x14ac:dyDescent="0.15">
      <c r="A153" s="66">
        <v>195</v>
      </c>
      <c r="B153" s="127">
        <v>4</v>
      </c>
      <c r="C153" s="66" t="s">
        <v>1091</v>
      </c>
      <c r="D153" s="96" t="s">
        <v>96</v>
      </c>
      <c r="E153" s="127"/>
      <c r="F153" s="136"/>
      <c r="G153" s="127"/>
      <c r="H153" s="83"/>
      <c r="I153" s="83">
        <v>2</v>
      </c>
      <c r="J153" s="83">
        <v>2021</v>
      </c>
      <c r="K153" s="66">
        <f t="shared" si="8"/>
        <v>4</v>
      </c>
      <c r="L153" s="66" t="e">
        <f>VLOOKUP(M153,'Age Groups'!B:C,2,FALSE)</f>
        <v>#N/A</v>
      </c>
      <c r="M153" s="66" t="str">
        <f t="shared" si="9"/>
        <v>Juniors</v>
      </c>
      <c r="N153" s="66">
        <f>VLOOKUP(O153,Clubs!D:E,2,FALSE)</f>
        <v>26</v>
      </c>
      <c r="O153" s="66" t="str">
        <f t="shared" si="10"/>
        <v>Elizabeth Eastside</v>
      </c>
      <c r="P153" s="66" t="e">
        <f t="shared" si="11"/>
        <v>#N/A</v>
      </c>
      <c r="Q153" s="83"/>
      <c r="R153" s="83"/>
      <c r="S153" s="83"/>
    </row>
    <row r="154" spans="1:19" ht="14" customHeight="1" x14ac:dyDescent="0.15">
      <c r="A154" s="66">
        <v>234</v>
      </c>
      <c r="B154" s="66">
        <v>1</v>
      </c>
      <c r="C154" s="66" t="s">
        <v>1089</v>
      </c>
      <c r="D154" s="79" t="s">
        <v>98</v>
      </c>
      <c r="E154" s="126"/>
      <c r="F154" s="122"/>
      <c r="G154" s="152"/>
      <c r="I154" s="66">
        <v>1</v>
      </c>
      <c r="J154" s="66">
        <v>2020</v>
      </c>
      <c r="K154" s="66">
        <f t="shared" si="8"/>
        <v>1</v>
      </c>
      <c r="L154" s="66" t="e">
        <f>VLOOKUP(M154,'Age Groups'!B:C,2,FALSE)</f>
        <v>#N/A</v>
      </c>
      <c r="M154" s="66" t="str">
        <f t="shared" si="9"/>
        <v>Intermediates</v>
      </c>
      <c r="N154" s="66">
        <f>VLOOKUP(O154,Clubs!D:E,2,FALSE)</f>
        <v>27</v>
      </c>
      <c r="O154" s="66" t="str">
        <f t="shared" si="10"/>
        <v>Gleneliz</v>
      </c>
      <c r="P154" s="66" t="e">
        <f t="shared" si="11"/>
        <v>#N/A</v>
      </c>
    </row>
    <row r="155" spans="1:19" ht="14" customHeight="1" x14ac:dyDescent="0.15">
      <c r="A155" s="66">
        <v>21</v>
      </c>
      <c r="B155" s="66">
        <v>2</v>
      </c>
      <c r="C155" s="66" t="s">
        <v>1148</v>
      </c>
      <c r="D155" s="79" t="s">
        <v>98</v>
      </c>
      <c r="E155" s="126"/>
      <c r="F155" s="126"/>
      <c r="G155" s="126"/>
      <c r="I155" s="66">
        <v>1</v>
      </c>
      <c r="J155" s="66">
        <v>2020</v>
      </c>
      <c r="K155" s="66">
        <f t="shared" si="8"/>
        <v>2</v>
      </c>
      <c r="L155" s="66" t="e">
        <f>VLOOKUP(M155,'Age Groups'!B:C,2,FALSE)</f>
        <v>#N/A</v>
      </c>
      <c r="M155" s="66" t="str">
        <f t="shared" si="9"/>
        <v>Sub Juniors</v>
      </c>
      <c r="N155" s="66">
        <f>VLOOKUP(O155,Clubs!D:E,2,FALSE)</f>
        <v>27</v>
      </c>
      <c r="O155" s="66" t="str">
        <f t="shared" si="10"/>
        <v>Gleneliz</v>
      </c>
      <c r="P155" s="66" t="e">
        <f t="shared" si="11"/>
        <v>#N/A</v>
      </c>
    </row>
    <row r="156" spans="1:19" s="82" customFormat="1" ht="14" customHeight="1" x14ac:dyDescent="0.15">
      <c r="A156" s="66">
        <v>128</v>
      </c>
      <c r="B156" s="66">
        <v>2</v>
      </c>
      <c r="C156" s="66" t="s">
        <v>1091</v>
      </c>
      <c r="D156" s="126" t="s">
        <v>98</v>
      </c>
      <c r="E156" s="122"/>
      <c r="F156" s="126"/>
      <c r="G156" s="126"/>
      <c r="H156" s="66"/>
      <c r="I156" s="66">
        <v>1</v>
      </c>
      <c r="J156" s="66">
        <v>2020</v>
      </c>
      <c r="K156" s="66">
        <f t="shared" si="8"/>
        <v>2</v>
      </c>
      <c r="L156" s="66" t="e">
        <f>VLOOKUP(M156,'Age Groups'!B:C,2,FALSE)</f>
        <v>#N/A</v>
      </c>
      <c r="M156" s="66" t="str">
        <f t="shared" si="9"/>
        <v>Juniors</v>
      </c>
      <c r="N156" s="66">
        <f>VLOOKUP(O156,Clubs!D:E,2,FALSE)</f>
        <v>27</v>
      </c>
      <c r="O156" s="66" t="str">
        <f t="shared" si="10"/>
        <v>Gleneliz</v>
      </c>
      <c r="P156" s="66" t="e">
        <f t="shared" si="11"/>
        <v>#N/A</v>
      </c>
      <c r="Q156" s="66"/>
      <c r="R156" s="66"/>
      <c r="S156" s="66"/>
    </row>
    <row r="157" spans="1:19" s="82" customFormat="1" ht="14" customHeight="1" x14ac:dyDescent="0.15">
      <c r="A157" s="66">
        <v>346</v>
      </c>
      <c r="B157" s="66">
        <v>2</v>
      </c>
      <c r="C157" s="66" t="s">
        <v>1090</v>
      </c>
      <c r="D157" s="126" t="s">
        <v>98</v>
      </c>
      <c r="E157" s="126"/>
      <c r="F157" s="126"/>
      <c r="G157" s="122"/>
      <c r="H157" s="66" t="s">
        <v>1183</v>
      </c>
      <c r="I157" s="66">
        <v>1</v>
      </c>
      <c r="J157" s="66">
        <v>2020</v>
      </c>
      <c r="K157" s="66">
        <f t="shared" si="8"/>
        <v>2</v>
      </c>
      <c r="L157" s="66" t="e">
        <f>VLOOKUP(M157,'Age Groups'!B:C,2,FALSE)</f>
        <v>#N/A</v>
      </c>
      <c r="M157" s="66" t="str">
        <f t="shared" si="9"/>
        <v>Seniors</v>
      </c>
      <c r="N157" s="66">
        <f>VLOOKUP(O157,Clubs!D:E,2,FALSE)</f>
        <v>27</v>
      </c>
      <c r="O157" s="66" t="str">
        <f t="shared" si="10"/>
        <v>Gleneliz</v>
      </c>
      <c r="P157" s="66" t="e">
        <f t="shared" si="11"/>
        <v>#N/A</v>
      </c>
      <c r="Q157" s="66"/>
      <c r="R157" s="66"/>
      <c r="S157" s="66"/>
    </row>
    <row r="158" spans="1:19" s="82" customFormat="1" ht="14" customHeight="1" x14ac:dyDescent="0.15">
      <c r="A158" s="66">
        <v>286</v>
      </c>
      <c r="B158" s="127">
        <v>1</v>
      </c>
      <c r="C158" s="66" t="s">
        <v>1089</v>
      </c>
      <c r="D158" s="123" t="s">
        <v>98</v>
      </c>
      <c r="E158" s="123"/>
      <c r="F158" s="83"/>
      <c r="G158" s="153"/>
      <c r="H158" s="83"/>
      <c r="I158" s="83">
        <v>2</v>
      </c>
      <c r="J158" s="83">
        <v>2021</v>
      </c>
      <c r="K158" s="66">
        <f t="shared" si="8"/>
        <v>1</v>
      </c>
      <c r="L158" s="66" t="e">
        <f>VLOOKUP(M158,'Age Groups'!B:C,2,FALSE)</f>
        <v>#N/A</v>
      </c>
      <c r="M158" s="66" t="str">
        <f t="shared" si="9"/>
        <v>Intermediates</v>
      </c>
      <c r="N158" s="66">
        <f>VLOOKUP(O158,Clubs!D:E,2,FALSE)</f>
        <v>27</v>
      </c>
      <c r="O158" s="66" t="str">
        <f t="shared" si="10"/>
        <v>Gleneliz</v>
      </c>
      <c r="P158" s="66" t="e">
        <f t="shared" si="11"/>
        <v>#N/A</v>
      </c>
      <c r="Q158" s="83"/>
      <c r="R158" s="83"/>
      <c r="S158" s="83"/>
    </row>
    <row r="159" spans="1:19" s="82" customFormat="1" ht="14" customHeight="1" x14ac:dyDescent="0.15">
      <c r="A159" s="66">
        <v>73</v>
      </c>
      <c r="B159" s="83">
        <v>2</v>
      </c>
      <c r="C159" s="66" t="s">
        <v>1148</v>
      </c>
      <c r="D159" s="123" t="s">
        <v>98</v>
      </c>
      <c r="E159" s="123"/>
      <c r="F159" s="123"/>
      <c r="G159" s="123"/>
      <c r="H159" s="83"/>
      <c r="I159" s="83">
        <v>2</v>
      </c>
      <c r="J159" s="83">
        <v>2021</v>
      </c>
      <c r="K159" s="66">
        <f t="shared" si="8"/>
        <v>2</v>
      </c>
      <c r="L159" s="66" t="e">
        <f>VLOOKUP(M159,'Age Groups'!B:C,2,FALSE)</f>
        <v>#N/A</v>
      </c>
      <c r="M159" s="66" t="str">
        <f t="shared" si="9"/>
        <v>Sub Juniors</v>
      </c>
      <c r="N159" s="66">
        <f>VLOOKUP(O159,Clubs!D:E,2,FALSE)</f>
        <v>27</v>
      </c>
      <c r="O159" s="66" t="str">
        <f t="shared" si="10"/>
        <v>Gleneliz</v>
      </c>
      <c r="P159" s="66" t="e">
        <f t="shared" si="11"/>
        <v>#N/A</v>
      </c>
      <c r="Q159" s="83"/>
      <c r="R159" s="83"/>
      <c r="S159" s="83"/>
    </row>
    <row r="160" spans="1:19" s="82" customFormat="1" ht="14" customHeight="1" x14ac:dyDescent="0.15">
      <c r="A160" s="66">
        <v>180</v>
      </c>
      <c r="B160" s="83">
        <v>2</v>
      </c>
      <c r="C160" s="66" t="s">
        <v>1091</v>
      </c>
      <c r="D160" s="123" t="s">
        <v>98</v>
      </c>
      <c r="E160" s="127"/>
      <c r="F160" s="123"/>
      <c r="G160" s="123"/>
      <c r="H160" s="83"/>
      <c r="I160" s="83">
        <v>2</v>
      </c>
      <c r="J160" s="83">
        <v>2021</v>
      </c>
      <c r="K160" s="66">
        <f t="shared" si="8"/>
        <v>2</v>
      </c>
      <c r="L160" s="66" t="e">
        <f>VLOOKUP(M160,'Age Groups'!B:C,2,FALSE)</f>
        <v>#N/A</v>
      </c>
      <c r="M160" s="66" t="str">
        <f t="shared" si="9"/>
        <v>Juniors</v>
      </c>
      <c r="N160" s="66">
        <f>VLOOKUP(O160,Clubs!D:E,2,FALSE)</f>
        <v>27</v>
      </c>
      <c r="O160" s="66" t="str">
        <f t="shared" si="10"/>
        <v>Gleneliz</v>
      </c>
      <c r="P160" s="66" t="e">
        <f t="shared" si="11"/>
        <v>#N/A</v>
      </c>
      <c r="Q160" s="83"/>
      <c r="R160" s="83"/>
      <c r="S160" s="83"/>
    </row>
    <row r="161" spans="1:19" s="83" customFormat="1" ht="26.5" customHeight="1" x14ac:dyDescent="0.15">
      <c r="A161" s="66">
        <v>398</v>
      </c>
      <c r="B161" s="83">
        <v>2</v>
      </c>
      <c r="C161" s="66" t="s">
        <v>1090</v>
      </c>
      <c r="D161" s="139" t="s">
        <v>98</v>
      </c>
      <c r="E161" s="157"/>
      <c r="F161" s="157"/>
      <c r="G161" s="183"/>
      <c r="I161" s="83">
        <v>2</v>
      </c>
      <c r="J161" s="83">
        <v>2021</v>
      </c>
      <c r="K161" s="66">
        <f t="shared" si="8"/>
        <v>2</v>
      </c>
      <c r="L161" s="66" t="e">
        <f>VLOOKUP(M161,'Age Groups'!B:C,2,FALSE)</f>
        <v>#N/A</v>
      </c>
      <c r="M161" s="66" t="str">
        <f t="shared" si="9"/>
        <v>Seniors</v>
      </c>
      <c r="N161" s="66">
        <f>VLOOKUP(O161,Clubs!D:E,2,FALSE)</f>
        <v>27</v>
      </c>
      <c r="O161" s="66" t="str">
        <f t="shared" si="10"/>
        <v>Gleneliz</v>
      </c>
      <c r="P161" s="66" t="e">
        <f t="shared" si="11"/>
        <v>#N/A</v>
      </c>
    </row>
    <row r="162" spans="1:19" s="83" customFormat="1" ht="33.75" customHeight="1" x14ac:dyDescent="0.15">
      <c r="A162" s="66">
        <v>241</v>
      </c>
      <c r="B162" s="66">
        <v>2</v>
      </c>
      <c r="C162" s="66" t="s">
        <v>1089</v>
      </c>
      <c r="D162" s="130" t="s">
        <v>102</v>
      </c>
      <c r="E162" s="129"/>
      <c r="F162" s="130"/>
      <c r="G162" s="129"/>
      <c r="H162" s="66"/>
      <c r="I162" s="66">
        <v>1</v>
      </c>
      <c r="J162" s="66">
        <v>2020</v>
      </c>
      <c r="K162" s="66">
        <f t="shared" si="8"/>
        <v>2</v>
      </c>
      <c r="L162" s="66" t="e">
        <f>VLOOKUP(M162,'Age Groups'!B:C,2,FALSE)</f>
        <v>#N/A</v>
      </c>
      <c r="M162" s="66" t="str">
        <f t="shared" si="9"/>
        <v>Intermediates</v>
      </c>
      <c r="N162" s="66">
        <f>VLOOKUP(O162,Clubs!D:E,2,FALSE)</f>
        <v>28</v>
      </c>
      <c r="O162" s="66" t="str">
        <f t="shared" si="10"/>
        <v>Golden Heights</v>
      </c>
      <c r="P162" s="66" t="e">
        <f t="shared" si="11"/>
        <v>#N/A</v>
      </c>
      <c r="Q162" s="66"/>
      <c r="R162" s="66"/>
      <c r="S162" s="66"/>
    </row>
    <row r="163" spans="1:19" s="83" customFormat="1" ht="36.5" customHeight="1" x14ac:dyDescent="0.15">
      <c r="A163" s="66">
        <v>347</v>
      </c>
      <c r="B163" s="66">
        <v>2</v>
      </c>
      <c r="C163" s="66" t="s">
        <v>1090</v>
      </c>
      <c r="D163" s="69" t="s">
        <v>102</v>
      </c>
      <c r="E163" s="126"/>
      <c r="F163" s="69"/>
      <c r="G163" s="71"/>
      <c r="H163" s="66"/>
      <c r="I163" s="66">
        <v>1</v>
      </c>
      <c r="J163" s="66">
        <v>2020</v>
      </c>
      <c r="K163" s="66">
        <f t="shared" si="8"/>
        <v>2</v>
      </c>
      <c r="L163" s="66" t="e">
        <f>VLOOKUP(M163,'Age Groups'!B:C,2,FALSE)</f>
        <v>#N/A</v>
      </c>
      <c r="M163" s="66" t="str">
        <f t="shared" si="9"/>
        <v>Seniors</v>
      </c>
      <c r="N163" s="66">
        <f>VLOOKUP(O163,Clubs!D:E,2,FALSE)</f>
        <v>28</v>
      </c>
      <c r="O163" s="66" t="str">
        <f t="shared" si="10"/>
        <v>Golden Heights</v>
      </c>
      <c r="P163" s="66" t="e">
        <f t="shared" si="11"/>
        <v>#N/A</v>
      </c>
      <c r="Q163" s="66"/>
      <c r="R163" s="66"/>
      <c r="S163" s="66"/>
    </row>
    <row r="164" spans="1:19" s="85" customFormat="1" ht="25" x14ac:dyDescent="0.15">
      <c r="A164" s="66">
        <v>30</v>
      </c>
      <c r="B164" s="66">
        <v>3</v>
      </c>
      <c r="C164" s="66" t="s">
        <v>1148</v>
      </c>
      <c r="D164" s="69" t="s">
        <v>102</v>
      </c>
      <c r="E164" s="134"/>
      <c r="F164" s="69"/>
      <c r="G164" s="69"/>
      <c r="H164" s="66"/>
      <c r="I164" s="66">
        <v>1</v>
      </c>
      <c r="J164" s="66">
        <v>2020</v>
      </c>
      <c r="K164" s="66">
        <f t="shared" si="8"/>
        <v>3</v>
      </c>
      <c r="L164" s="66" t="e">
        <f>VLOOKUP(M164,'Age Groups'!B:C,2,FALSE)</f>
        <v>#N/A</v>
      </c>
      <c r="M164" s="66" t="str">
        <f t="shared" si="9"/>
        <v>Sub Juniors</v>
      </c>
      <c r="N164" s="66">
        <f>VLOOKUP(O164,Clubs!D:E,2,FALSE)</f>
        <v>28</v>
      </c>
      <c r="O164" s="66" t="str">
        <f t="shared" si="10"/>
        <v>Golden Heights</v>
      </c>
      <c r="P164" s="66" t="e">
        <f t="shared" si="11"/>
        <v>#N/A</v>
      </c>
      <c r="Q164" s="66"/>
      <c r="R164" s="66"/>
      <c r="S164" s="66"/>
    </row>
    <row r="165" spans="1:19" s="83" customFormat="1" ht="14" customHeight="1" x14ac:dyDescent="0.15">
      <c r="A165" s="66">
        <v>134</v>
      </c>
      <c r="B165" s="122">
        <v>3</v>
      </c>
      <c r="C165" s="66" t="s">
        <v>1091</v>
      </c>
      <c r="D165" s="69" t="s">
        <v>102</v>
      </c>
      <c r="E165" s="122"/>
      <c r="F165" s="71"/>
      <c r="G165" s="69"/>
      <c r="H165" s="66"/>
      <c r="I165" s="66">
        <v>1</v>
      </c>
      <c r="J165" s="66">
        <v>2020</v>
      </c>
      <c r="K165" s="66">
        <f t="shared" si="8"/>
        <v>3</v>
      </c>
      <c r="L165" s="66" t="e">
        <f>VLOOKUP(M165,'Age Groups'!B:C,2,FALSE)</f>
        <v>#N/A</v>
      </c>
      <c r="M165" s="66" t="str">
        <f t="shared" si="9"/>
        <v>Juniors</v>
      </c>
      <c r="N165" s="66">
        <f>VLOOKUP(O165,Clubs!D:E,2,FALSE)</f>
        <v>28</v>
      </c>
      <c r="O165" s="66" t="str">
        <f t="shared" si="10"/>
        <v>Golden Heights</v>
      </c>
      <c r="P165" s="66" t="e">
        <f t="shared" si="11"/>
        <v>#N/A</v>
      </c>
      <c r="Q165" s="66"/>
      <c r="R165" s="66"/>
      <c r="S165" s="66"/>
    </row>
    <row r="166" spans="1:19" s="83" customFormat="1" ht="14" customHeight="1" x14ac:dyDescent="0.15">
      <c r="A166" s="66">
        <v>293</v>
      </c>
      <c r="B166" s="83">
        <v>2</v>
      </c>
      <c r="C166" s="66" t="s">
        <v>1089</v>
      </c>
      <c r="D166" s="88" t="s">
        <v>102</v>
      </c>
      <c r="E166" s="123"/>
      <c r="F166" s="88"/>
      <c r="G166" s="86"/>
      <c r="I166" s="83">
        <v>2</v>
      </c>
      <c r="J166" s="83">
        <v>2021</v>
      </c>
      <c r="K166" s="66">
        <f t="shared" si="8"/>
        <v>2</v>
      </c>
      <c r="L166" s="66" t="e">
        <f>VLOOKUP(M166,'Age Groups'!B:C,2,FALSE)</f>
        <v>#N/A</v>
      </c>
      <c r="M166" s="66" t="str">
        <f t="shared" si="9"/>
        <v>Intermediates</v>
      </c>
      <c r="N166" s="66">
        <f>VLOOKUP(O166,Clubs!D:E,2,FALSE)</f>
        <v>28</v>
      </c>
      <c r="O166" s="66" t="str">
        <f t="shared" si="10"/>
        <v>Golden Heights</v>
      </c>
      <c r="P166" s="66" t="e">
        <f t="shared" si="11"/>
        <v>#N/A</v>
      </c>
    </row>
    <row r="167" spans="1:19" s="83" customFormat="1" ht="14" customHeight="1" x14ac:dyDescent="0.15">
      <c r="A167" s="66">
        <v>399</v>
      </c>
      <c r="B167" s="83">
        <v>2</v>
      </c>
      <c r="C167" s="66" t="s">
        <v>1090</v>
      </c>
      <c r="D167" s="86" t="s">
        <v>102</v>
      </c>
      <c r="E167" s="123"/>
      <c r="F167" s="86"/>
      <c r="G167" s="88"/>
      <c r="I167" s="83">
        <v>2</v>
      </c>
      <c r="J167" s="83">
        <v>2021</v>
      </c>
      <c r="K167" s="66">
        <f t="shared" si="8"/>
        <v>2</v>
      </c>
      <c r="L167" s="66" t="e">
        <f>VLOOKUP(M167,'Age Groups'!B:C,2,FALSE)</f>
        <v>#N/A</v>
      </c>
      <c r="M167" s="66" t="str">
        <f t="shared" si="9"/>
        <v>Seniors</v>
      </c>
      <c r="N167" s="66">
        <f>VLOOKUP(O167,Clubs!D:E,2,FALSE)</f>
        <v>28</v>
      </c>
      <c r="O167" s="66" t="str">
        <f t="shared" si="10"/>
        <v>Golden Heights</v>
      </c>
      <c r="P167" s="66" t="e">
        <f t="shared" si="11"/>
        <v>#N/A</v>
      </c>
    </row>
    <row r="168" spans="1:19" s="83" customFormat="1" ht="14" customHeight="1" x14ac:dyDescent="0.15">
      <c r="A168" s="66">
        <v>82</v>
      </c>
      <c r="B168" s="83">
        <v>3</v>
      </c>
      <c r="C168" s="66" t="s">
        <v>1148</v>
      </c>
      <c r="D168" s="86" t="s">
        <v>102</v>
      </c>
      <c r="E168" s="136"/>
      <c r="F168" s="97"/>
      <c r="G168" s="88"/>
      <c r="I168" s="83">
        <v>2</v>
      </c>
      <c r="J168" s="83">
        <v>2021</v>
      </c>
      <c r="K168" s="66">
        <f t="shared" si="8"/>
        <v>3</v>
      </c>
      <c r="L168" s="66" t="e">
        <f>VLOOKUP(M168,'Age Groups'!B:C,2,FALSE)</f>
        <v>#N/A</v>
      </c>
      <c r="M168" s="66" t="str">
        <f t="shared" si="9"/>
        <v>Sub Juniors</v>
      </c>
      <c r="N168" s="66">
        <f>VLOOKUP(O168,Clubs!D:E,2,FALSE)</f>
        <v>28</v>
      </c>
      <c r="O168" s="66" t="str">
        <f t="shared" si="10"/>
        <v>Golden Heights</v>
      </c>
      <c r="P168" s="66" t="e">
        <f t="shared" si="11"/>
        <v>#N/A</v>
      </c>
    </row>
    <row r="169" spans="1:19" s="83" customFormat="1" ht="14" customHeight="1" x14ac:dyDescent="0.15">
      <c r="A169" s="66">
        <v>186</v>
      </c>
      <c r="B169" s="83">
        <v>3</v>
      </c>
      <c r="C169" s="66" t="s">
        <v>1091</v>
      </c>
      <c r="D169" s="86" t="s">
        <v>102</v>
      </c>
      <c r="E169" s="127"/>
      <c r="F169" s="127"/>
      <c r="G169" s="86"/>
      <c r="I169" s="83">
        <v>2</v>
      </c>
      <c r="J169" s="83">
        <v>2021</v>
      </c>
      <c r="K169" s="66">
        <f t="shared" si="8"/>
        <v>3</v>
      </c>
      <c r="L169" s="66" t="e">
        <f>VLOOKUP(M169,'Age Groups'!B:C,2,FALSE)</f>
        <v>#N/A</v>
      </c>
      <c r="M169" s="66" t="str">
        <f t="shared" si="9"/>
        <v>Juniors</v>
      </c>
      <c r="N169" s="66">
        <f>VLOOKUP(O169,Clubs!D:E,2,FALSE)</f>
        <v>28</v>
      </c>
      <c r="O169" s="66" t="str">
        <f t="shared" si="10"/>
        <v>Golden Heights</v>
      </c>
      <c r="P169" s="66" t="e">
        <f t="shared" si="11"/>
        <v>#N/A</v>
      </c>
    </row>
    <row r="170" spans="1:19" s="83" customFormat="1" ht="14" customHeight="1" x14ac:dyDescent="0.15">
      <c r="A170" s="66">
        <v>228</v>
      </c>
      <c r="B170" s="66">
        <v>0</v>
      </c>
      <c r="C170" s="66" t="s">
        <v>1089</v>
      </c>
      <c r="D170" s="71" t="s">
        <v>1004</v>
      </c>
      <c r="E170" s="152"/>
      <c r="F170" s="71"/>
      <c r="G170" s="69"/>
      <c r="H170" s="66"/>
      <c r="I170" s="66">
        <v>1</v>
      </c>
      <c r="J170" s="66">
        <v>2020</v>
      </c>
      <c r="K170" s="66">
        <f t="shared" si="8"/>
        <v>0</v>
      </c>
      <c r="L170" s="66" t="e">
        <f>VLOOKUP(M170,'Age Groups'!B:C,2,FALSE)</f>
        <v>#N/A</v>
      </c>
      <c r="M170" s="66" t="str">
        <f t="shared" si="9"/>
        <v>Intermediates</v>
      </c>
      <c r="N170" s="66">
        <f>VLOOKUP(O170,Clubs!D:E,2,FALSE)</f>
        <v>29</v>
      </c>
      <c r="O170" s="66" t="str">
        <f t="shared" si="10"/>
        <v>Jem</v>
      </c>
      <c r="P170" s="66" t="e">
        <f t="shared" si="11"/>
        <v>#N/A</v>
      </c>
      <c r="Q170" s="66"/>
      <c r="R170" s="66"/>
      <c r="S170" s="66"/>
    </row>
    <row r="171" spans="1:19" s="90" customFormat="1" ht="25" x14ac:dyDescent="0.15">
      <c r="A171" s="66">
        <v>17</v>
      </c>
      <c r="B171" s="66">
        <v>1</v>
      </c>
      <c r="C171" s="66" t="s">
        <v>1148</v>
      </c>
      <c r="D171" s="69" t="s">
        <v>1004</v>
      </c>
      <c r="E171" s="126"/>
      <c r="F171" s="69"/>
      <c r="G171" s="69"/>
      <c r="H171" s="66" t="s">
        <v>1181</v>
      </c>
      <c r="I171" s="66">
        <v>1</v>
      </c>
      <c r="J171" s="66">
        <v>2020</v>
      </c>
      <c r="K171" s="66">
        <f t="shared" si="8"/>
        <v>1</v>
      </c>
      <c r="L171" s="66" t="e">
        <f>VLOOKUP(M171,'Age Groups'!B:C,2,FALSE)</f>
        <v>#N/A</v>
      </c>
      <c r="M171" s="66" t="str">
        <f t="shared" si="9"/>
        <v>Sub Juniors</v>
      </c>
      <c r="N171" s="66">
        <f>VLOOKUP(O171,Clubs!D:E,2,FALSE)</f>
        <v>29</v>
      </c>
      <c r="O171" s="66" t="str">
        <f t="shared" si="10"/>
        <v>Jem</v>
      </c>
      <c r="P171" s="66" t="e">
        <f t="shared" si="11"/>
        <v>#N/A</v>
      </c>
      <c r="Q171" s="66"/>
      <c r="R171" s="66"/>
      <c r="S171" s="66"/>
    </row>
    <row r="172" spans="1:19" s="83" customFormat="1" ht="14" customHeight="1" x14ac:dyDescent="0.15">
      <c r="A172" s="66">
        <v>125</v>
      </c>
      <c r="B172" s="66">
        <v>1</v>
      </c>
      <c r="C172" s="66" t="s">
        <v>1091</v>
      </c>
      <c r="D172" s="69" t="s">
        <v>1004</v>
      </c>
      <c r="E172" s="122"/>
      <c r="F172" s="69"/>
      <c r="G172" s="69"/>
      <c r="H172" s="66" t="s">
        <v>1182</v>
      </c>
      <c r="I172" s="66">
        <v>1</v>
      </c>
      <c r="J172" s="66">
        <v>2020</v>
      </c>
      <c r="K172" s="66">
        <f t="shared" si="8"/>
        <v>1</v>
      </c>
      <c r="L172" s="66" t="e">
        <f>VLOOKUP(M172,'Age Groups'!B:C,2,FALSE)</f>
        <v>#N/A</v>
      </c>
      <c r="M172" s="66" t="str">
        <f t="shared" si="9"/>
        <v>Juniors</v>
      </c>
      <c r="N172" s="66">
        <f>VLOOKUP(O172,Clubs!D:E,2,FALSE)</f>
        <v>29</v>
      </c>
      <c r="O172" s="66" t="str">
        <f t="shared" si="10"/>
        <v>Jem</v>
      </c>
      <c r="P172" s="66" t="e">
        <f t="shared" si="11"/>
        <v>#N/A</v>
      </c>
      <c r="Q172" s="66"/>
      <c r="R172" s="66"/>
      <c r="S172" s="66"/>
    </row>
    <row r="173" spans="1:19" s="83" customFormat="1" ht="14" customHeight="1" x14ac:dyDescent="0.15">
      <c r="A173" s="66">
        <v>280</v>
      </c>
      <c r="B173" s="83">
        <v>0</v>
      </c>
      <c r="C173" s="66" t="s">
        <v>1089</v>
      </c>
      <c r="D173" s="88" t="s">
        <v>1004</v>
      </c>
      <c r="E173" s="153"/>
      <c r="F173" s="88"/>
      <c r="G173" s="86"/>
      <c r="I173" s="83">
        <v>2</v>
      </c>
      <c r="J173" s="83">
        <v>2021</v>
      </c>
      <c r="K173" s="66">
        <f t="shared" si="8"/>
        <v>0</v>
      </c>
      <c r="L173" s="66" t="e">
        <f>VLOOKUP(M173,'Age Groups'!B:C,2,FALSE)</f>
        <v>#N/A</v>
      </c>
      <c r="M173" s="66" t="str">
        <f t="shared" si="9"/>
        <v>Intermediates</v>
      </c>
      <c r="N173" s="66">
        <f>VLOOKUP(O173,Clubs!D:E,2,FALSE)</f>
        <v>29</v>
      </c>
      <c r="O173" s="66" t="str">
        <f t="shared" si="10"/>
        <v>Jem</v>
      </c>
      <c r="P173" s="66" t="e">
        <f t="shared" si="11"/>
        <v>#N/A</v>
      </c>
    </row>
    <row r="174" spans="1:19" s="83" customFormat="1" ht="14" customHeight="1" x14ac:dyDescent="0.15">
      <c r="A174" s="66">
        <v>69</v>
      </c>
      <c r="B174" s="83">
        <v>1</v>
      </c>
      <c r="C174" s="66" t="s">
        <v>1148</v>
      </c>
      <c r="D174" s="93" t="s">
        <v>1004</v>
      </c>
      <c r="E174" s="123"/>
      <c r="F174" s="86"/>
      <c r="G174" s="86"/>
      <c r="I174" s="83">
        <v>2</v>
      </c>
      <c r="J174" s="83">
        <v>2021</v>
      </c>
      <c r="K174" s="66">
        <f t="shared" si="8"/>
        <v>1</v>
      </c>
      <c r="L174" s="66" t="e">
        <f>VLOOKUP(M174,'Age Groups'!B:C,2,FALSE)</f>
        <v>#N/A</v>
      </c>
      <c r="M174" s="66" t="str">
        <f t="shared" si="9"/>
        <v>Sub Juniors</v>
      </c>
      <c r="N174" s="66">
        <f>VLOOKUP(O174,Clubs!D:E,2,FALSE)</f>
        <v>29</v>
      </c>
      <c r="O174" s="66" t="str">
        <f t="shared" si="10"/>
        <v>Jem</v>
      </c>
      <c r="P174" s="66" t="e">
        <f t="shared" si="11"/>
        <v>#N/A</v>
      </c>
    </row>
    <row r="175" spans="1:19" s="83" customFormat="1" ht="14" customHeight="1" x14ac:dyDescent="0.15">
      <c r="A175" s="66">
        <v>177</v>
      </c>
      <c r="B175" s="83">
        <v>1</v>
      </c>
      <c r="C175" s="66" t="s">
        <v>1091</v>
      </c>
      <c r="D175" s="86" t="s">
        <v>1004</v>
      </c>
      <c r="E175" s="127"/>
      <c r="F175" s="86"/>
      <c r="G175" s="86"/>
      <c r="I175" s="83">
        <v>2</v>
      </c>
      <c r="J175" s="83">
        <v>2021</v>
      </c>
      <c r="K175" s="66">
        <f t="shared" si="8"/>
        <v>1</v>
      </c>
      <c r="L175" s="66" t="e">
        <f>VLOOKUP(M175,'Age Groups'!B:C,2,FALSE)</f>
        <v>#N/A</v>
      </c>
      <c r="M175" s="66" t="str">
        <f t="shared" si="9"/>
        <v>Juniors</v>
      </c>
      <c r="N175" s="66">
        <f>VLOOKUP(O175,Clubs!D:E,2,FALSE)</f>
        <v>29</v>
      </c>
      <c r="O175" s="66" t="str">
        <f t="shared" si="10"/>
        <v>Jem</v>
      </c>
      <c r="P175" s="66" t="e">
        <f t="shared" si="11"/>
        <v>#N/A</v>
      </c>
    </row>
    <row r="176" spans="1:19" s="83" customFormat="1" ht="14" customHeight="1" x14ac:dyDescent="0.15">
      <c r="A176" s="66">
        <v>32</v>
      </c>
      <c r="B176" s="122">
        <v>3</v>
      </c>
      <c r="C176" s="66" t="s">
        <v>1148</v>
      </c>
      <c r="D176" s="69" t="s">
        <v>113</v>
      </c>
      <c r="E176" s="134"/>
      <c r="F176" s="71"/>
      <c r="G176" s="71"/>
      <c r="H176" s="66"/>
      <c r="I176" s="66">
        <v>1</v>
      </c>
      <c r="J176" s="66">
        <v>2020</v>
      </c>
      <c r="K176" s="66">
        <f t="shared" si="8"/>
        <v>3</v>
      </c>
      <c r="L176" s="66" t="e">
        <f>VLOOKUP(M176,'Age Groups'!B:C,2,FALSE)</f>
        <v>#N/A</v>
      </c>
      <c r="M176" s="66" t="str">
        <f t="shared" si="9"/>
        <v>Sub Juniors</v>
      </c>
      <c r="N176" s="66">
        <f>VLOOKUP(O176,Clubs!D:E,2,FALSE)</f>
        <v>31</v>
      </c>
      <c r="O176" s="66" t="str">
        <f t="shared" si="10"/>
        <v>Para Vista</v>
      </c>
      <c r="P176" s="66" t="e">
        <f t="shared" si="11"/>
        <v>#N/A</v>
      </c>
      <c r="Q176" s="66"/>
      <c r="R176" s="66"/>
      <c r="S176" s="66"/>
    </row>
    <row r="177" spans="1:19" s="83" customFormat="1" ht="12.75" customHeight="1" x14ac:dyDescent="0.15">
      <c r="A177" s="66">
        <v>136</v>
      </c>
      <c r="B177" s="66">
        <v>3</v>
      </c>
      <c r="C177" s="66" t="s">
        <v>1091</v>
      </c>
      <c r="D177" s="69" t="s">
        <v>113</v>
      </c>
      <c r="E177" s="122"/>
      <c r="F177" s="69"/>
      <c r="G177" s="69"/>
      <c r="H177" s="66"/>
      <c r="I177" s="66">
        <v>1</v>
      </c>
      <c r="J177" s="66">
        <v>2020</v>
      </c>
      <c r="K177" s="66">
        <f t="shared" si="8"/>
        <v>3</v>
      </c>
      <c r="L177" s="66" t="e">
        <f>VLOOKUP(M177,'Age Groups'!B:C,2,FALSE)</f>
        <v>#N/A</v>
      </c>
      <c r="M177" s="66" t="str">
        <f t="shared" si="9"/>
        <v>Juniors</v>
      </c>
      <c r="N177" s="66">
        <f>VLOOKUP(O177,Clubs!D:E,2,FALSE)</f>
        <v>31</v>
      </c>
      <c r="O177" s="66" t="str">
        <f t="shared" si="10"/>
        <v>Para Vista</v>
      </c>
      <c r="P177" s="66" t="e">
        <f t="shared" si="11"/>
        <v>#N/A</v>
      </c>
      <c r="Q177" s="66"/>
      <c r="R177" s="66"/>
      <c r="S177" s="66"/>
    </row>
    <row r="178" spans="1:19" s="90" customFormat="1" ht="25" x14ac:dyDescent="0.15">
      <c r="A178" s="66">
        <v>248</v>
      </c>
      <c r="B178" s="122">
        <v>3</v>
      </c>
      <c r="C178" s="66" t="s">
        <v>1089</v>
      </c>
      <c r="D178" s="69" t="s">
        <v>113</v>
      </c>
      <c r="E178" s="126"/>
      <c r="F178" s="71"/>
      <c r="G178" s="69"/>
      <c r="H178" s="66"/>
      <c r="I178" s="66">
        <v>1</v>
      </c>
      <c r="J178" s="66">
        <v>2020</v>
      </c>
      <c r="K178" s="66">
        <f t="shared" si="8"/>
        <v>3</v>
      </c>
      <c r="L178" s="66" t="e">
        <f>VLOOKUP(M178,'Age Groups'!B:C,2,FALSE)</f>
        <v>#N/A</v>
      </c>
      <c r="M178" s="66" t="str">
        <f t="shared" si="9"/>
        <v>Intermediates</v>
      </c>
      <c r="N178" s="66">
        <f>VLOOKUP(O178,Clubs!D:E,2,FALSE)</f>
        <v>31</v>
      </c>
      <c r="O178" s="66" t="str">
        <f t="shared" si="10"/>
        <v>Para Vista</v>
      </c>
      <c r="P178" s="66" t="e">
        <f t="shared" si="11"/>
        <v>#N/A</v>
      </c>
      <c r="Q178" s="66"/>
      <c r="R178" s="66"/>
      <c r="S178" s="66"/>
    </row>
    <row r="179" spans="1:19" s="83" customFormat="1" ht="14" customHeight="1" x14ac:dyDescent="0.15">
      <c r="A179" s="66">
        <v>356</v>
      </c>
      <c r="B179" s="66">
        <v>3</v>
      </c>
      <c r="C179" s="66" t="s">
        <v>1090</v>
      </c>
      <c r="D179" s="69" t="s">
        <v>113</v>
      </c>
      <c r="E179" s="134"/>
      <c r="F179" s="69"/>
      <c r="G179" s="71"/>
      <c r="H179" s="66"/>
      <c r="I179" s="66">
        <v>1</v>
      </c>
      <c r="J179" s="66">
        <v>2020</v>
      </c>
      <c r="K179" s="66">
        <f t="shared" si="8"/>
        <v>3</v>
      </c>
      <c r="L179" s="66" t="e">
        <f>VLOOKUP(M179,'Age Groups'!B:C,2,FALSE)</f>
        <v>#N/A</v>
      </c>
      <c r="M179" s="66" t="str">
        <f t="shared" si="9"/>
        <v>Seniors</v>
      </c>
      <c r="N179" s="66">
        <f>VLOOKUP(O179,Clubs!D:E,2,FALSE)</f>
        <v>31</v>
      </c>
      <c r="O179" s="66" t="str">
        <f t="shared" si="10"/>
        <v>Para Vista</v>
      </c>
      <c r="P179" s="66" t="e">
        <f t="shared" si="11"/>
        <v>#N/A</v>
      </c>
      <c r="Q179" s="66"/>
      <c r="R179" s="66"/>
      <c r="S179" s="66"/>
    </row>
    <row r="180" spans="1:19" s="83" customFormat="1" ht="14" customHeight="1" x14ac:dyDescent="0.15">
      <c r="A180" s="66">
        <v>84</v>
      </c>
      <c r="B180" s="83">
        <v>3</v>
      </c>
      <c r="C180" s="66" t="s">
        <v>1148</v>
      </c>
      <c r="D180" s="86" t="s">
        <v>113</v>
      </c>
      <c r="E180" s="136"/>
      <c r="F180" s="97"/>
      <c r="G180" s="86"/>
      <c r="I180" s="83">
        <v>2</v>
      </c>
      <c r="J180" s="83">
        <v>2021</v>
      </c>
      <c r="K180" s="66">
        <f t="shared" si="8"/>
        <v>3</v>
      </c>
      <c r="L180" s="66" t="e">
        <f>VLOOKUP(M180,'Age Groups'!B:C,2,FALSE)</f>
        <v>#N/A</v>
      </c>
      <c r="M180" s="66" t="str">
        <f t="shared" si="9"/>
        <v>Sub Juniors</v>
      </c>
      <c r="N180" s="66">
        <f>VLOOKUP(O180,Clubs!D:E,2,FALSE)</f>
        <v>31</v>
      </c>
      <c r="O180" s="66" t="str">
        <f t="shared" si="10"/>
        <v>Para Vista</v>
      </c>
      <c r="P180" s="66" t="e">
        <f t="shared" si="11"/>
        <v>#N/A</v>
      </c>
    </row>
    <row r="181" spans="1:19" s="83" customFormat="1" ht="14" customHeight="1" x14ac:dyDescent="0.15">
      <c r="A181" s="66">
        <v>188</v>
      </c>
      <c r="B181" s="83">
        <v>3</v>
      </c>
      <c r="C181" s="66" t="s">
        <v>1091</v>
      </c>
      <c r="D181" s="86" t="s">
        <v>113</v>
      </c>
      <c r="E181" s="127"/>
      <c r="F181" s="86"/>
      <c r="G181" s="86"/>
      <c r="I181" s="83">
        <v>2</v>
      </c>
      <c r="J181" s="83">
        <v>2021</v>
      </c>
      <c r="K181" s="66">
        <f t="shared" si="8"/>
        <v>3</v>
      </c>
      <c r="L181" s="66" t="e">
        <f>VLOOKUP(M181,'Age Groups'!B:C,2,FALSE)</f>
        <v>#N/A</v>
      </c>
      <c r="M181" s="66" t="str">
        <f t="shared" si="9"/>
        <v>Juniors</v>
      </c>
      <c r="N181" s="66">
        <f>VLOOKUP(O181,Clubs!D:E,2,FALSE)</f>
        <v>31</v>
      </c>
      <c r="O181" s="66" t="str">
        <f t="shared" si="10"/>
        <v>Para Vista</v>
      </c>
      <c r="P181" s="66" t="e">
        <f t="shared" si="11"/>
        <v>#N/A</v>
      </c>
    </row>
    <row r="182" spans="1:19" s="83" customFormat="1" ht="14" customHeight="1" x14ac:dyDescent="0.15">
      <c r="A182" s="66">
        <v>407</v>
      </c>
      <c r="B182" s="83">
        <v>3</v>
      </c>
      <c r="C182" s="66" t="s">
        <v>1090</v>
      </c>
      <c r="D182" s="86" t="s">
        <v>113</v>
      </c>
      <c r="E182" s="123"/>
      <c r="F182" s="86"/>
      <c r="G182" s="88"/>
      <c r="I182" s="83">
        <v>2</v>
      </c>
      <c r="J182" s="83">
        <v>2021</v>
      </c>
      <c r="K182" s="66">
        <f t="shared" si="8"/>
        <v>3</v>
      </c>
      <c r="L182" s="66" t="e">
        <f>VLOOKUP(M182,'Age Groups'!B:C,2,FALSE)</f>
        <v>#N/A</v>
      </c>
      <c r="M182" s="66" t="str">
        <f t="shared" si="9"/>
        <v>Seniors</v>
      </c>
      <c r="N182" s="66">
        <f>VLOOKUP(O182,Clubs!D:E,2,FALSE)</f>
        <v>31</v>
      </c>
      <c r="O182" s="66" t="str">
        <f t="shared" si="10"/>
        <v>Para Vista</v>
      </c>
      <c r="P182" s="66" t="e">
        <f t="shared" si="11"/>
        <v>#N/A</v>
      </c>
    </row>
    <row r="183" spans="1:19" s="83" customFormat="1" ht="14" customHeight="1" x14ac:dyDescent="0.15">
      <c r="A183" s="66">
        <v>146</v>
      </c>
      <c r="B183" s="66">
        <v>4</v>
      </c>
      <c r="C183" s="66" t="s">
        <v>1091</v>
      </c>
      <c r="D183" s="74" t="s">
        <v>1006</v>
      </c>
      <c r="E183" s="122"/>
      <c r="F183" s="74"/>
      <c r="G183" s="71"/>
      <c r="H183" s="66"/>
      <c r="I183" s="66">
        <v>1</v>
      </c>
      <c r="J183" s="66">
        <v>2020</v>
      </c>
      <c r="K183" s="66">
        <f t="shared" si="8"/>
        <v>4</v>
      </c>
      <c r="L183" s="66" t="e">
        <f>VLOOKUP(M183,'Age Groups'!B:C,2,FALSE)</f>
        <v>#N/A</v>
      </c>
      <c r="M183" s="66" t="str">
        <f t="shared" si="9"/>
        <v>Juniors</v>
      </c>
      <c r="N183" s="66">
        <f>VLOOKUP(O183,Clubs!D:E,2,FALSE)</f>
        <v>32</v>
      </c>
      <c r="O183" s="66" t="str">
        <f t="shared" si="10"/>
        <v>Payton</v>
      </c>
      <c r="P183" s="66" t="e">
        <f t="shared" si="11"/>
        <v>#N/A</v>
      </c>
      <c r="Q183" s="66"/>
      <c r="R183" s="66"/>
      <c r="S183" s="66"/>
    </row>
    <row r="184" spans="1:19" s="83" customFormat="1" ht="14" customHeight="1" x14ac:dyDescent="0.15">
      <c r="A184" s="66">
        <v>256</v>
      </c>
      <c r="B184" s="66">
        <v>4</v>
      </c>
      <c r="C184" s="66" t="s">
        <v>1089</v>
      </c>
      <c r="D184" s="74" t="s">
        <v>1006</v>
      </c>
      <c r="E184" s="122"/>
      <c r="F184" s="156"/>
      <c r="G184" s="71"/>
      <c r="H184" s="66"/>
      <c r="I184" s="66">
        <v>1</v>
      </c>
      <c r="J184" s="66">
        <v>2020</v>
      </c>
      <c r="K184" s="66">
        <f t="shared" si="8"/>
        <v>4</v>
      </c>
      <c r="L184" s="66" t="e">
        <f>VLOOKUP(M184,'Age Groups'!B:C,2,FALSE)</f>
        <v>#N/A</v>
      </c>
      <c r="M184" s="66" t="str">
        <f t="shared" si="9"/>
        <v>Intermediates</v>
      </c>
      <c r="N184" s="66">
        <f>VLOOKUP(O184,Clubs!D:E,2,FALSE)</f>
        <v>32</v>
      </c>
      <c r="O184" s="66" t="str">
        <f t="shared" si="10"/>
        <v>Payton</v>
      </c>
      <c r="P184" s="66" t="e">
        <f t="shared" si="11"/>
        <v>#N/A</v>
      </c>
      <c r="Q184" s="66"/>
      <c r="R184" s="66"/>
      <c r="S184" s="66"/>
    </row>
    <row r="185" spans="1:19" s="90" customFormat="1" ht="25" x14ac:dyDescent="0.15">
      <c r="A185" s="66">
        <v>301</v>
      </c>
      <c r="B185" s="127">
        <v>3</v>
      </c>
      <c r="C185" s="66" t="s">
        <v>1089</v>
      </c>
      <c r="D185" s="97" t="s">
        <v>1006</v>
      </c>
      <c r="E185" s="136"/>
      <c r="F185" s="88"/>
      <c r="G185" s="142"/>
      <c r="H185" s="83"/>
      <c r="I185" s="83">
        <v>2</v>
      </c>
      <c r="J185" s="83">
        <v>2021</v>
      </c>
      <c r="K185" s="66">
        <f t="shared" si="8"/>
        <v>3</v>
      </c>
      <c r="L185" s="66" t="e">
        <f>VLOOKUP(M185,'Age Groups'!B:C,2,FALSE)</f>
        <v>#N/A</v>
      </c>
      <c r="M185" s="66" t="str">
        <f t="shared" si="9"/>
        <v>Intermediates</v>
      </c>
      <c r="N185" s="66">
        <f>VLOOKUP(O185,Clubs!D:E,2,FALSE)</f>
        <v>32</v>
      </c>
      <c r="O185" s="66" t="str">
        <f t="shared" si="10"/>
        <v>Payton</v>
      </c>
      <c r="P185" s="66" t="e">
        <f t="shared" si="11"/>
        <v>#N/A</v>
      </c>
      <c r="Q185" s="83"/>
      <c r="R185" s="83"/>
      <c r="S185" s="83"/>
    </row>
    <row r="186" spans="1:19" s="83" customFormat="1" ht="14" customHeight="1" x14ac:dyDescent="0.15">
      <c r="A186" s="66">
        <v>198</v>
      </c>
      <c r="B186" s="83">
        <v>4</v>
      </c>
      <c r="C186" s="66" t="s">
        <v>1091</v>
      </c>
      <c r="D186" s="97" t="s">
        <v>1006</v>
      </c>
      <c r="E186" s="127"/>
      <c r="F186" s="95"/>
      <c r="G186" s="99"/>
      <c r="I186" s="83">
        <v>2</v>
      </c>
      <c r="J186" s="83">
        <v>2021</v>
      </c>
      <c r="K186" s="66">
        <f t="shared" si="8"/>
        <v>4</v>
      </c>
      <c r="L186" s="66" t="e">
        <f>VLOOKUP(M186,'Age Groups'!B:C,2,FALSE)</f>
        <v>#N/A</v>
      </c>
      <c r="M186" s="66" t="str">
        <f t="shared" si="9"/>
        <v>Juniors</v>
      </c>
      <c r="N186" s="66">
        <f>VLOOKUP(O186,Clubs!D:E,2,FALSE)</f>
        <v>32</v>
      </c>
      <c r="O186" s="66" t="str">
        <f t="shared" si="10"/>
        <v>Payton</v>
      </c>
      <c r="P186" s="66" t="e">
        <f t="shared" si="11"/>
        <v>#N/A</v>
      </c>
    </row>
    <row r="187" spans="1:19" s="83" customFormat="1" ht="14" customHeight="1" x14ac:dyDescent="0.2">
      <c r="A187" s="66">
        <v>99</v>
      </c>
      <c r="B187" s="83">
        <v>5</v>
      </c>
      <c r="C187" s="66" t="s">
        <v>1148</v>
      </c>
      <c r="D187" s="88" t="s">
        <v>1006</v>
      </c>
      <c r="E187" s="127"/>
      <c r="F187" s="95"/>
      <c r="G187" s="99"/>
      <c r="I187" s="83">
        <v>2</v>
      </c>
      <c r="J187" s="83">
        <v>2021</v>
      </c>
      <c r="K187" s="66">
        <f t="shared" si="8"/>
        <v>5</v>
      </c>
      <c r="L187" s="66" t="e">
        <f>VLOOKUP(M187,'Age Groups'!B:C,2,FALSE)</f>
        <v>#N/A</v>
      </c>
      <c r="M187" s="66" t="str">
        <f t="shared" si="9"/>
        <v>Sub Juniors</v>
      </c>
      <c r="N187" s="66">
        <f>VLOOKUP(O187,Clubs!D:E,2,FALSE)</f>
        <v>32</v>
      </c>
      <c r="O187" s="66" t="str">
        <f t="shared" si="10"/>
        <v>Payton</v>
      </c>
      <c r="P187" s="66" t="e">
        <f t="shared" si="11"/>
        <v>#N/A</v>
      </c>
    </row>
    <row r="188" spans="1:19" s="83" customFormat="1" ht="14" customHeight="1" x14ac:dyDescent="0.15">
      <c r="A188" s="66">
        <v>29</v>
      </c>
      <c r="B188" s="66">
        <v>3</v>
      </c>
      <c r="C188" s="66" t="s">
        <v>1148</v>
      </c>
      <c r="D188" s="69" t="s">
        <v>124</v>
      </c>
      <c r="E188" s="126"/>
      <c r="F188" s="76"/>
      <c r="G188" s="79"/>
      <c r="H188" s="66"/>
      <c r="I188" s="66">
        <v>1</v>
      </c>
      <c r="J188" s="66">
        <v>2020</v>
      </c>
      <c r="K188" s="66">
        <f t="shared" si="8"/>
        <v>3</v>
      </c>
      <c r="L188" s="66" t="e">
        <f>VLOOKUP(M188,'Age Groups'!B:C,2,FALSE)</f>
        <v>#N/A</v>
      </c>
      <c r="M188" s="66" t="str">
        <f t="shared" si="9"/>
        <v>Sub Juniors</v>
      </c>
      <c r="N188" s="66">
        <f>VLOOKUP(O188,Clubs!D:E,2,FALSE)</f>
        <v>34</v>
      </c>
      <c r="O188" s="66" t="str">
        <f t="shared" si="10"/>
        <v>Aurora</v>
      </c>
      <c r="P188" s="66" t="e">
        <f t="shared" si="11"/>
        <v>#N/A</v>
      </c>
      <c r="Q188" s="66"/>
      <c r="R188" s="66"/>
      <c r="S188" s="66"/>
    </row>
    <row r="189" spans="1:19" s="83" customFormat="1" ht="15" customHeight="1" x14ac:dyDescent="0.15">
      <c r="A189" s="66">
        <v>354</v>
      </c>
      <c r="B189" s="66">
        <v>3</v>
      </c>
      <c r="C189" s="66" t="s">
        <v>1090</v>
      </c>
      <c r="D189" s="71" t="s">
        <v>124</v>
      </c>
      <c r="E189" s="134"/>
      <c r="F189" s="79"/>
      <c r="G189" s="80"/>
      <c r="H189" s="66"/>
      <c r="I189" s="66">
        <v>1</v>
      </c>
      <c r="J189" s="66">
        <v>2020</v>
      </c>
      <c r="K189" s="66">
        <f t="shared" si="8"/>
        <v>3</v>
      </c>
      <c r="L189" s="66" t="e">
        <f>VLOOKUP(M189,'Age Groups'!B:C,2,FALSE)</f>
        <v>#N/A</v>
      </c>
      <c r="M189" s="66" t="str">
        <f t="shared" si="9"/>
        <v>Seniors</v>
      </c>
      <c r="N189" s="66">
        <f>VLOOKUP(O189,Clubs!D:E,2,FALSE)</f>
        <v>34</v>
      </c>
      <c r="O189" s="66" t="str">
        <f t="shared" si="10"/>
        <v>Aurora</v>
      </c>
      <c r="P189" s="66" t="e">
        <f t="shared" si="11"/>
        <v>#N/A</v>
      </c>
      <c r="Q189" s="66"/>
      <c r="R189" s="66"/>
      <c r="S189" s="66"/>
    </row>
    <row r="190" spans="1:19" s="83" customFormat="1" ht="14" customHeight="1" x14ac:dyDescent="0.15">
      <c r="A190" s="66">
        <v>143</v>
      </c>
      <c r="B190" s="66">
        <v>4</v>
      </c>
      <c r="C190" s="66" t="s">
        <v>1091</v>
      </c>
      <c r="D190" s="74" t="s">
        <v>124</v>
      </c>
      <c r="E190" s="122"/>
      <c r="F190" s="81"/>
      <c r="G190" s="80"/>
      <c r="H190" s="66"/>
      <c r="I190" s="66">
        <v>1</v>
      </c>
      <c r="J190" s="66">
        <v>2020</v>
      </c>
      <c r="K190" s="66">
        <f t="shared" si="8"/>
        <v>4</v>
      </c>
      <c r="L190" s="66" t="e">
        <f>VLOOKUP(M190,'Age Groups'!B:C,2,FALSE)</f>
        <v>#N/A</v>
      </c>
      <c r="M190" s="66" t="str">
        <f t="shared" si="9"/>
        <v>Juniors</v>
      </c>
      <c r="N190" s="66">
        <f>VLOOKUP(O190,Clubs!D:E,2,FALSE)</f>
        <v>34</v>
      </c>
      <c r="O190" s="66" t="str">
        <f t="shared" si="10"/>
        <v>Aurora</v>
      </c>
      <c r="P190" s="66" t="e">
        <f t="shared" si="11"/>
        <v>#N/A</v>
      </c>
      <c r="Q190" s="66"/>
      <c r="R190" s="66"/>
      <c r="S190" s="66"/>
    </row>
    <row r="191" spans="1:19" s="83" customFormat="1" ht="14" customHeight="1" x14ac:dyDescent="0.15">
      <c r="A191" s="66">
        <v>191</v>
      </c>
      <c r="B191" s="83">
        <v>3</v>
      </c>
      <c r="C191" s="66" t="s">
        <v>1091</v>
      </c>
      <c r="D191" s="100" t="s">
        <v>124</v>
      </c>
      <c r="E191" s="127"/>
      <c r="F191" s="100"/>
      <c r="G191" s="96"/>
      <c r="I191" s="83">
        <v>2</v>
      </c>
      <c r="J191" s="83">
        <v>2021</v>
      </c>
      <c r="K191" s="66">
        <f t="shared" si="8"/>
        <v>3</v>
      </c>
      <c r="L191" s="66" t="e">
        <f>VLOOKUP(M191,'Age Groups'!B:C,2,FALSE)</f>
        <v>#N/A</v>
      </c>
      <c r="M191" s="66" t="str">
        <f t="shared" si="9"/>
        <v>Juniors</v>
      </c>
      <c r="N191" s="66">
        <f>VLOOKUP(O191,Clubs!D:E,2,FALSE)</f>
        <v>34</v>
      </c>
      <c r="O191" s="66" t="str">
        <f t="shared" si="10"/>
        <v>Aurora</v>
      </c>
      <c r="P191" s="66" t="e">
        <f t="shared" si="11"/>
        <v>#N/A</v>
      </c>
    </row>
    <row r="192" spans="1:19" s="83" customFormat="1" ht="14" customHeight="1" x14ac:dyDescent="0.15">
      <c r="A192" s="66">
        <v>406</v>
      </c>
      <c r="B192" s="83">
        <v>3</v>
      </c>
      <c r="C192" s="66" t="s">
        <v>1090</v>
      </c>
      <c r="D192" s="127" t="s">
        <v>124</v>
      </c>
      <c r="E192" s="136"/>
      <c r="F192" s="123"/>
      <c r="G192" s="127"/>
      <c r="I192" s="83">
        <v>2</v>
      </c>
      <c r="J192" s="83">
        <v>2021</v>
      </c>
      <c r="K192" s="66">
        <f t="shared" si="8"/>
        <v>3</v>
      </c>
      <c r="L192" s="66" t="e">
        <f>VLOOKUP(M192,'Age Groups'!B:C,2,FALSE)</f>
        <v>#N/A</v>
      </c>
      <c r="M192" s="66" t="str">
        <f t="shared" si="9"/>
        <v>Seniors</v>
      </c>
      <c r="N192" s="66">
        <f>VLOOKUP(O192,Clubs!D:E,2,FALSE)</f>
        <v>34</v>
      </c>
      <c r="O192" s="66" t="str">
        <f t="shared" si="10"/>
        <v>Aurora</v>
      </c>
      <c r="P192" s="66" t="e">
        <f t="shared" si="11"/>
        <v>#N/A</v>
      </c>
    </row>
    <row r="193" spans="1:19" s="83" customFormat="1" ht="14" customHeight="1" x14ac:dyDescent="0.15">
      <c r="A193" s="66">
        <v>16</v>
      </c>
      <c r="B193" s="66">
        <v>1</v>
      </c>
      <c r="C193" s="66" t="s">
        <v>1148</v>
      </c>
      <c r="D193" s="126" t="s">
        <v>127</v>
      </c>
      <c r="E193" s="126"/>
      <c r="F193" s="152"/>
      <c r="G193" s="126"/>
      <c r="H193" s="66"/>
      <c r="I193" s="66">
        <v>1</v>
      </c>
      <c r="J193" s="66">
        <v>2020</v>
      </c>
      <c r="K193" s="66">
        <f t="shared" si="8"/>
        <v>1</v>
      </c>
      <c r="L193" s="66" t="e">
        <f>VLOOKUP(M193,'Age Groups'!B:C,2,FALSE)</f>
        <v>#N/A</v>
      </c>
      <c r="M193" s="66" t="str">
        <f t="shared" si="9"/>
        <v>Sub Juniors</v>
      </c>
      <c r="N193" s="66">
        <f>VLOOKUP(O193,Clubs!D:E,2,FALSE)</f>
        <v>35</v>
      </c>
      <c r="O193" s="66" t="str">
        <f t="shared" si="10"/>
        <v>Highbury</v>
      </c>
      <c r="P193" s="66" t="e">
        <f t="shared" si="11"/>
        <v>#N/A</v>
      </c>
      <c r="Q193" s="66"/>
      <c r="R193" s="66"/>
      <c r="S193" s="66"/>
    </row>
    <row r="194" spans="1:19" s="90" customFormat="1" ht="25" x14ac:dyDescent="0.15">
      <c r="A194" s="66">
        <v>124</v>
      </c>
      <c r="B194" s="66">
        <v>1</v>
      </c>
      <c r="C194" s="66" t="s">
        <v>1091</v>
      </c>
      <c r="D194" s="126" t="s">
        <v>127</v>
      </c>
      <c r="E194" s="122"/>
      <c r="F194" s="126"/>
      <c r="G194" s="126"/>
      <c r="H194" s="66" t="s">
        <v>1181</v>
      </c>
      <c r="I194" s="66">
        <v>1</v>
      </c>
      <c r="J194" s="66">
        <v>2020</v>
      </c>
      <c r="K194" s="66">
        <f t="shared" ref="K194:K257" si="12">B194</f>
        <v>1</v>
      </c>
      <c r="L194" s="66" t="e">
        <f>VLOOKUP(M194,'Age Groups'!B:C,2,FALSE)</f>
        <v>#N/A</v>
      </c>
      <c r="M194" s="66" t="str">
        <f t="shared" ref="M194:M257" si="13">C194</f>
        <v>Juniors</v>
      </c>
      <c r="N194" s="66">
        <f>VLOOKUP(O194,Clubs!D:E,2,FALSE)</f>
        <v>35</v>
      </c>
      <c r="O194" s="66" t="str">
        <f t="shared" ref="O194:O257" si="14">D194</f>
        <v>Highbury</v>
      </c>
      <c r="P194" s="66" t="e">
        <f t="shared" si="11"/>
        <v>#N/A</v>
      </c>
      <c r="Q194" s="66"/>
      <c r="R194" s="66"/>
      <c r="S194" s="66"/>
    </row>
    <row r="195" spans="1:19" s="83" customFormat="1" ht="14" customHeight="1" x14ac:dyDescent="0.15">
      <c r="A195" s="66">
        <v>340</v>
      </c>
      <c r="B195" s="66">
        <v>1</v>
      </c>
      <c r="C195" s="66" t="s">
        <v>1090</v>
      </c>
      <c r="D195" s="137" t="s">
        <v>127</v>
      </c>
      <c r="E195" s="126"/>
      <c r="F195" s="131"/>
      <c r="G195" s="122"/>
      <c r="H195" s="66"/>
      <c r="I195" s="66">
        <v>1</v>
      </c>
      <c r="J195" s="66">
        <v>2020</v>
      </c>
      <c r="K195" s="66">
        <f t="shared" si="12"/>
        <v>1</v>
      </c>
      <c r="L195" s="66" t="e">
        <f>VLOOKUP(M195,'Age Groups'!B:C,2,FALSE)</f>
        <v>#N/A</v>
      </c>
      <c r="M195" s="66" t="str">
        <f t="shared" si="13"/>
        <v>Seniors</v>
      </c>
      <c r="N195" s="66">
        <f>VLOOKUP(O195,Clubs!D:E,2,FALSE)</f>
        <v>35</v>
      </c>
      <c r="O195" s="66" t="str">
        <f t="shared" si="14"/>
        <v>Highbury</v>
      </c>
      <c r="P195" s="66" t="e">
        <f t="shared" ref="P195:P249" si="15">"                'club_id'      =&gt; "&amp;N195&amp;", // This is "&amp;O195&amp;" ###                'age_group_id' =&gt; "&amp;L195&amp;", // This is "&amp;M195&amp;" ###                'year_id'      =&gt; "&amp;I195&amp;", // This is "&amp;J195&amp;" ###                'division_id'  =&gt; "&amp;K195&amp;", // This is Div "&amp;K195&amp;" ###            ], ["</f>
        <v>#N/A</v>
      </c>
      <c r="Q195" s="66"/>
      <c r="R195" s="66"/>
      <c r="S195" s="66"/>
    </row>
    <row r="196" spans="1:19" s="83" customFormat="1" ht="14" customHeight="1" x14ac:dyDescent="0.15">
      <c r="A196" s="66">
        <v>242</v>
      </c>
      <c r="B196" s="66">
        <v>2</v>
      </c>
      <c r="C196" s="66" t="s">
        <v>1089</v>
      </c>
      <c r="D196" s="137" t="s">
        <v>127</v>
      </c>
      <c r="E196" s="126"/>
      <c r="F196" s="125"/>
      <c r="G196" s="126"/>
      <c r="H196" s="66"/>
      <c r="I196" s="66">
        <v>1</v>
      </c>
      <c r="J196" s="66">
        <v>2020</v>
      </c>
      <c r="K196" s="66">
        <f t="shared" si="12"/>
        <v>2</v>
      </c>
      <c r="L196" s="66" t="e">
        <f>VLOOKUP(M196,'Age Groups'!B:C,2,FALSE)</f>
        <v>#N/A</v>
      </c>
      <c r="M196" s="66" t="str">
        <f t="shared" si="13"/>
        <v>Intermediates</v>
      </c>
      <c r="N196" s="66">
        <f>VLOOKUP(O196,Clubs!D:E,2,FALSE)</f>
        <v>35</v>
      </c>
      <c r="O196" s="66" t="str">
        <f t="shared" si="14"/>
        <v>Highbury</v>
      </c>
      <c r="P196" s="66" t="e">
        <f t="shared" si="15"/>
        <v>#N/A</v>
      </c>
      <c r="Q196" s="66"/>
      <c r="R196" s="66"/>
      <c r="S196" s="66"/>
    </row>
    <row r="197" spans="1:19" s="83" customFormat="1" ht="14" customHeight="1" x14ac:dyDescent="0.15">
      <c r="A197" s="66">
        <v>68</v>
      </c>
      <c r="B197" s="83">
        <v>1</v>
      </c>
      <c r="C197" s="66" t="s">
        <v>1148</v>
      </c>
      <c r="D197" s="102" t="s">
        <v>127</v>
      </c>
      <c r="E197" s="123"/>
      <c r="F197" s="199"/>
      <c r="G197" s="123"/>
      <c r="I197" s="83">
        <v>2</v>
      </c>
      <c r="J197" s="83">
        <v>2021</v>
      </c>
      <c r="K197" s="66">
        <f t="shared" si="12"/>
        <v>1</v>
      </c>
      <c r="L197" s="66" t="e">
        <f>VLOOKUP(M197,'Age Groups'!B:C,2,FALSE)</f>
        <v>#N/A</v>
      </c>
      <c r="M197" s="66" t="str">
        <f t="shared" si="13"/>
        <v>Sub Juniors</v>
      </c>
      <c r="N197" s="66">
        <f>VLOOKUP(O197,Clubs!D:E,2,FALSE)</f>
        <v>35</v>
      </c>
      <c r="O197" s="66" t="str">
        <f t="shared" si="14"/>
        <v>Highbury</v>
      </c>
      <c r="P197" s="66" t="e">
        <f t="shared" si="15"/>
        <v>#N/A</v>
      </c>
    </row>
    <row r="198" spans="1:19" s="83" customFormat="1" ht="14" customHeight="1" x14ac:dyDescent="0.15">
      <c r="A198" s="66">
        <v>176</v>
      </c>
      <c r="B198" s="83">
        <v>1</v>
      </c>
      <c r="C198" s="66" t="s">
        <v>1091</v>
      </c>
      <c r="D198" s="102" t="s">
        <v>127</v>
      </c>
      <c r="E198" s="127"/>
      <c r="F198" s="92"/>
      <c r="G198" s="123"/>
      <c r="I198" s="83">
        <v>2</v>
      </c>
      <c r="J198" s="83">
        <v>2021</v>
      </c>
      <c r="K198" s="66">
        <f t="shared" si="12"/>
        <v>1</v>
      </c>
      <c r="L198" s="66" t="e">
        <f>VLOOKUP(M198,'Age Groups'!B:C,2,FALSE)</f>
        <v>#N/A</v>
      </c>
      <c r="M198" s="66" t="str">
        <f t="shared" si="13"/>
        <v>Juniors</v>
      </c>
      <c r="N198" s="66">
        <f>VLOOKUP(O198,Clubs!D:E,2,FALSE)</f>
        <v>35</v>
      </c>
      <c r="O198" s="66" t="str">
        <f t="shared" si="14"/>
        <v>Highbury</v>
      </c>
      <c r="P198" s="66" t="e">
        <f t="shared" si="15"/>
        <v>#N/A</v>
      </c>
    </row>
    <row r="199" spans="1:19" s="83" customFormat="1" ht="14" customHeight="1" x14ac:dyDescent="0.15">
      <c r="A199" s="66">
        <v>392</v>
      </c>
      <c r="B199" s="83">
        <v>1</v>
      </c>
      <c r="C199" s="66" t="s">
        <v>1090</v>
      </c>
      <c r="D199" s="102" t="s">
        <v>127</v>
      </c>
      <c r="E199" s="123"/>
      <c r="F199" s="92"/>
      <c r="G199" s="127"/>
      <c r="I199" s="83">
        <v>2</v>
      </c>
      <c r="J199" s="83">
        <v>2021</v>
      </c>
      <c r="K199" s="66">
        <f t="shared" si="12"/>
        <v>1</v>
      </c>
      <c r="L199" s="66" t="e">
        <f>VLOOKUP(M199,'Age Groups'!B:C,2,FALSE)</f>
        <v>#N/A</v>
      </c>
      <c r="M199" s="66" t="str">
        <f t="shared" si="13"/>
        <v>Seniors</v>
      </c>
      <c r="N199" s="66">
        <f>VLOOKUP(O199,Clubs!D:E,2,FALSE)</f>
        <v>35</v>
      </c>
      <c r="O199" s="66" t="str">
        <f t="shared" si="14"/>
        <v>Highbury</v>
      </c>
      <c r="P199" s="66" t="e">
        <f t="shared" si="15"/>
        <v>#N/A</v>
      </c>
    </row>
    <row r="200" spans="1:19" s="83" customFormat="1" ht="14" customHeight="1" x14ac:dyDescent="0.15">
      <c r="A200" s="66">
        <v>294</v>
      </c>
      <c r="B200" s="83">
        <v>2</v>
      </c>
      <c r="C200" s="66" t="s">
        <v>1089</v>
      </c>
      <c r="D200" s="102" t="s">
        <v>127</v>
      </c>
      <c r="E200" s="123"/>
      <c r="F200" s="103"/>
      <c r="G200" s="123"/>
      <c r="I200" s="83">
        <v>2</v>
      </c>
      <c r="J200" s="83">
        <v>2021</v>
      </c>
      <c r="K200" s="66">
        <f t="shared" si="12"/>
        <v>2</v>
      </c>
      <c r="L200" s="66" t="e">
        <f>VLOOKUP(M200,'Age Groups'!B:C,2,FALSE)</f>
        <v>#N/A</v>
      </c>
      <c r="M200" s="66" t="str">
        <f t="shared" si="13"/>
        <v>Intermediates</v>
      </c>
      <c r="N200" s="66">
        <f>VLOOKUP(O200,Clubs!D:E,2,FALSE)</f>
        <v>35</v>
      </c>
      <c r="O200" s="66" t="str">
        <f t="shared" si="14"/>
        <v>Highbury</v>
      </c>
      <c r="P200" s="66" t="e">
        <f t="shared" si="15"/>
        <v>#N/A</v>
      </c>
    </row>
    <row r="201" spans="1:19" s="83" customFormat="1" x14ac:dyDescent="0.15">
      <c r="A201" s="66">
        <v>11</v>
      </c>
      <c r="B201" s="66">
        <v>0</v>
      </c>
      <c r="C201" s="66" t="s">
        <v>1148</v>
      </c>
      <c r="D201" s="169" t="s">
        <v>131</v>
      </c>
      <c r="E201" s="126"/>
      <c r="F201" s="126"/>
      <c r="G201" s="126"/>
      <c r="H201" s="66"/>
      <c r="I201" s="66">
        <v>1</v>
      </c>
      <c r="J201" s="66">
        <v>2020</v>
      </c>
      <c r="K201" s="66">
        <f t="shared" si="12"/>
        <v>0</v>
      </c>
      <c r="L201" s="66" t="e">
        <f>VLOOKUP(M201,'Age Groups'!B:C,2,FALSE)</f>
        <v>#N/A</v>
      </c>
      <c r="M201" s="66" t="str">
        <f t="shared" si="13"/>
        <v>Sub Juniors</v>
      </c>
      <c r="N201" s="66">
        <f>VLOOKUP(O201,Clubs!D:E,2,FALSE)</f>
        <v>36</v>
      </c>
      <c r="O201" s="66" t="str">
        <f t="shared" si="14"/>
        <v>Ridgehaven</v>
      </c>
      <c r="P201" s="66" t="e">
        <f t="shared" si="15"/>
        <v>#N/A</v>
      </c>
      <c r="Q201" s="66"/>
      <c r="R201" s="66"/>
      <c r="S201" s="66"/>
    </row>
    <row r="202" spans="1:19" s="83" customFormat="1" ht="14" customHeight="1" x14ac:dyDescent="0.15">
      <c r="A202" s="66">
        <v>118</v>
      </c>
      <c r="B202" s="66">
        <v>0</v>
      </c>
      <c r="C202" s="66" t="s">
        <v>1091</v>
      </c>
      <c r="D202" s="79" t="s">
        <v>131</v>
      </c>
      <c r="E202" s="122"/>
      <c r="F202" s="126"/>
      <c r="G202" s="126"/>
      <c r="H202" s="66"/>
      <c r="I202" s="66">
        <v>1</v>
      </c>
      <c r="J202" s="66">
        <v>2020</v>
      </c>
      <c r="K202" s="66">
        <f t="shared" si="12"/>
        <v>0</v>
      </c>
      <c r="L202" s="66" t="e">
        <f>VLOOKUP(M202,'Age Groups'!B:C,2,FALSE)</f>
        <v>#N/A</v>
      </c>
      <c r="M202" s="66" t="str">
        <f t="shared" si="13"/>
        <v>Juniors</v>
      </c>
      <c r="N202" s="66">
        <f>VLOOKUP(O202,Clubs!D:E,2,FALSE)</f>
        <v>36</v>
      </c>
      <c r="O202" s="66" t="str">
        <f t="shared" si="14"/>
        <v>Ridgehaven</v>
      </c>
      <c r="P202" s="66" t="e">
        <f t="shared" si="15"/>
        <v>#N/A</v>
      </c>
      <c r="Q202" s="66"/>
      <c r="R202" s="66"/>
      <c r="S202" s="66"/>
    </row>
    <row r="203" spans="1:19" s="83" customFormat="1" ht="14" customHeight="1" x14ac:dyDescent="0.15">
      <c r="A203" s="66">
        <v>230</v>
      </c>
      <c r="B203" s="66">
        <v>0</v>
      </c>
      <c r="C203" s="66" t="s">
        <v>1089</v>
      </c>
      <c r="D203" s="79" t="s">
        <v>131</v>
      </c>
      <c r="E203" s="126"/>
      <c r="F203" s="122"/>
      <c r="G203" s="126"/>
      <c r="H203" s="66"/>
      <c r="I203" s="66">
        <v>1</v>
      </c>
      <c r="J203" s="66">
        <v>2020</v>
      </c>
      <c r="K203" s="66">
        <f t="shared" si="12"/>
        <v>0</v>
      </c>
      <c r="L203" s="66" t="e">
        <f>VLOOKUP(M203,'Age Groups'!B:C,2,FALSE)</f>
        <v>#N/A</v>
      </c>
      <c r="M203" s="66" t="str">
        <f t="shared" si="13"/>
        <v>Intermediates</v>
      </c>
      <c r="N203" s="66">
        <f>VLOOKUP(O203,Clubs!D:E,2,FALSE)</f>
        <v>36</v>
      </c>
      <c r="O203" s="66" t="str">
        <f t="shared" si="14"/>
        <v>Ridgehaven</v>
      </c>
      <c r="P203" s="66" t="e">
        <f t="shared" si="15"/>
        <v>#N/A</v>
      </c>
      <c r="Q203" s="66"/>
      <c r="R203" s="66"/>
      <c r="S203" s="66"/>
    </row>
    <row r="204" spans="1:19" s="83" customFormat="1" ht="14" customHeight="1" x14ac:dyDescent="0.15">
      <c r="A204" s="66">
        <v>343</v>
      </c>
      <c r="B204" s="66">
        <v>1</v>
      </c>
      <c r="C204" s="66" t="s">
        <v>1090</v>
      </c>
      <c r="D204" s="79" t="s">
        <v>131</v>
      </c>
      <c r="E204" s="126"/>
      <c r="F204" s="126"/>
      <c r="G204" s="122"/>
      <c r="H204" s="66" t="s">
        <v>1181</v>
      </c>
      <c r="I204" s="66">
        <v>1</v>
      </c>
      <c r="J204" s="66">
        <v>2020</v>
      </c>
      <c r="K204" s="66">
        <f t="shared" si="12"/>
        <v>1</v>
      </c>
      <c r="L204" s="66" t="e">
        <f>VLOOKUP(M204,'Age Groups'!B:C,2,FALSE)</f>
        <v>#N/A</v>
      </c>
      <c r="M204" s="66" t="str">
        <f t="shared" si="13"/>
        <v>Seniors</v>
      </c>
      <c r="N204" s="66">
        <f>VLOOKUP(O204,Clubs!D:E,2,FALSE)</f>
        <v>36</v>
      </c>
      <c r="O204" s="66" t="str">
        <f t="shared" si="14"/>
        <v>Ridgehaven</v>
      </c>
      <c r="P204" s="66" t="e">
        <f t="shared" si="15"/>
        <v>#N/A</v>
      </c>
      <c r="Q204" s="66"/>
      <c r="R204" s="66"/>
      <c r="S204" s="66"/>
    </row>
    <row r="205" spans="1:19" s="83" customFormat="1" ht="14" customHeight="1" x14ac:dyDescent="0.15">
      <c r="A205" s="66">
        <v>63</v>
      </c>
      <c r="B205" s="83">
        <v>0</v>
      </c>
      <c r="C205" s="66" t="s">
        <v>1148</v>
      </c>
      <c r="D205" s="96" t="s">
        <v>131</v>
      </c>
      <c r="E205" s="123"/>
      <c r="F205" s="123"/>
      <c r="G205" s="123"/>
      <c r="I205" s="83">
        <v>2</v>
      </c>
      <c r="J205" s="83">
        <v>2021</v>
      </c>
      <c r="K205" s="66">
        <f t="shared" si="12"/>
        <v>0</v>
      </c>
      <c r="L205" s="66" t="e">
        <f>VLOOKUP(M205,'Age Groups'!B:C,2,FALSE)</f>
        <v>#N/A</v>
      </c>
      <c r="M205" s="66" t="str">
        <f t="shared" si="13"/>
        <v>Sub Juniors</v>
      </c>
      <c r="N205" s="66">
        <f>VLOOKUP(O205,Clubs!D:E,2,FALSE)</f>
        <v>36</v>
      </c>
      <c r="O205" s="66" t="str">
        <f t="shared" si="14"/>
        <v>Ridgehaven</v>
      </c>
      <c r="P205" s="66" t="e">
        <f t="shared" si="15"/>
        <v>#N/A</v>
      </c>
    </row>
    <row r="206" spans="1:19" s="83" customFormat="1" ht="14" customHeight="1" x14ac:dyDescent="0.15">
      <c r="A206" s="66">
        <v>170</v>
      </c>
      <c r="B206" s="127">
        <v>0</v>
      </c>
      <c r="C206" s="66" t="s">
        <v>1091</v>
      </c>
      <c r="D206" s="123" t="s">
        <v>131</v>
      </c>
      <c r="E206" s="127"/>
      <c r="F206" s="123"/>
      <c r="G206" s="123"/>
      <c r="I206" s="83">
        <v>2</v>
      </c>
      <c r="J206" s="83">
        <v>2021</v>
      </c>
      <c r="K206" s="66">
        <f t="shared" si="12"/>
        <v>0</v>
      </c>
      <c r="L206" s="66" t="e">
        <f>VLOOKUP(M206,'Age Groups'!B:C,2,FALSE)</f>
        <v>#N/A</v>
      </c>
      <c r="M206" s="66" t="str">
        <f t="shared" si="13"/>
        <v>Juniors</v>
      </c>
      <c r="N206" s="66">
        <f>VLOOKUP(O206,Clubs!D:E,2,FALSE)</f>
        <v>36</v>
      </c>
      <c r="O206" s="66" t="str">
        <f t="shared" si="14"/>
        <v>Ridgehaven</v>
      </c>
      <c r="P206" s="66" t="e">
        <f t="shared" si="15"/>
        <v>#N/A</v>
      </c>
    </row>
    <row r="207" spans="1:19" s="83" customFormat="1" ht="14" customHeight="1" x14ac:dyDescent="0.15">
      <c r="A207" s="66">
        <v>282</v>
      </c>
      <c r="B207" s="83">
        <v>0</v>
      </c>
      <c r="C207" s="66" t="s">
        <v>1089</v>
      </c>
      <c r="D207" s="123" t="s">
        <v>131</v>
      </c>
      <c r="E207" s="123"/>
      <c r="F207" s="127"/>
      <c r="G207" s="123"/>
      <c r="I207" s="83">
        <v>2</v>
      </c>
      <c r="J207" s="83">
        <v>2021</v>
      </c>
      <c r="K207" s="66">
        <f t="shared" si="12"/>
        <v>0</v>
      </c>
      <c r="L207" s="66" t="e">
        <f>VLOOKUP(M207,'Age Groups'!B:C,2,FALSE)</f>
        <v>#N/A</v>
      </c>
      <c r="M207" s="66" t="str">
        <f t="shared" si="13"/>
        <v>Intermediates</v>
      </c>
      <c r="N207" s="66">
        <f>VLOOKUP(O207,Clubs!D:E,2,FALSE)</f>
        <v>36</v>
      </c>
      <c r="O207" s="66" t="str">
        <f t="shared" si="14"/>
        <v>Ridgehaven</v>
      </c>
      <c r="P207" s="66" t="e">
        <f t="shared" si="15"/>
        <v>#N/A</v>
      </c>
    </row>
    <row r="208" spans="1:19" s="104" customFormat="1" ht="14" customHeight="1" x14ac:dyDescent="0.15">
      <c r="A208" s="66">
        <v>395</v>
      </c>
      <c r="B208" s="83">
        <v>1</v>
      </c>
      <c r="C208" s="66" t="s">
        <v>1090</v>
      </c>
      <c r="D208" s="123" t="s">
        <v>131</v>
      </c>
      <c r="E208" s="123"/>
      <c r="F208" s="123"/>
      <c r="G208" s="127"/>
      <c r="H208" s="83"/>
      <c r="I208" s="83">
        <v>2</v>
      </c>
      <c r="J208" s="83">
        <v>2021</v>
      </c>
      <c r="K208" s="66">
        <f t="shared" si="12"/>
        <v>1</v>
      </c>
      <c r="L208" s="66" t="e">
        <f>VLOOKUP(M208,'Age Groups'!B:C,2,FALSE)</f>
        <v>#N/A</v>
      </c>
      <c r="M208" s="66" t="str">
        <f t="shared" si="13"/>
        <v>Seniors</v>
      </c>
      <c r="N208" s="66">
        <f>VLOOKUP(O208,Clubs!D:E,2,FALSE)</f>
        <v>36</v>
      </c>
      <c r="O208" s="66" t="str">
        <f t="shared" si="14"/>
        <v>Ridgehaven</v>
      </c>
      <c r="P208" s="66" t="e">
        <f t="shared" si="15"/>
        <v>#N/A</v>
      </c>
      <c r="Q208" s="83"/>
      <c r="R208" s="83"/>
      <c r="S208" s="83"/>
    </row>
    <row r="209" spans="1:19" s="82" customFormat="1" ht="14" customHeight="1" x14ac:dyDescent="0.15">
      <c r="A209" s="66">
        <v>25</v>
      </c>
      <c r="B209" s="66">
        <v>2</v>
      </c>
      <c r="C209" s="66" t="s">
        <v>1148</v>
      </c>
      <c r="D209" s="126" t="s">
        <v>134</v>
      </c>
      <c r="E209" s="126"/>
      <c r="F209" s="126"/>
      <c r="G209" s="126"/>
      <c r="H209" s="66"/>
      <c r="I209" s="66">
        <v>1</v>
      </c>
      <c r="J209" s="66">
        <v>2020</v>
      </c>
      <c r="K209" s="66">
        <f t="shared" si="12"/>
        <v>2</v>
      </c>
      <c r="L209" s="66" t="e">
        <f>VLOOKUP(M209,'Age Groups'!B:C,2,FALSE)</f>
        <v>#N/A</v>
      </c>
      <c r="M209" s="66" t="str">
        <f t="shared" si="13"/>
        <v>Sub Juniors</v>
      </c>
      <c r="N209" s="66">
        <f>VLOOKUP(O209,Clubs!D:E,2,FALSE)</f>
        <v>37</v>
      </c>
      <c r="O209" s="66" t="str">
        <f t="shared" si="14"/>
        <v>Windsor</v>
      </c>
      <c r="P209" s="66" t="e">
        <f t="shared" si="15"/>
        <v>#N/A</v>
      </c>
      <c r="Q209" s="66"/>
      <c r="R209" s="66"/>
      <c r="S209" s="66"/>
    </row>
    <row r="210" spans="1:19" s="82" customFormat="1" ht="14" customHeight="1" x14ac:dyDescent="0.15">
      <c r="A210" s="66">
        <v>132</v>
      </c>
      <c r="B210" s="66">
        <v>2</v>
      </c>
      <c r="C210" s="66" t="s">
        <v>1091</v>
      </c>
      <c r="D210" s="126" t="s">
        <v>134</v>
      </c>
      <c r="E210" s="122"/>
      <c r="F210" s="126"/>
      <c r="G210" s="126"/>
      <c r="H210" s="66"/>
      <c r="I210" s="66">
        <v>1</v>
      </c>
      <c r="J210" s="66">
        <v>2020</v>
      </c>
      <c r="K210" s="66">
        <f t="shared" si="12"/>
        <v>2</v>
      </c>
      <c r="L210" s="66" t="e">
        <f>VLOOKUP(M210,'Age Groups'!B:C,2,FALSE)</f>
        <v>#N/A</v>
      </c>
      <c r="M210" s="66" t="str">
        <f t="shared" si="13"/>
        <v>Juniors</v>
      </c>
      <c r="N210" s="66">
        <f>VLOOKUP(O210,Clubs!D:E,2,FALSE)</f>
        <v>37</v>
      </c>
      <c r="O210" s="66" t="str">
        <f t="shared" si="14"/>
        <v>Windsor</v>
      </c>
      <c r="P210" s="66" t="e">
        <f t="shared" si="15"/>
        <v>#N/A</v>
      </c>
      <c r="Q210" s="66"/>
      <c r="R210" s="66"/>
      <c r="S210" s="66"/>
    </row>
    <row r="211" spans="1:19" s="82" customFormat="1" ht="14" customHeight="1" x14ac:dyDescent="0.15">
      <c r="A211" s="66">
        <v>351</v>
      </c>
      <c r="B211" s="66">
        <v>2</v>
      </c>
      <c r="C211" s="66" t="s">
        <v>1090</v>
      </c>
      <c r="D211" s="126" t="s">
        <v>134</v>
      </c>
      <c r="E211" s="126"/>
      <c r="F211" s="126"/>
      <c r="G211" s="122"/>
      <c r="H211" s="66"/>
      <c r="I211" s="66">
        <v>1</v>
      </c>
      <c r="J211" s="66">
        <v>2020</v>
      </c>
      <c r="K211" s="66">
        <f t="shared" si="12"/>
        <v>2</v>
      </c>
      <c r="L211" s="66" t="e">
        <f>VLOOKUP(M211,'Age Groups'!B:C,2,FALSE)</f>
        <v>#N/A</v>
      </c>
      <c r="M211" s="66" t="str">
        <f t="shared" si="13"/>
        <v>Seniors</v>
      </c>
      <c r="N211" s="66">
        <f>VLOOKUP(O211,Clubs!D:E,2,FALSE)</f>
        <v>37</v>
      </c>
      <c r="O211" s="66" t="str">
        <f t="shared" si="14"/>
        <v>Windsor</v>
      </c>
      <c r="P211" s="66" t="e">
        <f t="shared" si="15"/>
        <v>#N/A</v>
      </c>
      <c r="Q211" s="66"/>
      <c r="R211" s="66"/>
      <c r="S211" s="66"/>
    </row>
    <row r="212" spans="1:19" s="82" customFormat="1" ht="14" customHeight="1" x14ac:dyDescent="0.15">
      <c r="A212" s="66">
        <v>251</v>
      </c>
      <c r="B212" s="66">
        <v>3</v>
      </c>
      <c r="C212" s="66" t="s">
        <v>1089</v>
      </c>
      <c r="D212" s="122" t="s">
        <v>134</v>
      </c>
      <c r="E212" s="134"/>
      <c r="F212" s="122"/>
      <c r="G212" s="122"/>
      <c r="H212" s="66"/>
      <c r="I212" s="66">
        <v>1</v>
      </c>
      <c r="J212" s="66">
        <v>2020</v>
      </c>
      <c r="K212" s="66">
        <f t="shared" si="12"/>
        <v>3</v>
      </c>
      <c r="L212" s="66" t="e">
        <f>VLOOKUP(M212,'Age Groups'!B:C,2,FALSE)</f>
        <v>#N/A</v>
      </c>
      <c r="M212" s="66" t="str">
        <f t="shared" si="13"/>
        <v>Intermediates</v>
      </c>
      <c r="N212" s="66">
        <f>VLOOKUP(O212,Clubs!D:E,2,FALSE)</f>
        <v>37</v>
      </c>
      <c r="O212" s="66" t="str">
        <f t="shared" si="14"/>
        <v>Windsor</v>
      </c>
      <c r="P212" s="66" t="e">
        <f t="shared" si="15"/>
        <v>#N/A</v>
      </c>
      <c r="Q212" s="66"/>
      <c r="R212" s="66"/>
      <c r="S212" s="66"/>
    </row>
    <row r="213" spans="1:19" s="82" customFormat="1" ht="14" customHeight="1" x14ac:dyDescent="0.15">
      <c r="A213" s="66">
        <v>77</v>
      </c>
      <c r="B213" s="127">
        <v>2</v>
      </c>
      <c r="C213" s="66" t="s">
        <v>1148</v>
      </c>
      <c r="D213" s="123" t="s">
        <v>134</v>
      </c>
      <c r="E213" s="123"/>
      <c r="F213" s="127"/>
      <c r="G213" s="123"/>
      <c r="H213" s="83"/>
      <c r="I213" s="83">
        <v>2</v>
      </c>
      <c r="J213" s="83">
        <v>2021</v>
      </c>
      <c r="K213" s="66">
        <f t="shared" si="12"/>
        <v>2</v>
      </c>
      <c r="L213" s="66" t="e">
        <f>VLOOKUP(M213,'Age Groups'!B:C,2,FALSE)</f>
        <v>#N/A</v>
      </c>
      <c r="M213" s="66" t="str">
        <f t="shared" si="13"/>
        <v>Sub Juniors</v>
      </c>
      <c r="N213" s="66">
        <f>VLOOKUP(O213,Clubs!D:E,2,FALSE)</f>
        <v>37</v>
      </c>
      <c r="O213" s="66" t="str">
        <f t="shared" si="14"/>
        <v>Windsor</v>
      </c>
      <c r="P213" s="66" t="e">
        <f t="shared" si="15"/>
        <v>#N/A</v>
      </c>
      <c r="Q213" s="83"/>
      <c r="R213" s="83"/>
      <c r="S213" s="83"/>
    </row>
    <row r="214" spans="1:19" s="82" customFormat="1" ht="14" customHeight="1" x14ac:dyDescent="0.15">
      <c r="A214" s="66">
        <v>184</v>
      </c>
      <c r="B214" s="83">
        <v>2</v>
      </c>
      <c r="C214" s="66" t="s">
        <v>1091</v>
      </c>
      <c r="D214" s="123" t="s">
        <v>134</v>
      </c>
      <c r="E214" s="127"/>
      <c r="F214" s="127"/>
      <c r="G214" s="123"/>
      <c r="H214" s="83"/>
      <c r="I214" s="83">
        <v>2</v>
      </c>
      <c r="J214" s="83">
        <v>2021</v>
      </c>
      <c r="K214" s="66">
        <f t="shared" si="12"/>
        <v>2</v>
      </c>
      <c r="L214" s="66" t="e">
        <f>VLOOKUP(M214,'Age Groups'!B:C,2,FALSE)</f>
        <v>#N/A</v>
      </c>
      <c r="M214" s="66" t="str">
        <f t="shared" si="13"/>
        <v>Juniors</v>
      </c>
      <c r="N214" s="66">
        <f>VLOOKUP(O214,Clubs!D:E,2,FALSE)</f>
        <v>37</v>
      </c>
      <c r="O214" s="66" t="str">
        <f t="shared" si="14"/>
        <v>Windsor</v>
      </c>
      <c r="P214" s="66" t="e">
        <f t="shared" si="15"/>
        <v>#N/A</v>
      </c>
      <c r="Q214" s="83"/>
      <c r="R214" s="83"/>
      <c r="S214" s="83"/>
    </row>
    <row r="215" spans="1:19" s="82" customFormat="1" ht="14" customHeight="1" x14ac:dyDescent="0.15">
      <c r="A215" s="66">
        <v>296</v>
      </c>
      <c r="B215" s="83">
        <v>2</v>
      </c>
      <c r="C215" s="66" t="s">
        <v>1089</v>
      </c>
      <c r="D215" s="127" t="s">
        <v>134</v>
      </c>
      <c r="E215" s="123"/>
      <c r="F215" s="83"/>
      <c r="G215" s="123"/>
      <c r="H215" s="83"/>
      <c r="I215" s="83">
        <v>2</v>
      </c>
      <c r="J215" s="83">
        <v>2021</v>
      </c>
      <c r="K215" s="66">
        <f t="shared" si="12"/>
        <v>2</v>
      </c>
      <c r="L215" s="66" t="e">
        <f>VLOOKUP(M215,'Age Groups'!B:C,2,FALSE)</f>
        <v>#N/A</v>
      </c>
      <c r="M215" s="66" t="str">
        <f t="shared" si="13"/>
        <v>Intermediates</v>
      </c>
      <c r="N215" s="66">
        <f>VLOOKUP(O215,Clubs!D:E,2,FALSE)</f>
        <v>37</v>
      </c>
      <c r="O215" s="66" t="str">
        <f t="shared" si="14"/>
        <v>Windsor</v>
      </c>
      <c r="P215" s="66" t="e">
        <f t="shared" si="15"/>
        <v>#N/A</v>
      </c>
      <c r="Q215" s="83"/>
      <c r="R215" s="83"/>
      <c r="S215" s="83"/>
    </row>
    <row r="216" spans="1:19" s="82" customFormat="1" ht="14" customHeight="1" x14ac:dyDescent="0.15">
      <c r="A216" s="66">
        <v>403</v>
      </c>
      <c r="B216" s="83">
        <v>2</v>
      </c>
      <c r="C216" s="66" t="s">
        <v>1090</v>
      </c>
      <c r="D216" s="123" t="s">
        <v>134</v>
      </c>
      <c r="E216" s="123"/>
      <c r="F216" s="127"/>
      <c r="G216" s="127"/>
      <c r="H216" s="83"/>
      <c r="I216" s="83">
        <v>2</v>
      </c>
      <c r="J216" s="83">
        <v>2021</v>
      </c>
      <c r="K216" s="66">
        <f t="shared" si="12"/>
        <v>2</v>
      </c>
      <c r="L216" s="66" t="e">
        <f>VLOOKUP(M216,'Age Groups'!B:C,2,FALSE)</f>
        <v>#N/A</v>
      </c>
      <c r="M216" s="66" t="str">
        <f t="shared" si="13"/>
        <v>Seniors</v>
      </c>
      <c r="N216" s="66">
        <f>VLOOKUP(O216,Clubs!D:E,2,FALSE)</f>
        <v>37</v>
      </c>
      <c r="O216" s="66" t="str">
        <f t="shared" si="14"/>
        <v>Windsor</v>
      </c>
      <c r="P216" s="66" t="e">
        <f t="shared" si="15"/>
        <v>#N/A</v>
      </c>
      <c r="Q216" s="83"/>
      <c r="R216" s="83"/>
      <c r="S216" s="83"/>
    </row>
    <row r="217" spans="1:19" s="82" customFormat="1" ht="14" customHeight="1" x14ac:dyDescent="0.15">
      <c r="A217" s="66">
        <v>137</v>
      </c>
      <c r="B217" s="66">
        <v>3</v>
      </c>
      <c r="C217" s="66" t="s">
        <v>1091</v>
      </c>
      <c r="D217" s="134" t="s">
        <v>137</v>
      </c>
      <c r="E217" s="122"/>
      <c r="F217" s="126"/>
      <c r="G217" s="126"/>
      <c r="H217" s="66"/>
      <c r="I217" s="66">
        <v>1</v>
      </c>
      <c r="J217" s="66">
        <v>2020</v>
      </c>
      <c r="K217" s="66">
        <f t="shared" si="12"/>
        <v>3</v>
      </c>
      <c r="L217" s="66" t="e">
        <f>VLOOKUP(M217,'Age Groups'!B:C,2,FALSE)</f>
        <v>#N/A</v>
      </c>
      <c r="M217" s="66" t="str">
        <f t="shared" si="13"/>
        <v>Juniors</v>
      </c>
      <c r="N217" s="66">
        <f>VLOOKUP(O217,Clubs!D:E,2,FALSE)</f>
        <v>38</v>
      </c>
      <c r="O217" s="66" t="str">
        <f t="shared" si="14"/>
        <v>Seaford</v>
      </c>
      <c r="P217" s="66" t="e">
        <f t="shared" si="15"/>
        <v>#N/A</v>
      </c>
      <c r="Q217" s="66"/>
      <c r="R217" s="66"/>
      <c r="S217" s="66"/>
    </row>
    <row r="218" spans="1:19" s="82" customFormat="1" ht="14" customHeight="1" x14ac:dyDescent="0.15">
      <c r="A218" s="66">
        <v>250</v>
      </c>
      <c r="B218" s="122">
        <v>3</v>
      </c>
      <c r="C218" s="66" t="s">
        <v>1089</v>
      </c>
      <c r="D218" s="126" t="s">
        <v>137</v>
      </c>
      <c r="E218" s="126"/>
      <c r="F218" s="122"/>
      <c r="G218" s="122"/>
      <c r="H218" s="66"/>
      <c r="I218" s="66">
        <v>1</v>
      </c>
      <c r="J218" s="66">
        <v>2020</v>
      </c>
      <c r="K218" s="66">
        <f t="shared" si="12"/>
        <v>3</v>
      </c>
      <c r="L218" s="66" t="e">
        <f>VLOOKUP(M218,'Age Groups'!B:C,2,FALSE)</f>
        <v>#N/A</v>
      </c>
      <c r="M218" s="66" t="str">
        <f t="shared" si="13"/>
        <v>Intermediates</v>
      </c>
      <c r="N218" s="66">
        <f>VLOOKUP(O218,Clubs!D:E,2,FALSE)</f>
        <v>38</v>
      </c>
      <c r="O218" s="66" t="str">
        <f t="shared" si="14"/>
        <v>Seaford</v>
      </c>
      <c r="P218" s="66" t="e">
        <f t="shared" si="15"/>
        <v>#N/A</v>
      </c>
      <c r="Q218" s="66"/>
      <c r="R218" s="66"/>
      <c r="S218" s="66"/>
    </row>
    <row r="219" spans="1:19" s="82" customFormat="1" ht="14" customHeight="1" x14ac:dyDescent="0.15">
      <c r="A219" s="66">
        <v>358</v>
      </c>
      <c r="B219" s="66">
        <v>3</v>
      </c>
      <c r="C219" s="66" t="s">
        <v>1090</v>
      </c>
      <c r="D219" s="122" t="s">
        <v>137</v>
      </c>
      <c r="E219" s="134"/>
      <c r="F219" s="122"/>
      <c r="G219" s="122"/>
      <c r="H219" s="66"/>
      <c r="I219" s="66">
        <v>1</v>
      </c>
      <c r="J219" s="66">
        <v>2020</v>
      </c>
      <c r="K219" s="66">
        <f t="shared" si="12"/>
        <v>3</v>
      </c>
      <c r="L219" s="66" t="e">
        <f>VLOOKUP(M219,'Age Groups'!B:C,2,FALSE)</f>
        <v>#N/A</v>
      </c>
      <c r="M219" s="66" t="str">
        <f t="shared" si="13"/>
        <v>Seniors</v>
      </c>
      <c r="N219" s="66">
        <f>VLOOKUP(O219,Clubs!D:E,2,FALSE)</f>
        <v>38</v>
      </c>
      <c r="O219" s="66" t="str">
        <f t="shared" si="14"/>
        <v>Seaford</v>
      </c>
      <c r="P219" s="66" t="e">
        <f t="shared" si="15"/>
        <v>#N/A</v>
      </c>
      <c r="Q219" s="66"/>
      <c r="R219" s="66"/>
      <c r="S219" s="66"/>
    </row>
    <row r="220" spans="1:19" s="82" customFormat="1" ht="14" customHeight="1" x14ac:dyDescent="0.15">
      <c r="A220" s="66">
        <v>40</v>
      </c>
      <c r="B220" s="66">
        <v>4</v>
      </c>
      <c r="C220" s="66" t="s">
        <v>1148</v>
      </c>
      <c r="D220" s="126" t="s">
        <v>137</v>
      </c>
      <c r="E220" s="122"/>
      <c r="F220" s="134"/>
      <c r="G220" s="122"/>
      <c r="H220" s="66"/>
      <c r="I220" s="66">
        <v>1</v>
      </c>
      <c r="J220" s="66">
        <v>2020</v>
      </c>
      <c r="K220" s="66">
        <f t="shared" si="12"/>
        <v>4</v>
      </c>
      <c r="L220" s="66" t="e">
        <f>VLOOKUP(M220,'Age Groups'!B:C,2,FALSE)</f>
        <v>#N/A</v>
      </c>
      <c r="M220" s="66" t="str">
        <f t="shared" si="13"/>
        <v>Sub Juniors</v>
      </c>
      <c r="N220" s="66">
        <f>VLOOKUP(O220,Clubs!D:E,2,FALSE)</f>
        <v>38</v>
      </c>
      <c r="O220" s="66" t="str">
        <f t="shared" si="14"/>
        <v>Seaford</v>
      </c>
      <c r="P220" s="66" t="e">
        <f t="shared" si="15"/>
        <v>#N/A</v>
      </c>
      <c r="Q220" s="66"/>
      <c r="R220" s="66"/>
      <c r="S220" s="66"/>
    </row>
    <row r="221" spans="1:19" ht="26.5" customHeight="1" x14ac:dyDescent="0.15">
      <c r="A221" s="66">
        <v>189</v>
      </c>
      <c r="B221" s="83">
        <v>3</v>
      </c>
      <c r="C221" s="66" t="s">
        <v>1091</v>
      </c>
      <c r="D221" s="191" t="s">
        <v>137</v>
      </c>
      <c r="E221" s="151"/>
      <c r="F221" s="150"/>
      <c r="G221" s="183"/>
      <c r="H221" s="83"/>
      <c r="I221" s="83">
        <v>2</v>
      </c>
      <c r="J221" s="83">
        <v>2021</v>
      </c>
      <c r="K221" s="66">
        <f t="shared" si="12"/>
        <v>3</v>
      </c>
      <c r="L221" s="66" t="e">
        <f>VLOOKUP(M221,'Age Groups'!B:C,2,FALSE)</f>
        <v>#N/A</v>
      </c>
      <c r="M221" s="66" t="str">
        <f t="shared" si="13"/>
        <v>Juniors</v>
      </c>
      <c r="N221" s="66">
        <f>VLOOKUP(O221,Clubs!D:E,2,FALSE)</f>
        <v>38</v>
      </c>
      <c r="O221" s="66" t="str">
        <f t="shared" si="14"/>
        <v>Seaford</v>
      </c>
      <c r="P221" s="66" t="e">
        <f t="shared" si="15"/>
        <v>#N/A</v>
      </c>
      <c r="Q221" s="83"/>
      <c r="R221" s="83"/>
      <c r="S221" s="83"/>
    </row>
    <row r="222" spans="1:19" ht="33.75" customHeight="1" x14ac:dyDescent="0.15">
      <c r="A222" s="66">
        <v>300</v>
      </c>
      <c r="B222" s="83">
        <v>3</v>
      </c>
      <c r="C222" s="66" t="s">
        <v>1089</v>
      </c>
      <c r="D222" s="135" t="s">
        <v>137</v>
      </c>
      <c r="E222" s="135"/>
      <c r="F222" s="155"/>
      <c r="G222" s="135"/>
      <c r="H222" s="83"/>
      <c r="I222" s="83">
        <v>2</v>
      </c>
      <c r="J222" s="83">
        <v>2021</v>
      </c>
      <c r="K222" s="66">
        <f t="shared" si="12"/>
        <v>3</v>
      </c>
      <c r="L222" s="66" t="e">
        <f>VLOOKUP(M222,'Age Groups'!B:C,2,FALSE)</f>
        <v>#N/A</v>
      </c>
      <c r="M222" s="66" t="str">
        <f t="shared" si="13"/>
        <v>Intermediates</v>
      </c>
      <c r="N222" s="66">
        <f>VLOOKUP(O222,Clubs!D:E,2,FALSE)</f>
        <v>38</v>
      </c>
      <c r="O222" s="66" t="str">
        <f t="shared" si="14"/>
        <v>Seaford</v>
      </c>
      <c r="P222" s="66" t="e">
        <f t="shared" si="15"/>
        <v>#N/A</v>
      </c>
      <c r="Q222" s="83"/>
      <c r="R222" s="83"/>
      <c r="S222" s="83"/>
    </row>
    <row r="223" spans="1:19" ht="36.5" customHeight="1" x14ac:dyDescent="0.15">
      <c r="A223" s="66">
        <v>408</v>
      </c>
      <c r="B223" s="127">
        <v>3</v>
      </c>
      <c r="C223" s="66" t="s">
        <v>1090</v>
      </c>
      <c r="D223" s="88" t="s">
        <v>137</v>
      </c>
      <c r="E223" s="97"/>
      <c r="F223" s="136"/>
      <c r="G223" s="88"/>
      <c r="H223" s="83"/>
      <c r="I223" s="83">
        <v>2</v>
      </c>
      <c r="J223" s="83">
        <v>2021</v>
      </c>
      <c r="K223" s="66">
        <f t="shared" si="12"/>
        <v>3</v>
      </c>
      <c r="L223" s="66" t="e">
        <f>VLOOKUP(M223,'Age Groups'!B:C,2,FALSE)</f>
        <v>#N/A</v>
      </c>
      <c r="M223" s="66" t="str">
        <f t="shared" si="13"/>
        <v>Seniors</v>
      </c>
      <c r="N223" s="66">
        <f>VLOOKUP(O223,Clubs!D:E,2,FALSE)</f>
        <v>38</v>
      </c>
      <c r="O223" s="66" t="str">
        <f t="shared" si="14"/>
        <v>Seaford</v>
      </c>
      <c r="P223" s="66" t="e">
        <f t="shared" si="15"/>
        <v>#N/A</v>
      </c>
      <c r="Q223" s="83"/>
      <c r="R223" s="83"/>
      <c r="S223" s="83"/>
    </row>
    <row r="224" spans="1:19" s="68" customFormat="1" ht="25" x14ac:dyDescent="0.15">
      <c r="A224" s="66">
        <v>92</v>
      </c>
      <c r="B224" s="88">
        <v>4</v>
      </c>
      <c r="C224" s="66" t="s">
        <v>1148</v>
      </c>
      <c r="D224" s="86" t="s">
        <v>137</v>
      </c>
      <c r="E224" s="97"/>
      <c r="F224" s="127"/>
      <c r="G224" s="88"/>
      <c r="H224" s="83"/>
      <c r="I224" s="83">
        <v>2</v>
      </c>
      <c r="J224" s="83">
        <v>2021</v>
      </c>
      <c r="K224" s="66">
        <f t="shared" si="12"/>
        <v>4</v>
      </c>
      <c r="L224" s="66" t="e">
        <f>VLOOKUP(M224,'Age Groups'!B:C,2,FALSE)</f>
        <v>#N/A</v>
      </c>
      <c r="M224" s="66" t="str">
        <f t="shared" si="13"/>
        <v>Sub Juniors</v>
      </c>
      <c r="N224" s="66">
        <f>VLOOKUP(O224,Clubs!D:E,2,FALSE)</f>
        <v>38</v>
      </c>
      <c r="O224" s="66" t="str">
        <f t="shared" si="14"/>
        <v>Seaford</v>
      </c>
      <c r="P224" s="66" t="e">
        <f t="shared" si="15"/>
        <v>#N/A</v>
      </c>
      <c r="Q224" s="83"/>
      <c r="R224" s="83"/>
      <c r="S224" s="83"/>
    </row>
    <row r="225" spans="1:19" ht="14" customHeight="1" x14ac:dyDescent="0.15">
      <c r="A225" s="66">
        <v>355</v>
      </c>
      <c r="B225" s="66">
        <v>3</v>
      </c>
      <c r="C225" s="66" t="s">
        <v>1090</v>
      </c>
      <c r="D225" s="69" t="s">
        <v>140</v>
      </c>
      <c r="E225" s="69"/>
      <c r="F225" s="126"/>
      <c r="G225" s="71"/>
      <c r="I225" s="66">
        <v>1</v>
      </c>
      <c r="J225" s="66">
        <v>2020</v>
      </c>
      <c r="K225" s="66">
        <f t="shared" si="12"/>
        <v>3</v>
      </c>
      <c r="L225" s="66" t="e">
        <f>VLOOKUP(M225,'Age Groups'!B:C,2,FALSE)</f>
        <v>#N/A</v>
      </c>
      <c r="M225" s="66" t="str">
        <f t="shared" si="13"/>
        <v>Seniors</v>
      </c>
      <c r="N225" s="66">
        <f>VLOOKUP(O225,Clubs!D:E,2,FALSE)</f>
        <v>39</v>
      </c>
      <c r="O225" s="66" t="str">
        <f t="shared" si="14"/>
        <v>Cherum</v>
      </c>
      <c r="P225" s="66" t="e">
        <f t="shared" si="15"/>
        <v>#N/A</v>
      </c>
    </row>
    <row r="226" spans="1:19" ht="14" customHeight="1" x14ac:dyDescent="0.15">
      <c r="A226" s="66">
        <v>36</v>
      </c>
      <c r="B226" s="66">
        <v>4</v>
      </c>
      <c r="C226" s="66" t="s">
        <v>1148</v>
      </c>
      <c r="D226" s="69" t="s">
        <v>140</v>
      </c>
      <c r="E226" s="74"/>
      <c r="F226" s="134"/>
      <c r="G226" s="71"/>
      <c r="I226" s="66">
        <v>1</v>
      </c>
      <c r="J226" s="66">
        <v>2020</v>
      </c>
      <c r="K226" s="66">
        <f t="shared" si="12"/>
        <v>4</v>
      </c>
      <c r="L226" s="66" t="e">
        <f>VLOOKUP(M226,'Age Groups'!B:C,2,FALSE)</f>
        <v>#N/A</v>
      </c>
      <c r="M226" s="66" t="str">
        <f t="shared" si="13"/>
        <v>Sub Juniors</v>
      </c>
      <c r="N226" s="66">
        <f>VLOOKUP(O226,Clubs!D:E,2,FALSE)</f>
        <v>39</v>
      </c>
      <c r="O226" s="66" t="str">
        <f t="shared" si="14"/>
        <v>Cherum</v>
      </c>
      <c r="P226" s="66" t="e">
        <f t="shared" si="15"/>
        <v>#N/A</v>
      </c>
    </row>
    <row r="227" spans="1:19" ht="14" customHeight="1" x14ac:dyDescent="0.2">
      <c r="A227" s="66">
        <v>152</v>
      </c>
      <c r="B227" s="66">
        <v>5</v>
      </c>
      <c r="C227" s="66" t="s">
        <v>1091</v>
      </c>
      <c r="D227" s="71" t="s">
        <v>140</v>
      </c>
      <c r="E227" s="71"/>
      <c r="F227" s="122"/>
      <c r="G227" s="71"/>
      <c r="I227" s="66">
        <v>1</v>
      </c>
      <c r="J227" s="66">
        <v>2020</v>
      </c>
      <c r="K227" s="66">
        <f t="shared" si="12"/>
        <v>5</v>
      </c>
      <c r="L227" s="66" t="e">
        <f>VLOOKUP(M227,'Age Groups'!B:C,2,FALSE)</f>
        <v>#N/A</v>
      </c>
      <c r="M227" s="66" t="str">
        <f t="shared" si="13"/>
        <v>Juniors</v>
      </c>
      <c r="N227" s="66">
        <f>VLOOKUP(O227,Clubs!D:E,2,FALSE)</f>
        <v>39</v>
      </c>
      <c r="O227" s="66" t="str">
        <f t="shared" si="14"/>
        <v>Cherum</v>
      </c>
      <c r="P227" s="66" t="e">
        <f t="shared" si="15"/>
        <v>#N/A</v>
      </c>
    </row>
    <row r="228" spans="1:19" ht="14" customHeight="1" x14ac:dyDescent="0.15">
      <c r="A228" s="66">
        <v>88</v>
      </c>
      <c r="B228" s="83">
        <v>4</v>
      </c>
      <c r="C228" s="66" t="s">
        <v>1148</v>
      </c>
      <c r="D228" s="86" t="s">
        <v>140</v>
      </c>
      <c r="E228" s="88"/>
      <c r="F228" s="136"/>
      <c r="G228" s="88"/>
      <c r="H228" s="83"/>
      <c r="I228" s="83">
        <v>2</v>
      </c>
      <c r="J228" s="83">
        <v>2021</v>
      </c>
      <c r="K228" s="66">
        <f t="shared" si="12"/>
        <v>4</v>
      </c>
      <c r="L228" s="66" t="e">
        <f>VLOOKUP(M228,'Age Groups'!B:C,2,FALSE)</f>
        <v>#N/A</v>
      </c>
      <c r="M228" s="66" t="str">
        <f t="shared" si="13"/>
        <v>Sub Juniors</v>
      </c>
      <c r="N228" s="66">
        <f>VLOOKUP(O228,Clubs!D:E,2,FALSE)</f>
        <v>39</v>
      </c>
      <c r="O228" s="66" t="str">
        <f t="shared" si="14"/>
        <v>Cherum</v>
      </c>
      <c r="P228" s="66" t="e">
        <f t="shared" si="15"/>
        <v>#N/A</v>
      </c>
      <c r="Q228" s="83"/>
      <c r="R228" s="83"/>
      <c r="S228" s="83"/>
    </row>
    <row r="229" spans="1:19" ht="14" customHeight="1" x14ac:dyDescent="0.2">
      <c r="A229" s="66">
        <v>203</v>
      </c>
      <c r="B229" s="83">
        <v>5</v>
      </c>
      <c r="C229" s="66" t="s">
        <v>1091</v>
      </c>
      <c r="D229" s="127" t="s">
        <v>140</v>
      </c>
      <c r="E229" s="88"/>
      <c r="F229" s="127"/>
      <c r="G229" s="88"/>
      <c r="H229" s="83"/>
      <c r="I229" s="83">
        <v>2</v>
      </c>
      <c r="J229" s="83">
        <v>2021</v>
      </c>
      <c r="K229" s="66">
        <f t="shared" si="12"/>
        <v>5</v>
      </c>
      <c r="L229" s="66" t="e">
        <f>VLOOKUP(M229,'Age Groups'!B:C,2,FALSE)</f>
        <v>#N/A</v>
      </c>
      <c r="M229" s="66" t="str">
        <f t="shared" si="13"/>
        <v>Juniors</v>
      </c>
      <c r="N229" s="66">
        <f>VLOOKUP(O229,Clubs!D:E,2,FALSE)</f>
        <v>39</v>
      </c>
      <c r="O229" s="66" t="str">
        <f t="shared" si="14"/>
        <v>Cherum</v>
      </c>
      <c r="P229" s="66" t="e">
        <f t="shared" si="15"/>
        <v>#N/A</v>
      </c>
      <c r="Q229" s="83"/>
      <c r="R229" s="83"/>
      <c r="S229" s="83"/>
    </row>
    <row r="230" spans="1:19" ht="14" customHeight="1" x14ac:dyDescent="0.15">
      <c r="A230" s="66">
        <v>334</v>
      </c>
      <c r="B230" s="66">
        <v>0</v>
      </c>
      <c r="C230" s="66" t="s">
        <v>1090</v>
      </c>
      <c r="D230" s="126" t="s">
        <v>145</v>
      </c>
      <c r="E230" s="69"/>
      <c r="F230" s="126"/>
      <c r="G230" s="71"/>
      <c r="I230" s="66">
        <v>1</v>
      </c>
      <c r="J230" s="66">
        <v>2020</v>
      </c>
      <c r="K230" s="66">
        <f t="shared" si="12"/>
        <v>0</v>
      </c>
      <c r="L230" s="66" t="e">
        <f>VLOOKUP(M230,'Age Groups'!B:C,2,FALSE)</f>
        <v>#N/A</v>
      </c>
      <c r="M230" s="66" t="str">
        <f t="shared" si="13"/>
        <v>Seniors</v>
      </c>
      <c r="N230" s="66">
        <f>VLOOKUP(O230,Clubs!D:E,2,FALSE)</f>
        <v>40</v>
      </c>
      <c r="O230" s="66" t="str">
        <f t="shared" si="14"/>
        <v>Del Sante Gardens</v>
      </c>
      <c r="P230" s="66" t="e">
        <f t="shared" si="15"/>
        <v>#N/A</v>
      </c>
    </row>
    <row r="231" spans="1:19" s="73" customFormat="1" ht="25" x14ac:dyDescent="0.15">
      <c r="A231" s="66">
        <v>15</v>
      </c>
      <c r="B231" s="71">
        <v>1</v>
      </c>
      <c r="C231" s="66" t="s">
        <v>1148</v>
      </c>
      <c r="D231" s="126" t="s">
        <v>145</v>
      </c>
      <c r="E231" s="69"/>
      <c r="F231" s="126"/>
      <c r="G231" s="70"/>
      <c r="H231" s="66"/>
      <c r="I231" s="66">
        <v>1</v>
      </c>
      <c r="J231" s="66">
        <v>2020</v>
      </c>
      <c r="K231" s="66">
        <f t="shared" si="12"/>
        <v>1</v>
      </c>
      <c r="L231" s="66" t="e">
        <f>VLOOKUP(M231,'Age Groups'!B:C,2,FALSE)</f>
        <v>#N/A</v>
      </c>
      <c r="M231" s="66" t="str">
        <f t="shared" si="13"/>
        <v>Sub Juniors</v>
      </c>
      <c r="N231" s="66">
        <f>VLOOKUP(O231,Clubs!D:E,2,FALSE)</f>
        <v>40</v>
      </c>
      <c r="O231" s="66" t="str">
        <f t="shared" si="14"/>
        <v>Del Sante Gardens</v>
      </c>
      <c r="P231" s="66" t="e">
        <f t="shared" si="15"/>
        <v>#N/A</v>
      </c>
      <c r="Q231" s="66"/>
      <c r="R231" s="66"/>
      <c r="S231" s="66"/>
    </row>
    <row r="232" spans="1:19" ht="14" customHeight="1" x14ac:dyDescent="0.15">
      <c r="A232" s="66">
        <v>122</v>
      </c>
      <c r="B232" s="66">
        <v>1</v>
      </c>
      <c r="C232" s="66" t="s">
        <v>1091</v>
      </c>
      <c r="D232" s="69" t="s">
        <v>145</v>
      </c>
      <c r="E232" s="71"/>
      <c r="F232" s="126"/>
      <c r="G232" s="70"/>
      <c r="I232" s="66">
        <v>1</v>
      </c>
      <c r="J232" s="66">
        <v>2020</v>
      </c>
      <c r="K232" s="66">
        <f t="shared" si="12"/>
        <v>1</v>
      </c>
      <c r="L232" s="66" t="e">
        <f>VLOOKUP(M232,'Age Groups'!B:C,2,FALSE)</f>
        <v>#N/A</v>
      </c>
      <c r="M232" s="66" t="str">
        <f t="shared" si="13"/>
        <v>Juniors</v>
      </c>
      <c r="N232" s="66">
        <f>VLOOKUP(O232,Clubs!D:E,2,FALSE)</f>
        <v>40</v>
      </c>
      <c r="O232" s="66" t="str">
        <f t="shared" si="14"/>
        <v>Del Sante Gardens</v>
      </c>
      <c r="P232" s="66" t="e">
        <f t="shared" si="15"/>
        <v>#N/A</v>
      </c>
    </row>
    <row r="233" spans="1:19" ht="14" customHeight="1" x14ac:dyDescent="0.15">
      <c r="A233" s="66">
        <v>257</v>
      </c>
      <c r="B233" s="66">
        <v>4</v>
      </c>
      <c r="C233" s="66" t="s">
        <v>1089</v>
      </c>
      <c r="D233" s="74" t="s">
        <v>145</v>
      </c>
      <c r="E233" s="69"/>
      <c r="F233" s="122"/>
      <c r="G233" s="71"/>
      <c r="I233" s="66">
        <v>1</v>
      </c>
      <c r="J233" s="66">
        <v>2020</v>
      </c>
      <c r="K233" s="66">
        <f t="shared" si="12"/>
        <v>4</v>
      </c>
      <c r="L233" s="66" t="e">
        <f>VLOOKUP(M233,'Age Groups'!B:C,2,FALSE)</f>
        <v>#N/A</v>
      </c>
      <c r="M233" s="66" t="str">
        <f t="shared" si="13"/>
        <v>Intermediates</v>
      </c>
      <c r="N233" s="66">
        <f>VLOOKUP(O233,Clubs!D:E,2,FALSE)</f>
        <v>40</v>
      </c>
      <c r="O233" s="66" t="str">
        <f t="shared" si="14"/>
        <v>Del Sante Gardens</v>
      </c>
      <c r="P233" s="66" t="e">
        <f t="shared" si="15"/>
        <v>#N/A</v>
      </c>
    </row>
    <row r="234" spans="1:19" ht="14" customHeight="1" x14ac:dyDescent="0.15">
      <c r="A234" s="66">
        <v>386</v>
      </c>
      <c r="B234" s="83">
        <v>0</v>
      </c>
      <c r="C234" s="66" t="s">
        <v>1090</v>
      </c>
      <c r="D234" s="86" t="s">
        <v>145</v>
      </c>
      <c r="E234" s="86"/>
      <c r="F234" s="123"/>
      <c r="G234" s="88"/>
      <c r="H234" s="83"/>
      <c r="I234" s="83">
        <v>2</v>
      </c>
      <c r="J234" s="83">
        <v>2021</v>
      </c>
      <c r="K234" s="66">
        <f t="shared" si="12"/>
        <v>0</v>
      </c>
      <c r="L234" s="66" t="e">
        <f>VLOOKUP(M234,'Age Groups'!B:C,2,FALSE)</f>
        <v>#N/A</v>
      </c>
      <c r="M234" s="66" t="str">
        <f t="shared" si="13"/>
        <v>Seniors</v>
      </c>
      <c r="N234" s="66">
        <f>VLOOKUP(O234,Clubs!D:E,2,FALSE)</f>
        <v>40</v>
      </c>
      <c r="O234" s="66" t="str">
        <f t="shared" si="14"/>
        <v>Del Sante Gardens</v>
      </c>
      <c r="P234" s="66" t="e">
        <f t="shared" si="15"/>
        <v>#N/A</v>
      </c>
      <c r="Q234" s="83"/>
      <c r="R234" s="83"/>
      <c r="S234" s="83"/>
    </row>
    <row r="235" spans="1:19" ht="14" customHeight="1" x14ac:dyDescent="0.15">
      <c r="A235" s="66">
        <v>67</v>
      </c>
      <c r="B235" s="83">
        <v>1</v>
      </c>
      <c r="C235" s="66" t="s">
        <v>1148</v>
      </c>
      <c r="D235" s="86" t="s">
        <v>145</v>
      </c>
      <c r="E235" s="86"/>
      <c r="F235" s="123"/>
      <c r="G235" s="87"/>
      <c r="H235" s="83"/>
      <c r="I235" s="83">
        <v>2</v>
      </c>
      <c r="J235" s="83">
        <v>2021</v>
      </c>
      <c r="K235" s="66">
        <f t="shared" si="12"/>
        <v>1</v>
      </c>
      <c r="L235" s="66" t="e">
        <f>VLOOKUP(M235,'Age Groups'!B:C,2,FALSE)</f>
        <v>#N/A</v>
      </c>
      <c r="M235" s="66" t="str">
        <f t="shared" si="13"/>
        <v>Sub Juniors</v>
      </c>
      <c r="N235" s="66">
        <f>VLOOKUP(O235,Clubs!D:E,2,FALSE)</f>
        <v>40</v>
      </c>
      <c r="O235" s="66" t="str">
        <f t="shared" si="14"/>
        <v>Del Sante Gardens</v>
      </c>
      <c r="P235" s="66" t="e">
        <f t="shared" si="15"/>
        <v>#N/A</v>
      </c>
      <c r="Q235" s="83"/>
      <c r="R235" s="83"/>
      <c r="S235" s="83"/>
    </row>
    <row r="236" spans="1:19" ht="14" customHeight="1" x14ac:dyDescent="0.15">
      <c r="A236" s="66">
        <v>174</v>
      </c>
      <c r="B236" s="83">
        <v>1</v>
      </c>
      <c r="C236" s="66" t="s">
        <v>1091</v>
      </c>
      <c r="D236" s="86" t="s">
        <v>145</v>
      </c>
      <c r="E236" s="88"/>
      <c r="F236" s="123"/>
      <c r="G236" s="87"/>
      <c r="H236" s="83"/>
      <c r="I236" s="83">
        <v>2</v>
      </c>
      <c r="J236" s="83">
        <v>2021</v>
      </c>
      <c r="K236" s="66">
        <f t="shared" si="12"/>
        <v>1</v>
      </c>
      <c r="L236" s="66" t="e">
        <f>VLOOKUP(M236,'Age Groups'!B:C,2,FALSE)</f>
        <v>#N/A</v>
      </c>
      <c r="M236" s="66" t="str">
        <f t="shared" si="13"/>
        <v>Juniors</v>
      </c>
      <c r="N236" s="66">
        <f>VLOOKUP(O236,Clubs!D:E,2,FALSE)</f>
        <v>40</v>
      </c>
      <c r="O236" s="66" t="str">
        <f t="shared" si="14"/>
        <v>Del Sante Gardens</v>
      </c>
      <c r="P236" s="66" t="e">
        <f t="shared" si="15"/>
        <v>#N/A</v>
      </c>
      <c r="Q236" s="83"/>
      <c r="R236" s="83"/>
      <c r="S236" s="83"/>
    </row>
    <row r="237" spans="1:19" ht="12.75" customHeight="1" x14ac:dyDescent="0.15">
      <c r="A237" s="66">
        <v>302</v>
      </c>
      <c r="B237" s="83">
        <v>3</v>
      </c>
      <c r="C237" s="66" t="s">
        <v>1089</v>
      </c>
      <c r="D237" s="97" t="s">
        <v>145</v>
      </c>
      <c r="E237" s="86"/>
      <c r="F237" s="83"/>
      <c r="G237" s="86"/>
      <c r="H237" s="83"/>
      <c r="I237" s="83">
        <v>2</v>
      </c>
      <c r="J237" s="83">
        <v>2021</v>
      </c>
      <c r="K237" s="66">
        <f t="shared" si="12"/>
        <v>3</v>
      </c>
      <c r="L237" s="66" t="e">
        <f>VLOOKUP(M237,'Age Groups'!B:C,2,FALSE)</f>
        <v>#N/A</v>
      </c>
      <c r="M237" s="66" t="str">
        <f t="shared" si="13"/>
        <v>Intermediates</v>
      </c>
      <c r="N237" s="66">
        <f>VLOOKUP(O237,Clubs!D:E,2,FALSE)</f>
        <v>40</v>
      </c>
      <c r="O237" s="66" t="str">
        <f t="shared" si="14"/>
        <v>Del Sante Gardens</v>
      </c>
      <c r="P237" s="66" t="e">
        <f t="shared" si="15"/>
        <v>#N/A</v>
      </c>
      <c r="Q237" s="83"/>
      <c r="R237" s="83"/>
      <c r="S237" s="83"/>
    </row>
    <row r="238" spans="1:19" s="73" customFormat="1" ht="25" x14ac:dyDescent="0.15">
      <c r="A238" s="66">
        <v>18</v>
      </c>
      <c r="B238" s="71">
        <v>1</v>
      </c>
      <c r="C238" s="66" t="s">
        <v>1148</v>
      </c>
      <c r="D238" s="69" t="s">
        <v>149</v>
      </c>
      <c r="E238" s="69"/>
      <c r="F238" s="126"/>
      <c r="G238" s="69"/>
      <c r="H238" s="66" t="s">
        <v>1182</v>
      </c>
      <c r="I238" s="66">
        <v>1</v>
      </c>
      <c r="J238" s="66">
        <v>2020</v>
      </c>
      <c r="K238" s="66">
        <f t="shared" si="12"/>
        <v>1</v>
      </c>
      <c r="L238" s="66" t="e">
        <f>VLOOKUP(M238,'Age Groups'!B:C,2,FALSE)</f>
        <v>#N/A</v>
      </c>
      <c r="M238" s="66" t="str">
        <f t="shared" si="13"/>
        <v>Sub Juniors</v>
      </c>
      <c r="N238" s="66">
        <f>VLOOKUP(O238,Clubs!D:E,2,FALSE)</f>
        <v>41</v>
      </c>
      <c r="O238" s="66" t="str">
        <f t="shared" si="14"/>
        <v>Seaton</v>
      </c>
      <c r="P238" s="66" t="e">
        <f t="shared" si="15"/>
        <v>#N/A</v>
      </c>
      <c r="Q238" s="66"/>
      <c r="R238" s="66"/>
      <c r="S238" s="66"/>
    </row>
    <row r="239" spans="1:19" ht="14" customHeight="1" x14ac:dyDescent="0.15">
      <c r="A239" s="66">
        <v>237</v>
      </c>
      <c r="B239" s="66">
        <v>1</v>
      </c>
      <c r="C239" s="66" t="s">
        <v>1089</v>
      </c>
      <c r="D239" s="69" t="s">
        <v>149</v>
      </c>
      <c r="E239" s="69"/>
      <c r="F239" s="122"/>
      <c r="G239" s="69"/>
      <c r="H239" s="66" t="s">
        <v>1182</v>
      </c>
      <c r="I239" s="66">
        <v>1</v>
      </c>
      <c r="J239" s="66">
        <v>2020</v>
      </c>
      <c r="K239" s="66">
        <f t="shared" si="12"/>
        <v>1</v>
      </c>
      <c r="L239" s="66" t="e">
        <f>VLOOKUP(M239,'Age Groups'!B:C,2,FALSE)</f>
        <v>#N/A</v>
      </c>
      <c r="M239" s="66" t="str">
        <f t="shared" si="13"/>
        <v>Intermediates</v>
      </c>
      <c r="N239" s="66">
        <f>VLOOKUP(O239,Clubs!D:E,2,FALSE)</f>
        <v>41</v>
      </c>
      <c r="O239" s="66" t="str">
        <f t="shared" si="14"/>
        <v>Seaton</v>
      </c>
      <c r="P239" s="66" t="e">
        <f t="shared" si="15"/>
        <v>#N/A</v>
      </c>
    </row>
    <row r="240" spans="1:19" ht="14" customHeight="1" x14ac:dyDescent="0.15">
      <c r="A240" s="66">
        <v>344</v>
      </c>
      <c r="B240" s="66">
        <v>1</v>
      </c>
      <c r="C240" s="66" t="s">
        <v>1090</v>
      </c>
      <c r="D240" s="69" t="s">
        <v>149</v>
      </c>
      <c r="E240" s="69"/>
      <c r="F240" s="126"/>
      <c r="G240" s="71"/>
      <c r="H240" s="66" t="s">
        <v>1182</v>
      </c>
      <c r="I240" s="66">
        <v>1</v>
      </c>
      <c r="J240" s="66">
        <v>2020</v>
      </c>
      <c r="K240" s="66">
        <f t="shared" si="12"/>
        <v>1</v>
      </c>
      <c r="L240" s="66" t="e">
        <f>VLOOKUP(M240,'Age Groups'!B:C,2,FALSE)</f>
        <v>#N/A</v>
      </c>
      <c r="M240" s="66" t="str">
        <f t="shared" si="13"/>
        <v>Seniors</v>
      </c>
      <c r="N240" s="66">
        <f>VLOOKUP(O240,Clubs!D:E,2,FALSE)</f>
        <v>41</v>
      </c>
      <c r="O240" s="66" t="str">
        <f t="shared" si="14"/>
        <v>Seaton</v>
      </c>
      <c r="P240" s="66" t="e">
        <f t="shared" si="15"/>
        <v>#N/A</v>
      </c>
    </row>
    <row r="241" spans="1:19" ht="14" customHeight="1" x14ac:dyDescent="0.15">
      <c r="A241" s="66">
        <v>131</v>
      </c>
      <c r="B241" s="66">
        <v>2</v>
      </c>
      <c r="C241" s="66" t="s">
        <v>1091</v>
      </c>
      <c r="D241" s="69" t="s">
        <v>149</v>
      </c>
      <c r="E241" s="71"/>
      <c r="F241" s="126"/>
      <c r="G241" s="69"/>
      <c r="H241" s="66" t="s">
        <v>1184</v>
      </c>
      <c r="I241" s="66">
        <v>1</v>
      </c>
      <c r="J241" s="66">
        <v>2020</v>
      </c>
      <c r="K241" s="66">
        <f t="shared" si="12"/>
        <v>2</v>
      </c>
      <c r="L241" s="66" t="e">
        <f>VLOOKUP(M241,'Age Groups'!B:C,2,FALSE)</f>
        <v>#N/A</v>
      </c>
      <c r="M241" s="66" t="str">
        <f t="shared" si="13"/>
        <v>Juniors</v>
      </c>
      <c r="N241" s="66">
        <f>VLOOKUP(O241,Clubs!D:E,2,FALSE)</f>
        <v>41</v>
      </c>
      <c r="O241" s="66" t="str">
        <f t="shared" si="14"/>
        <v>Seaton</v>
      </c>
      <c r="P241" s="66" t="e">
        <f t="shared" si="15"/>
        <v>#N/A</v>
      </c>
    </row>
    <row r="242" spans="1:19" ht="14" customHeight="1" x14ac:dyDescent="0.15">
      <c r="A242" s="66">
        <v>70</v>
      </c>
      <c r="B242" s="83">
        <v>1</v>
      </c>
      <c r="C242" s="66" t="s">
        <v>1148</v>
      </c>
      <c r="D242" s="86" t="s">
        <v>149</v>
      </c>
      <c r="E242" s="86"/>
      <c r="F242" s="123"/>
      <c r="G242" s="86"/>
      <c r="H242" s="83"/>
      <c r="I242" s="83">
        <v>2</v>
      </c>
      <c r="J242" s="83">
        <v>2021</v>
      </c>
      <c r="K242" s="66">
        <f t="shared" si="12"/>
        <v>1</v>
      </c>
      <c r="L242" s="66" t="e">
        <f>VLOOKUP(M242,'Age Groups'!B:C,2,FALSE)</f>
        <v>#N/A</v>
      </c>
      <c r="M242" s="66" t="str">
        <f t="shared" si="13"/>
        <v>Sub Juniors</v>
      </c>
      <c r="N242" s="66">
        <f>VLOOKUP(O242,Clubs!D:E,2,FALSE)</f>
        <v>41</v>
      </c>
      <c r="O242" s="66" t="str">
        <f t="shared" si="14"/>
        <v>Seaton</v>
      </c>
      <c r="P242" s="66" t="e">
        <f t="shared" si="15"/>
        <v>#N/A</v>
      </c>
      <c r="Q242" s="83"/>
      <c r="R242" s="83"/>
      <c r="S242" s="83"/>
    </row>
    <row r="243" spans="1:19" ht="14" customHeight="1" x14ac:dyDescent="0.15">
      <c r="A243" s="66">
        <v>289</v>
      </c>
      <c r="B243" s="83">
        <v>1</v>
      </c>
      <c r="C243" s="66" t="s">
        <v>1089</v>
      </c>
      <c r="D243" s="86" t="s">
        <v>149</v>
      </c>
      <c r="E243" s="86"/>
      <c r="F243" s="127"/>
      <c r="G243" s="86"/>
      <c r="H243" s="83"/>
      <c r="I243" s="83">
        <v>2</v>
      </c>
      <c r="J243" s="83">
        <v>2021</v>
      </c>
      <c r="K243" s="66">
        <f t="shared" si="12"/>
        <v>1</v>
      </c>
      <c r="L243" s="66" t="e">
        <f>VLOOKUP(M243,'Age Groups'!B:C,2,FALSE)</f>
        <v>#N/A</v>
      </c>
      <c r="M243" s="66" t="str">
        <f t="shared" si="13"/>
        <v>Intermediates</v>
      </c>
      <c r="N243" s="66">
        <f>VLOOKUP(O243,Clubs!D:E,2,FALSE)</f>
        <v>41</v>
      </c>
      <c r="O243" s="66" t="str">
        <f t="shared" si="14"/>
        <v>Seaton</v>
      </c>
      <c r="P243" s="66" t="e">
        <f t="shared" si="15"/>
        <v>#N/A</v>
      </c>
      <c r="Q243" s="83"/>
      <c r="R243" s="83"/>
      <c r="S243" s="83"/>
    </row>
    <row r="244" spans="1:19" ht="14" customHeight="1" x14ac:dyDescent="0.15">
      <c r="A244" s="66">
        <v>396</v>
      </c>
      <c r="B244" s="83">
        <v>1</v>
      </c>
      <c r="C244" s="66" t="s">
        <v>1090</v>
      </c>
      <c r="D244" s="86" t="s">
        <v>149</v>
      </c>
      <c r="E244" s="86"/>
      <c r="F244" s="123"/>
      <c r="G244" s="88"/>
      <c r="H244" s="83"/>
      <c r="I244" s="83">
        <v>2</v>
      </c>
      <c r="J244" s="83">
        <v>2021</v>
      </c>
      <c r="K244" s="66">
        <f t="shared" si="12"/>
        <v>1</v>
      </c>
      <c r="L244" s="66" t="e">
        <f>VLOOKUP(M244,'Age Groups'!B:C,2,FALSE)</f>
        <v>#N/A</v>
      </c>
      <c r="M244" s="66" t="str">
        <f t="shared" si="13"/>
        <v>Seniors</v>
      </c>
      <c r="N244" s="66">
        <f>VLOOKUP(O244,Clubs!D:E,2,FALSE)</f>
        <v>41</v>
      </c>
      <c r="O244" s="66" t="str">
        <f t="shared" si="14"/>
        <v>Seaton</v>
      </c>
      <c r="P244" s="66" t="e">
        <f t="shared" si="15"/>
        <v>#N/A</v>
      </c>
      <c r="Q244" s="83"/>
      <c r="R244" s="83"/>
      <c r="S244" s="83"/>
    </row>
    <row r="245" spans="1:19" s="73" customFormat="1" ht="25" x14ac:dyDescent="0.15">
      <c r="A245" s="66">
        <v>183</v>
      </c>
      <c r="B245" s="88">
        <v>2</v>
      </c>
      <c r="C245" s="66" t="s">
        <v>1091</v>
      </c>
      <c r="D245" s="86" t="s">
        <v>149</v>
      </c>
      <c r="E245" s="88"/>
      <c r="F245" s="123"/>
      <c r="G245" s="86"/>
      <c r="H245" s="83"/>
      <c r="I245" s="83">
        <v>2</v>
      </c>
      <c r="J245" s="83">
        <v>2021</v>
      </c>
      <c r="K245" s="66">
        <f t="shared" si="12"/>
        <v>2</v>
      </c>
      <c r="L245" s="66" t="e">
        <f>VLOOKUP(M245,'Age Groups'!B:C,2,FALSE)</f>
        <v>#N/A</v>
      </c>
      <c r="M245" s="66" t="str">
        <f t="shared" si="13"/>
        <v>Juniors</v>
      </c>
      <c r="N245" s="66">
        <f>VLOOKUP(O245,Clubs!D:E,2,FALSE)</f>
        <v>41</v>
      </c>
      <c r="O245" s="66" t="str">
        <f t="shared" si="14"/>
        <v>Seaton</v>
      </c>
      <c r="P245" s="66" t="e">
        <f t="shared" si="15"/>
        <v>#N/A</v>
      </c>
      <c r="Q245" s="83"/>
      <c r="R245" s="83"/>
      <c r="S245" s="83"/>
    </row>
    <row r="246" spans="1:19" ht="14" customHeight="1" x14ac:dyDescent="0.15">
      <c r="A246" s="66">
        <v>350</v>
      </c>
      <c r="B246" s="66">
        <v>2</v>
      </c>
      <c r="C246" s="66" t="s">
        <v>1090</v>
      </c>
      <c r="D246" s="69" t="s">
        <v>1087</v>
      </c>
      <c r="E246" s="69"/>
      <c r="F246" s="126"/>
      <c r="G246" s="71"/>
      <c r="H246" s="66" t="s">
        <v>1184</v>
      </c>
      <c r="I246" s="66">
        <v>1</v>
      </c>
      <c r="J246" s="66">
        <v>2020</v>
      </c>
      <c r="K246" s="66">
        <f t="shared" si="12"/>
        <v>2</v>
      </c>
      <c r="L246" s="66" t="e">
        <f>VLOOKUP(M246,'Age Groups'!B:C,2,FALSE)</f>
        <v>#N/A</v>
      </c>
      <c r="M246" s="66" t="str">
        <f t="shared" si="13"/>
        <v>Seniors</v>
      </c>
      <c r="N246" s="66">
        <f>VLOOKUP(O246,Clubs!D:E,2,FALSE)</f>
        <v>42</v>
      </c>
      <c r="O246" s="66" t="str">
        <f t="shared" si="14"/>
        <v>Seaview</v>
      </c>
      <c r="P246" s="66" t="e">
        <f t="shared" si="15"/>
        <v>#N/A</v>
      </c>
    </row>
    <row r="247" spans="1:19" ht="14" customHeight="1" x14ac:dyDescent="0.15">
      <c r="A247" s="66">
        <v>41</v>
      </c>
      <c r="B247" s="66">
        <v>4</v>
      </c>
      <c r="C247" s="66" t="s">
        <v>1148</v>
      </c>
      <c r="D247" s="69" t="s">
        <v>1087</v>
      </c>
      <c r="E247" s="71"/>
      <c r="F247" s="134"/>
      <c r="G247" s="71"/>
      <c r="I247" s="66">
        <v>1</v>
      </c>
      <c r="J247" s="66">
        <v>2020</v>
      </c>
      <c r="K247" s="66">
        <f t="shared" si="12"/>
        <v>4</v>
      </c>
      <c r="L247" s="66" t="e">
        <f>VLOOKUP(M247,'Age Groups'!B:C,2,FALSE)</f>
        <v>#N/A</v>
      </c>
      <c r="M247" s="66" t="str">
        <f t="shared" si="13"/>
        <v>Sub Juniors</v>
      </c>
      <c r="N247" s="66">
        <f>VLOOKUP(O247,Clubs!D:E,2,FALSE)</f>
        <v>42</v>
      </c>
      <c r="O247" s="66" t="str">
        <f t="shared" si="14"/>
        <v>Seaview</v>
      </c>
      <c r="P247" s="66" t="e">
        <f t="shared" si="15"/>
        <v>#N/A</v>
      </c>
    </row>
    <row r="248" spans="1:19" ht="14" customHeight="1" x14ac:dyDescent="0.15">
      <c r="A248" s="66">
        <v>402</v>
      </c>
      <c r="B248" s="83">
        <v>2</v>
      </c>
      <c r="C248" s="66" t="s">
        <v>1090</v>
      </c>
      <c r="D248" s="86" t="s">
        <v>1087</v>
      </c>
      <c r="E248" s="86"/>
      <c r="F248" s="123"/>
      <c r="G248" s="88"/>
      <c r="H248" s="83"/>
      <c r="I248" s="83">
        <v>2</v>
      </c>
      <c r="J248" s="83">
        <v>2021</v>
      </c>
      <c r="K248" s="66">
        <f t="shared" si="12"/>
        <v>2</v>
      </c>
      <c r="L248" s="66" t="e">
        <f>VLOOKUP(M248,'Age Groups'!B:C,2,FALSE)</f>
        <v>#N/A</v>
      </c>
      <c r="M248" s="66" t="str">
        <f t="shared" si="13"/>
        <v>Seniors</v>
      </c>
      <c r="N248" s="66">
        <f>VLOOKUP(O248,Clubs!D:E,2,FALSE)</f>
        <v>42</v>
      </c>
      <c r="O248" s="66" t="str">
        <f t="shared" si="14"/>
        <v>Seaview</v>
      </c>
      <c r="P248" s="66" t="e">
        <f t="shared" si="15"/>
        <v>#N/A</v>
      </c>
      <c r="Q248" s="83"/>
      <c r="R248" s="83"/>
      <c r="S248" s="83"/>
    </row>
    <row r="249" spans="1:19" ht="15" customHeight="1" x14ac:dyDescent="0.15">
      <c r="A249" s="66">
        <v>81</v>
      </c>
      <c r="B249" s="83">
        <v>3</v>
      </c>
      <c r="C249" s="66" t="s">
        <v>1148</v>
      </c>
      <c r="D249" s="86" t="s">
        <v>1087</v>
      </c>
      <c r="E249" s="86"/>
      <c r="F249" s="123"/>
      <c r="G249" s="86"/>
      <c r="H249" s="83"/>
      <c r="I249" s="83">
        <v>2</v>
      </c>
      <c r="J249" s="83">
        <v>2021</v>
      </c>
      <c r="K249" s="66">
        <f t="shared" si="12"/>
        <v>3</v>
      </c>
      <c r="L249" s="66" t="e">
        <f>VLOOKUP(M249,'Age Groups'!B:C,2,FALSE)</f>
        <v>#N/A</v>
      </c>
      <c r="M249" s="66" t="str">
        <f t="shared" si="13"/>
        <v>Sub Juniors</v>
      </c>
      <c r="N249" s="66">
        <f>VLOOKUP(O249,Clubs!D:E,2,FALSE)</f>
        <v>42</v>
      </c>
      <c r="O249" s="66" t="str">
        <f t="shared" si="14"/>
        <v>Seaview</v>
      </c>
      <c r="P249" s="66" t="e">
        <f t="shared" si="15"/>
        <v>#N/A</v>
      </c>
      <c r="Q249" s="83"/>
      <c r="R249" s="83"/>
      <c r="S249" s="83"/>
    </row>
    <row r="250" spans="1:19" ht="14" hidden="1" customHeight="1" x14ac:dyDescent="0.2">
      <c r="A250" s="66">
        <v>3</v>
      </c>
      <c r="D250" s="109"/>
      <c r="E250" s="67"/>
      <c r="F250" s="119"/>
      <c r="G250" s="67"/>
      <c r="I250" s="66">
        <v>1</v>
      </c>
      <c r="J250" s="66">
        <v>2020</v>
      </c>
      <c r="K250" s="66">
        <f t="shared" si="12"/>
        <v>0</v>
      </c>
      <c r="L250" s="66" t="e">
        <f>VLOOKUP(M250,'Age Groups'!B:C,2,FALSE)</f>
        <v>#N/A</v>
      </c>
      <c r="M250" s="66">
        <f t="shared" si="13"/>
        <v>0</v>
      </c>
      <c r="N250" s="66" t="e">
        <f>VLOOKUP(O250,Clubs!D:E,2,FALSE)</f>
        <v>#N/A</v>
      </c>
      <c r="O250" s="66">
        <f t="shared" si="14"/>
        <v>0</v>
      </c>
    </row>
    <row r="251" spans="1:19" ht="14" hidden="1" customHeight="1" x14ac:dyDescent="0.2">
      <c r="A251" s="66">
        <v>50</v>
      </c>
      <c r="B251" s="82"/>
      <c r="C251" s="66" t="s">
        <v>1148</v>
      </c>
      <c r="D251" s="77"/>
      <c r="E251" s="71"/>
      <c r="F251" s="122"/>
      <c r="G251" s="78"/>
      <c r="I251" s="66">
        <v>1</v>
      </c>
      <c r="J251" s="66">
        <v>2020</v>
      </c>
      <c r="K251" s="66">
        <f t="shared" si="12"/>
        <v>0</v>
      </c>
      <c r="L251" s="66" t="e">
        <f>VLOOKUP(M251,'Age Groups'!B:C,2,FALSE)</f>
        <v>#N/A</v>
      </c>
      <c r="M251" s="66" t="str">
        <f t="shared" si="13"/>
        <v>Sub Juniors</v>
      </c>
      <c r="N251" s="66" t="e">
        <f>VLOOKUP(O251,Clubs!D:E,2,FALSE)</f>
        <v>#N/A</v>
      </c>
      <c r="O251" s="66">
        <f t="shared" si="14"/>
        <v>0</v>
      </c>
    </row>
    <row r="252" spans="1:19" ht="14" hidden="1" customHeight="1" x14ac:dyDescent="0.2">
      <c r="A252" s="66">
        <v>51</v>
      </c>
      <c r="B252" s="166"/>
      <c r="C252" s="66" t="s">
        <v>1148</v>
      </c>
      <c r="D252" s="77"/>
      <c r="E252" s="122"/>
      <c r="F252" s="122"/>
      <c r="G252" s="80"/>
      <c r="I252" s="66">
        <v>1</v>
      </c>
      <c r="J252" s="66">
        <v>2020</v>
      </c>
      <c r="K252" s="66">
        <f t="shared" si="12"/>
        <v>0</v>
      </c>
      <c r="L252" s="66" t="e">
        <f>VLOOKUP(M252,'Age Groups'!B:C,2,FALSE)</f>
        <v>#N/A</v>
      </c>
      <c r="M252" s="66" t="str">
        <f t="shared" si="13"/>
        <v>Sub Juniors</v>
      </c>
      <c r="N252" s="66" t="e">
        <f>VLOOKUP(O252,Clubs!D:E,2,FALSE)</f>
        <v>#N/A</v>
      </c>
      <c r="O252" s="66">
        <f t="shared" si="14"/>
        <v>0</v>
      </c>
    </row>
    <row r="253" spans="1:19" ht="14" hidden="1" customHeight="1" x14ac:dyDescent="0.2">
      <c r="A253" s="66">
        <v>110</v>
      </c>
      <c r="B253" s="122"/>
      <c r="D253" s="109"/>
      <c r="E253" s="67"/>
      <c r="F253" s="119"/>
      <c r="G253" s="111"/>
      <c r="I253" s="66">
        <v>1</v>
      </c>
      <c r="J253" s="66">
        <v>2020</v>
      </c>
      <c r="K253" s="66">
        <f t="shared" si="12"/>
        <v>0</v>
      </c>
      <c r="L253" s="66" t="e">
        <f>VLOOKUP(M253,'Age Groups'!B:C,2,FALSE)</f>
        <v>#N/A</v>
      </c>
      <c r="M253" s="66">
        <f t="shared" si="13"/>
        <v>0</v>
      </c>
      <c r="N253" s="66" t="e">
        <f>VLOOKUP(O253,Clubs!D:E,2,FALSE)</f>
        <v>#N/A</v>
      </c>
      <c r="O253" s="66">
        <f t="shared" si="14"/>
        <v>0</v>
      </c>
    </row>
    <row r="254" spans="1:19" s="73" customFormat="1" ht="25" hidden="1" x14ac:dyDescent="0.2">
      <c r="A254" s="66">
        <v>142</v>
      </c>
      <c r="C254" s="66" t="s">
        <v>1091</v>
      </c>
      <c r="D254" s="110"/>
      <c r="E254" s="198"/>
      <c r="F254" s="119"/>
      <c r="G254" s="122"/>
      <c r="I254" s="66">
        <v>1</v>
      </c>
      <c r="J254" s="66">
        <v>2020</v>
      </c>
      <c r="K254" s="66">
        <f t="shared" si="12"/>
        <v>0</v>
      </c>
      <c r="L254" s="66" t="e">
        <f>VLOOKUP(M254,'Age Groups'!B:C,2,FALSE)</f>
        <v>#N/A</v>
      </c>
      <c r="M254" s="66" t="str">
        <f t="shared" si="13"/>
        <v>Juniors</v>
      </c>
      <c r="N254" s="66" t="e">
        <f>VLOOKUP(O254,Clubs!D:E,2,FALSE)</f>
        <v>#N/A</v>
      </c>
      <c r="O254" s="66">
        <f t="shared" si="14"/>
        <v>0</v>
      </c>
    </row>
    <row r="255" spans="1:19" ht="14" hidden="1" customHeight="1" x14ac:dyDescent="0.2">
      <c r="A255" s="66">
        <v>149</v>
      </c>
      <c r="B255" s="122"/>
      <c r="C255" s="66" t="s">
        <v>1091</v>
      </c>
      <c r="D255" s="67"/>
      <c r="E255" s="77"/>
      <c r="F255" s="122"/>
      <c r="G255" s="122"/>
      <c r="I255" s="66">
        <v>1</v>
      </c>
      <c r="J255" s="66">
        <v>2020</v>
      </c>
      <c r="K255" s="66">
        <f t="shared" si="12"/>
        <v>0</v>
      </c>
      <c r="L255" s="66" t="e">
        <f>VLOOKUP(M255,'Age Groups'!B:C,2,FALSE)</f>
        <v>#N/A</v>
      </c>
      <c r="M255" s="66" t="str">
        <f t="shared" si="13"/>
        <v>Juniors</v>
      </c>
      <c r="N255" s="66" t="e">
        <f>VLOOKUP(O255,Clubs!D:E,2,FALSE)</f>
        <v>#N/A</v>
      </c>
      <c r="O255" s="66">
        <f t="shared" si="14"/>
        <v>0</v>
      </c>
    </row>
    <row r="256" spans="1:19" ht="14" hidden="1" customHeight="1" x14ac:dyDescent="0.2">
      <c r="A256" s="66">
        <v>156</v>
      </c>
      <c r="B256" s="82"/>
      <c r="C256" s="66" t="s">
        <v>1091</v>
      </c>
      <c r="D256" s="140"/>
      <c r="E256" s="121"/>
      <c r="F256" s="122"/>
      <c r="G256" s="122"/>
      <c r="I256" s="66">
        <v>1</v>
      </c>
      <c r="J256" s="66">
        <v>2020</v>
      </c>
      <c r="K256" s="66">
        <f t="shared" si="12"/>
        <v>0</v>
      </c>
      <c r="L256" s="66" t="e">
        <f>VLOOKUP(M256,'Age Groups'!B:C,2,FALSE)</f>
        <v>#N/A</v>
      </c>
      <c r="M256" s="66" t="str">
        <f t="shared" si="13"/>
        <v>Juniors</v>
      </c>
      <c r="N256" s="66" t="e">
        <f>VLOOKUP(O256,Clubs!D:E,2,FALSE)</f>
        <v>#N/A</v>
      </c>
      <c r="O256" s="66">
        <f t="shared" si="14"/>
        <v>0</v>
      </c>
    </row>
    <row r="257" spans="1:19" ht="14" hidden="1" customHeight="1" x14ac:dyDescent="0.2">
      <c r="A257" s="66">
        <v>157</v>
      </c>
      <c r="B257" s="82"/>
      <c r="C257" s="66" t="s">
        <v>1091</v>
      </c>
      <c r="D257" s="71"/>
      <c r="E257" s="121"/>
      <c r="F257" s="122"/>
      <c r="G257" s="122"/>
      <c r="I257" s="66">
        <v>1</v>
      </c>
      <c r="J257" s="66">
        <v>2020</v>
      </c>
      <c r="K257" s="66">
        <f t="shared" si="12"/>
        <v>0</v>
      </c>
      <c r="L257" s="66" t="e">
        <f>VLOOKUP(M257,'Age Groups'!B:C,2,FALSE)</f>
        <v>#N/A</v>
      </c>
      <c r="M257" s="66" t="str">
        <f t="shared" si="13"/>
        <v>Juniors</v>
      </c>
      <c r="N257" s="66" t="e">
        <f>VLOOKUP(O257,Clubs!D:E,2,FALSE)</f>
        <v>#N/A</v>
      </c>
      <c r="O257" s="66">
        <f t="shared" si="14"/>
        <v>0</v>
      </c>
    </row>
    <row r="258" spans="1:19" ht="14" hidden="1" customHeight="1" x14ac:dyDescent="0.2">
      <c r="A258" s="66">
        <v>158</v>
      </c>
      <c r="B258" s="82"/>
      <c r="C258" s="66" t="s">
        <v>1091</v>
      </c>
      <c r="D258" s="71"/>
      <c r="E258" s="78"/>
      <c r="F258" s="122"/>
      <c r="G258" s="122"/>
      <c r="I258" s="66">
        <v>1</v>
      </c>
      <c r="J258" s="66">
        <v>2020</v>
      </c>
      <c r="K258" s="66">
        <f t="shared" ref="K258:K321" si="16">B258</f>
        <v>0</v>
      </c>
      <c r="L258" s="66" t="e">
        <f>VLOOKUP(M258,'Age Groups'!B:C,2,FALSE)</f>
        <v>#N/A</v>
      </c>
      <c r="M258" s="66" t="str">
        <f t="shared" ref="M258:M321" si="17">C258</f>
        <v>Juniors</v>
      </c>
      <c r="N258" s="66" t="e">
        <f>VLOOKUP(O258,Clubs!D:E,2,FALSE)</f>
        <v>#N/A</v>
      </c>
      <c r="O258" s="66">
        <f t="shared" ref="O258:O321" si="18">D258</f>
        <v>0</v>
      </c>
    </row>
    <row r="259" spans="1:19" ht="14" hidden="1" customHeight="1" x14ac:dyDescent="0.2">
      <c r="A259" s="66">
        <v>222</v>
      </c>
      <c r="D259" s="67"/>
      <c r="E259" s="67"/>
      <c r="F259" s="119"/>
      <c r="G259" s="119"/>
      <c r="I259" s="66">
        <v>1</v>
      </c>
      <c r="J259" s="66">
        <v>2020</v>
      </c>
      <c r="K259" s="66">
        <f t="shared" si="16"/>
        <v>0</v>
      </c>
      <c r="L259" s="66" t="e">
        <f>VLOOKUP(M259,'Age Groups'!B:C,2,FALSE)</f>
        <v>#N/A</v>
      </c>
      <c r="M259" s="66">
        <f t="shared" si="17"/>
        <v>0</v>
      </c>
      <c r="N259" s="66" t="e">
        <f>VLOOKUP(O259,Clubs!D:E,2,FALSE)</f>
        <v>#N/A</v>
      </c>
      <c r="O259" s="66">
        <f t="shared" si="18"/>
        <v>0</v>
      </c>
    </row>
    <row r="260" spans="1:19" ht="14" hidden="1" customHeight="1" x14ac:dyDescent="0.2">
      <c r="A260" s="66">
        <v>254</v>
      </c>
      <c r="B260" s="164"/>
      <c r="C260" s="66" t="s">
        <v>1089</v>
      </c>
      <c r="D260" s="67"/>
      <c r="E260" s="111"/>
      <c r="F260" s="164"/>
      <c r="G260" s="122"/>
      <c r="H260" s="73"/>
      <c r="I260" s="66">
        <v>1</v>
      </c>
      <c r="J260" s="66">
        <v>2020</v>
      </c>
      <c r="K260" s="66">
        <f t="shared" si="16"/>
        <v>0</v>
      </c>
      <c r="L260" s="66" t="e">
        <f>VLOOKUP(M260,'Age Groups'!B:C,2,FALSE)</f>
        <v>#N/A</v>
      </c>
      <c r="M260" s="66" t="str">
        <f t="shared" si="17"/>
        <v>Intermediates</v>
      </c>
      <c r="N260" s="66" t="e">
        <f>VLOOKUP(O260,Clubs!D:E,2,FALSE)</f>
        <v>#N/A</v>
      </c>
      <c r="O260" s="66">
        <f t="shared" si="18"/>
        <v>0</v>
      </c>
      <c r="P260" s="73"/>
      <c r="Q260" s="73"/>
      <c r="R260" s="73"/>
      <c r="S260" s="73"/>
    </row>
    <row r="261" spans="1:19" ht="25" hidden="1" x14ac:dyDescent="0.2">
      <c r="A261" s="66">
        <v>261</v>
      </c>
      <c r="C261" s="66" t="s">
        <v>1089</v>
      </c>
      <c r="D261" s="122"/>
      <c r="E261" s="111"/>
      <c r="F261" s="122"/>
      <c r="G261" s="122"/>
      <c r="I261" s="66">
        <v>1</v>
      </c>
      <c r="J261" s="66">
        <v>2020</v>
      </c>
      <c r="K261" s="66">
        <f t="shared" si="16"/>
        <v>0</v>
      </c>
      <c r="L261" s="66" t="e">
        <f>VLOOKUP(M261,'Age Groups'!B:C,2,FALSE)</f>
        <v>#N/A</v>
      </c>
      <c r="M261" s="66" t="str">
        <f t="shared" si="17"/>
        <v>Intermediates</v>
      </c>
      <c r="N261" s="66" t="e">
        <f>VLOOKUP(O261,Clubs!D:E,2,FALSE)</f>
        <v>#N/A</v>
      </c>
      <c r="O261" s="66">
        <f t="shared" si="18"/>
        <v>0</v>
      </c>
    </row>
    <row r="262" spans="1:19" ht="14" hidden="1" customHeight="1" x14ac:dyDescent="0.2">
      <c r="A262" s="66">
        <v>268</v>
      </c>
      <c r="B262" s="82"/>
      <c r="C262" s="66" t="s">
        <v>1089</v>
      </c>
      <c r="D262" s="122"/>
      <c r="E262" s="80"/>
      <c r="F262" s="166"/>
      <c r="G262" s="122"/>
      <c r="I262" s="66">
        <v>1</v>
      </c>
      <c r="J262" s="66">
        <v>2020</v>
      </c>
      <c r="K262" s="66">
        <f t="shared" si="16"/>
        <v>0</v>
      </c>
      <c r="L262" s="66" t="e">
        <f>VLOOKUP(M262,'Age Groups'!B:C,2,FALSE)</f>
        <v>#N/A</v>
      </c>
      <c r="M262" s="66" t="str">
        <f t="shared" si="17"/>
        <v>Intermediates</v>
      </c>
      <c r="N262" s="66" t="e">
        <f>VLOOKUP(O262,Clubs!D:E,2,FALSE)</f>
        <v>#N/A</v>
      </c>
      <c r="O262" s="66">
        <f t="shared" si="18"/>
        <v>0</v>
      </c>
    </row>
    <row r="263" spans="1:19" ht="14" hidden="1" customHeight="1" x14ac:dyDescent="0.2">
      <c r="A263" s="66">
        <v>269</v>
      </c>
      <c r="B263" s="82"/>
      <c r="C263" s="66" t="s">
        <v>1089</v>
      </c>
      <c r="D263" s="122"/>
      <c r="E263" s="80"/>
      <c r="F263" s="166"/>
      <c r="G263" s="122"/>
      <c r="I263" s="66">
        <v>1</v>
      </c>
      <c r="J263" s="66">
        <v>2020</v>
      </c>
      <c r="K263" s="66">
        <f t="shared" si="16"/>
        <v>0</v>
      </c>
      <c r="L263" s="66" t="e">
        <f>VLOOKUP(M263,'Age Groups'!B:C,2,FALSE)</f>
        <v>#N/A</v>
      </c>
      <c r="M263" s="66" t="str">
        <f t="shared" si="17"/>
        <v>Intermediates</v>
      </c>
      <c r="N263" s="66" t="e">
        <f>VLOOKUP(O263,Clubs!D:E,2,FALSE)</f>
        <v>#N/A</v>
      </c>
      <c r="O263" s="66">
        <f t="shared" si="18"/>
        <v>0</v>
      </c>
    </row>
    <row r="264" spans="1:19" ht="14" hidden="1" customHeight="1" x14ac:dyDescent="0.2">
      <c r="A264" s="66">
        <v>270</v>
      </c>
      <c r="B264" s="82"/>
      <c r="C264" s="66" t="s">
        <v>1089</v>
      </c>
      <c r="D264" s="122"/>
      <c r="E264" s="80"/>
      <c r="F264" s="166"/>
      <c r="G264" s="122"/>
      <c r="I264" s="66">
        <v>1</v>
      </c>
      <c r="J264" s="66">
        <v>2020</v>
      </c>
      <c r="K264" s="66">
        <f t="shared" si="16"/>
        <v>0</v>
      </c>
      <c r="L264" s="66" t="e">
        <f>VLOOKUP(M264,'Age Groups'!B:C,2,FALSE)</f>
        <v>#N/A</v>
      </c>
      <c r="M264" s="66" t="str">
        <f t="shared" si="17"/>
        <v>Intermediates</v>
      </c>
      <c r="N264" s="66" t="e">
        <f>VLOOKUP(O264,Clubs!D:E,2,FALSE)</f>
        <v>#N/A</v>
      </c>
      <c r="O264" s="66">
        <f t="shared" si="18"/>
        <v>0</v>
      </c>
    </row>
    <row r="265" spans="1:19" ht="14" hidden="1" customHeight="1" x14ac:dyDescent="0.2">
      <c r="A265" s="66">
        <v>329</v>
      </c>
      <c r="D265" s="119"/>
      <c r="E265" s="111"/>
      <c r="F265" s="119"/>
      <c r="G265" s="119"/>
      <c r="I265" s="66">
        <v>1</v>
      </c>
      <c r="J265" s="66">
        <v>2020</v>
      </c>
      <c r="K265" s="66">
        <f t="shared" si="16"/>
        <v>0</v>
      </c>
      <c r="L265" s="66" t="e">
        <f>VLOOKUP(M265,'Age Groups'!B:C,2,FALSE)</f>
        <v>#N/A</v>
      </c>
      <c r="M265" s="66">
        <f t="shared" si="17"/>
        <v>0</v>
      </c>
      <c r="N265" s="66" t="e">
        <f>VLOOKUP(O265,Clubs!D:E,2,FALSE)</f>
        <v>#N/A</v>
      </c>
      <c r="O265" s="66">
        <f t="shared" si="18"/>
        <v>0</v>
      </c>
    </row>
    <row r="266" spans="1:19" ht="14" hidden="1" customHeight="1" x14ac:dyDescent="0.2">
      <c r="A266" s="66">
        <v>361</v>
      </c>
      <c r="B266" s="73"/>
      <c r="C266" s="66" t="s">
        <v>1090</v>
      </c>
      <c r="D266" s="122"/>
      <c r="E266" s="111"/>
      <c r="F266" s="119"/>
      <c r="G266" s="164"/>
      <c r="H266" s="73"/>
      <c r="I266" s="66">
        <v>1</v>
      </c>
      <c r="J266" s="66">
        <v>2020</v>
      </c>
      <c r="K266" s="66">
        <f t="shared" si="16"/>
        <v>0</v>
      </c>
      <c r="L266" s="66" t="e">
        <f>VLOOKUP(M266,'Age Groups'!B:C,2,FALSE)</f>
        <v>#N/A</v>
      </c>
      <c r="M266" s="66" t="str">
        <f t="shared" si="17"/>
        <v>Seniors</v>
      </c>
      <c r="N266" s="66" t="e">
        <f>VLOOKUP(O266,Clubs!D:E,2,FALSE)</f>
        <v>#N/A</v>
      </c>
      <c r="O266" s="66">
        <f t="shared" si="18"/>
        <v>0</v>
      </c>
      <c r="P266" s="73"/>
      <c r="Q266" s="73"/>
      <c r="R266" s="73"/>
      <c r="S266" s="73"/>
    </row>
    <row r="267" spans="1:19" ht="14" hidden="1" customHeight="1" x14ac:dyDescent="0.2">
      <c r="A267" s="66">
        <v>368</v>
      </c>
      <c r="B267" s="122"/>
      <c r="C267" s="66" t="s">
        <v>1090</v>
      </c>
      <c r="D267" s="122"/>
      <c r="E267" s="111"/>
      <c r="F267" s="122"/>
      <c r="G267" s="122"/>
      <c r="I267" s="66">
        <v>1</v>
      </c>
      <c r="J267" s="66">
        <v>2020</v>
      </c>
      <c r="K267" s="66">
        <f t="shared" si="16"/>
        <v>0</v>
      </c>
      <c r="L267" s="66" t="e">
        <f>VLOOKUP(M267,'Age Groups'!B:C,2,FALSE)</f>
        <v>#N/A</v>
      </c>
      <c r="M267" s="66" t="str">
        <f t="shared" si="17"/>
        <v>Seniors</v>
      </c>
      <c r="N267" s="66" t="e">
        <f>VLOOKUP(O267,Clubs!D:E,2,FALSE)</f>
        <v>#N/A</v>
      </c>
      <c r="O267" s="66">
        <f t="shared" si="18"/>
        <v>0</v>
      </c>
    </row>
    <row r="268" spans="1:19" s="82" customFormat="1" ht="14" hidden="1" customHeight="1" x14ac:dyDescent="0.2">
      <c r="A268" s="66">
        <v>375</v>
      </c>
      <c r="C268" s="66" t="s">
        <v>1090</v>
      </c>
      <c r="D268" s="122"/>
      <c r="E268" s="122"/>
      <c r="F268" s="122"/>
      <c r="G268" s="166"/>
      <c r="H268" s="66"/>
      <c r="I268" s="66">
        <v>1</v>
      </c>
      <c r="J268" s="66">
        <v>2020</v>
      </c>
      <c r="K268" s="66">
        <f t="shared" si="16"/>
        <v>0</v>
      </c>
      <c r="L268" s="66" t="e">
        <f>VLOOKUP(M268,'Age Groups'!B:C,2,FALSE)</f>
        <v>#N/A</v>
      </c>
      <c r="M268" s="66" t="str">
        <f t="shared" si="17"/>
        <v>Seniors</v>
      </c>
      <c r="N268" s="66" t="e">
        <f>VLOOKUP(O268,Clubs!D:E,2,FALSE)</f>
        <v>#N/A</v>
      </c>
      <c r="O268" s="66">
        <f t="shared" si="18"/>
        <v>0</v>
      </c>
      <c r="P268" s="66"/>
      <c r="Q268" s="66"/>
      <c r="R268" s="66"/>
      <c r="S268" s="66"/>
    </row>
    <row r="269" spans="1:19" s="82" customFormat="1" ht="14" hidden="1" customHeight="1" x14ac:dyDescent="0.2">
      <c r="A269" s="66">
        <v>376</v>
      </c>
      <c r="C269" s="66" t="s">
        <v>1090</v>
      </c>
      <c r="D269" s="122"/>
      <c r="E269" s="122"/>
      <c r="F269" s="122"/>
      <c r="G269" s="166"/>
      <c r="H269" s="66"/>
      <c r="I269" s="66">
        <v>1</v>
      </c>
      <c r="J269" s="66">
        <v>2020</v>
      </c>
      <c r="K269" s="66">
        <f t="shared" si="16"/>
        <v>0</v>
      </c>
      <c r="L269" s="66" t="e">
        <f>VLOOKUP(M269,'Age Groups'!B:C,2,FALSE)</f>
        <v>#N/A</v>
      </c>
      <c r="M269" s="66" t="str">
        <f t="shared" si="17"/>
        <v>Seniors</v>
      </c>
      <c r="N269" s="66" t="e">
        <f>VLOOKUP(O269,Clubs!D:E,2,FALSE)</f>
        <v>#N/A</v>
      </c>
      <c r="O269" s="66">
        <f t="shared" si="18"/>
        <v>0</v>
      </c>
      <c r="P269" s="66"/>
      <c r="Q269" s="66"/>
      <c r="R269" s="66"/>
      <c r="S269" s="66"/>
    </row>
    <row r="270" spans="1:19" s="82" customFormat="1" ht="14" hidden="1" customHeight="1" x14ac:dyDescent="0.2">
      <c r="A270" s="66">
        <v>377</v>
      </c>
      <c r="C270" s="66" t="s">
        <v>1090</v>
      </c>
      <c r="D270" s="122"/>
      <c r="E270" s="122"/>
      <c r="F270" s="122"/>
      <c r="G270" s="122"/>
      <c r="H270" s="66"/>
      <c r="I270" s="66">
        <v>1</v>
      </c>
      <c r="J270" s="66">
        <v>2020</v>
      </c>
      <c r="K270" s="66">
        <f t="shared" si="16"/>
        <v>0</v>
      </c>
      <c r="L270" s="66" t="e">
        <f>VLOOKUP(M270,'Age Groups'!B:C,2,FALSE)</f>
        <v>#N/A</v>
      </c>
      <c r="M270" s="66" t="str">
        <f t="shared" si="17"/>
        <v>Seniors</v>
      </c>
      <c r="N270" s="66" t="e">
        <f>VLOOKUP(O270,Clubs!D:E,2,FALSE)</f>
        <v>#N/A</v>
      </c>
      <c r="O270" s="66">
        <f t="shared" si="18"/>
        <v>0</v>
      </c>
      <c r="P270" s="66"/>
      <c r="Q270" s="66"/>
      <c r="R270" s="66"/>
      <c r="S270" s="66"/>
    </row>
    <row r="271" spans="1:19" s="82" customFormat="1" ht="14" hidden="1" customHeight="1" x14ac:dyDescent="0.2">
      <c r="A271" s="66">
        <v>2</v>
      </c>
      <c r="B271" s="66"/>
      <c r="C271" s="66"/>
      <c r="D271" s="119" t="s">
        <v>1179</v>
      </c>
      <c r="E271" s="119"/>
      <c r="F271" s="119"/>
      <c r="G271" s="119"/>
      <c r="H271" s="66"/>
      <c r="I271" s="66">
        <v>1</v>
      </c>
      <c r="J271" s="66">
        <v>2020</v>
      </c>
      <c r="K271" s="66">
        <f t="shared" si="16"/>
        <v>0</v>
      </c>
      <c r="L271" s="66" t="e">
        <f>VLOOKUP(M271,'Age Groups'!B:C,2,FALSE)</f>
        <v>#N/A</v>
      </c>
      <c r="M271" s="66">
        <f t="shared" si="17"/>
        <v>0</v>
      </c>
      <c r="N271" s="66" t="e">
        <f>VLOOKUP(O271,Clubs!D:E,2,FALSE)</f>
        <v>#N/A</v>
      </c>
      <c r="O271" s="66" t="str">
        <f t="shared" si="18"/>
        <v>2020 CASA Gradings</v>
      </c>
      <c r="P271" s="66"/>
      <c r="Q271" s="66"/>
      <c r="R271" s="66"/>
      <c r="S271" s="66"/>
    </row>
    <row r="272" spans="1:19" s="82" customFormat="1" ht="14" hidden="1" customHeight="1" x14ac:dyDescent="0.2">
      <c r="A272" s="66">
        <v>109</v>
      </c>
      <c r="B272" s="66"/>
      <c r="C272" s="66"/>
      <c r="D272" s="119" t="s">
        <v>1179</v>
      </c>
      <c r="E272" s="119"/>
      <c r="F272" s="119"/>
      <c r="G272" s="119"/>
      <c r="H272" s="66"/>
      <c r="I272" s="66">
        <v>1</v>
      </c>
      <c r="J272" s="66">
        <v>2020</v>
      </c>
      <c r="K272" s="66">
        <f t="shared" si="16"/>
        <v>0</v>
      </c>
      <c r="L272" s="66" t="e">
        <f>VLOOKUP(M272,'Age Groups'!B:C,2,FALSE)</f>
        <v>#N/A</v>
      </c>
      <c r="M272" s="66">
        <f t="shared" si="17"/>
        <v>0</v>
      </c>
      <c r="N272" s="66" t="e">
        <f>VLOOKUP(O272,Clubs!D:E,2,FALSE)</f>
        <v>#N/A</v>
      </c>
      <c r="O272" s="66" t="str">
        <f t="shared" si="18"/>
        <v>2020 CASA Gradings</v>
      </c>
      <c r="P272" s="66"/>
      <c r="Q272" s="66"/>
      <c r="R272" s="66"/>
      <c r="S272" s="66"/>
    </row>
    <row r="273" spans="1:19" s="83" customFormat="1" ht="26.5" hidden="1" customHeight="1" x14ac:dyDescent="0.2">
      <c r="A273" s="66">
        <v>221</v>
      </c>
      <c r="B273" s="66"/>
      <c r="C273" s="66"/>
      <c r="D273" s="105" t="s">
        <v>1179</v>
      </c>
      <c r="E273" s="106"/>
      <c r="F273" s="106"/>
      <c r="G273" s="107"/>
      <c r="H273" s="66"/>
      <c r="I273" s="66">
        <v>1</v>
      </c>
      <c r="J273" s="66">
        <v>2020</v>
      </c>
      <c r="K273" s="66">
        <f t="shared" si="16"/>
        <v>0</v>
      </c>
      <c r="L273" s="66" t="e">
        <f>VLOOKUP(M273,'Age Groups'!B:C,2,FALSE)</f>
        <v>#N/A</v>
      </c>
      <c r="M273" s="66">
        <f t="shared" si="17"/>
        <v>0</v>
      </c>
      <c r="N273" s="66" t="e">
        <f>VLOOKUP(O273,Clubs!D:E,2,FALSE)</f>
        <v>#N/A</v>
      </c>
      <c r="O273" s="66" t="str">
        <f t="shared" si="18"/>
        <v>2020 CASA Gradings</v>
      </c>
      <c r="P273" s="66"/>
      <c r="Q273" s="66"/>
      <c r="R273" s="66"/>
      <c r="S273" s="66"/>
    </row>
    <row r="274" spans="1:19" s="83" customFormat="1" ht="33.75" hidden="1" customHeight="1" x14ac:dyDescent="0.2">
      <c r="A274" s="66">
        <v>328</v>
      </c>
      <c r="B274" s="122"/>
      <c r="C274" s="66"/>
      <c r="D274" s="108" t="s">
        <v>1179</v>
      </c>
      <c r="E274" s="108"/>
      <c r="F274" s="108"/>
      <c r="G274" s="108"/>
      <c r="H274" s="66"/>
      <c r="I274" s="66">
        <v>1</v>
      </c>
      <c r="J274" s="66">
        <v>2020</v>
      </c>
      <c r="K274" s="66">
        <f t="shared" si="16"/>
        <v>0</v>
      </c>
      <c r="L274" s="66" t="e">
        <f>VLOOKUP(M274,'Age Groups'!B:C,2,FALSE)</f>
        <v>#N/A</v>
      </c>
      <c r="M274" s="66">
        <f t="shared" si="17"/>
        <v>0</v>
      </c>
      <c r="N274" s="66" t="e">
        <f>VLOOKUP(O274,Clubs!D:E,2,FALSE)</f>
        <v>#N/A</v>
      </c>
      <c r="O274" s="66" t="str">
        <f t="shared" si="18"/>
        <v>2020 CASA Gradings</v>
      </c>
      <c r="P274" s="66"/>
      <c r="Q274" s="66"/>
      <c r="R274" s="66"/>
      <c r="S274" s="66"/>
    </row>
    <row r="275" spans="1:19" s="83" customFormat="1" ht="36.5" hidden="1" customHeight="1" x14ac:dyDescent="0.2">
      <c r="A275" s="66">
        <v>35</v>
      </c>
      <c r="B275" s="164"/>
      <c r="C275" s="66" t="s">
        <v>1148</v>
      </c>
      <c r="D275" s="67" t="s">
        <v>1186</v>
      </c>
      <c r="E275" s="67"/>
      <c r="F275" s="119"/>
      <c r="G275" s="71"/>
      <c r="H275" s="73"/>
      <c r="I275" s="66">
        <v>1</v>
      </c>
      <c r="J275" s="66">
        <v>2020</v>
      </c>
      <c r="K275" s="66">
        <f t="shared" si="16"/>
        <v>0</v>
      </c>
      <c r="L275" s="66" t="e">
        <f>VLOOKUP(M275,'Age Groups'!B:C,2,FALSE)</f>
        <v>#N/A</v>
      </c>
      <c r="M275" s="66" t="str">
        <f t="shared" si="17"/>
        <v>Sub Juniors</v>
      </c>
      <c r="N275" s="66" t="e">
        <f>VLOOKUP(O275,Clubs!D:E,2,FALSE)</f>
        <v>#N/A</v>
      </c>
      <c r="O275" s="66" t="str">
        <f t="shared" si="18"/>
        <v>Division 4</v>
      </c>
      <c r="P275" s="73"/>
      <c r="Q275" s="73"/>
      <c r="R275" s="73"/>
      <c r="S275" s="73"/>
    </row>
    <row r="276" spans="1:19" s="85" customFormat="1" ht="25" hidden="1" x14ac:dyDescent="0.2">
      <c r="A276" s="66">
        <v>42</v>
      </c>
      <c r="B276" s="66"/>
      <c r="C276" s="66" t="s">
        <v>1148</v>
      </c>
      <c r="D276" s="67" t="s">
        <v>1187</v>
      </c>
      <c r="E276" s="67"/>
      <c r="F276" s="122"/>
      <c r="G276" s="71"/>
      <c r="H276" s="66"/>
      <c r="I276" s="66">
        <v>1</v>
      </c>
      <c r="J276" s="66">
        <v>2020</v>
      </c>
      <c r="K276" s="66">
        <f t="shared" si="16"/>
        <v>0</v>
      </c>
      <c r="L276" s="66" t="e">
        <f>VLOOKUP(M276,'Age Groups'!B:C,2,FALSE)</f>
        <v>#N/A</v>
      </c>
      <c r="M276" s="66" t="str">
        <f t="shared" si="17"/>
        <v>Sub Juniors</v>
      </c>
      <c r="N276" s="66" t="e">
        <f>VLOOKUP(O276,Clubs!D:E,2,FALSE)</f>
        <v>#N/A</v>
      </c>
      <c r="O276" s="66" t="str">
        <f t="shared" si="18"/>
        <v>Division 5</v>
      </c>
      <c r="P276" s="66"/>
      <c r="Q276" s="66"/>
      <c r="R276" s="66"/>
      <c r="S276" s="66"/>
    </row>
    <row r="277" spans="1:19" s="83" customFormat="1" ht="14" hidden="1" customHeight="1" x14ac:dyDescent="0.2">
      <c r="A277" s="66">
        <v>223</v>
      </c>
      <c r="B277" s="66"/>
      <c r="C277" s="66"/>
      <c r="D277" s="67" t="s">
        <v>1089</v>
      </c>
      <c r="E277" s="67"/>
      <c r="F277" s="122"/>
      <c r="G277" s="67"/>
      <c r="H277" s="66"/>
      <c r="I277" s="66">
        <v>1</v>
      </c>
      <c r="J277" s="66">
        <v>2020</v>
      </c>
      <c r="K277" s="66">
        <f t="shared" si="16"/>
        <v>0</v>
      </c>
      <c r="L277" s="66" t="e">
        <f>VLOOKUP(M277,'Age Groups'!B:C,2,FALSE)</f>
        <v>#N/A</v>
      </c>
      <c r="M277" s="66">
        <f t="shared" si="17"/>
        <v>0</v>
      </c>
      <c r="N277" s="66" t="e">
        <f>VLOOKUP(O277,Clubs!D:E,2,FALSE)</f>
        <v>#N/A</v>
      </c>
      <c r="O277" s="66" t="str">
        <f t="shared" si="18"/>
        <v>Intermediates</v>
      </c>
      <c r="P277" s="66"/>
      <c r="Q277" s="66"/>
      <c r="R277" s="66"/>
      <c r="S277" s="66"/>
    </row>
    <row r="278" spans="1:19" s="83" customFormat="1" ht="14" hidden="1" customHeight="1" x14ac:dyDescent="0.2">
      <c r="A278" s="66">
        <v>111</v>
      </c>
      <c r="B278" s="66"/>
      <c r="C278" s="66"/>
      <c r="D278" s="67" t="s">
        <v>1091</v>
      </c>
      <c r="E278" s="71"/>
      <c r="F278" s="119"/>
      <c r="G278" s="67"/>
      <c r="H278" s="66"/>
      <c r="I278" s="66">
        <v>1</v>
      </c>
      <c r="J278" s="66">
        <v>2020</v>
      </c>
      <c r="K278" s="66">
        <f t="shared" si="16"/>
        <v>0</v>
      </c>
      <c r="L278" s="66" t="e">
        <f>VLOOKUP(M278,'Age Groups'!B:C,2,FALSE)</f>
        <v>#N/A</v>
      </c>
      <c r="M278" s="66">
        <f t="shared" si="17"/>
        <v>0</v>
      </c>
      <c r="N278" s="66" t="e">
        <f>VLOOKUP(O278,Clubs!D:E,2,FALSE)</f>
        <v>#N/A</v>
      </c>
      <c r="O278" s="66" t="str">
        <f t="shared" si="18"/>
        <v>Juniors</v>
      </c>
      <c r="P278" s="66"/>
      <c r="Q278" s="66"/>
      <c r="R278" s="66"/>
      <c r="S278" s="66"/>
    </row>
    <row r="279" spans="1:19" s="83" customFormat="1" ht="14" hidden="1" customHeight="1" x14ac:dyDescent="0.2">
      <c r="A279" s="66">
        <v>330</v>
      </c>
      <c r="B279" s="66"/>
      <c r="C279" s="66"/>
      <c r="D279" s="67" t="s">
        <v>1090</v>
      </c>
      <c r="E279" s="67"/>
      <c r="F279" s="119"/>
      <c r="G279" s="71"/>
      <c r="H279" s="66"/>
      <c r="I279" s="66">
        <v>1</v>
      </c>
      <c r="J279" s="66">
        <v>2020</v>
      </c>
      <c r="K279" s="66">
        <f t="shared" si="16"/>
        <v>0</v>
      </c>
      <c r="L279" s="66" t="e">
        <f>VLOOKUP(M279,'Age Groups'!B:C,2,FALSE)</f>
        <v>#N/A</v>
      </c>
      <c r="M279" s="66">
        <f t="shared" si="17"/>
        <v>0</v>
      </c>
      <c r="N279" s="66" t="e">
        <f>VLOOKUP(O279,Clubs!D:E,2,FALSE)</f>
        <v>#N/A</v>
      </c>
      <c r="O279" s="66" t="str">
        <f t="shared" si="18"/>
        <v>Seniors</v>
      </c>
      <c r="P279" s="66"/>
      <c r="Q279" s="66"/>
      <c r="R279" s="66"/>
      <c r="S279" s="66"/>
    </row>
    <row r="280" spans="1:19" s="83" customFormat="1" ht="14" hidden="1" customHeight="1" x14ac:dyDescent="0.2">
      <c r="A280" s="66">
        <v>4</v>
      </c>
      <c r="B280" s="66"/>
      <c r="C280" s="66"/>
      <c r="D280" s="67" t="s">
        <v>1148</v>
      </c>
      <c r="E280" s="67"/>
      <c r="F280" s="119"/>
      <c r="G280" s="67"/>
      <c r="H280" s="66"/>
      <c r="I280" s="66">
        <v>1</v>
      </c>
      <c r="J280" s="66">
        <v>2020</v>
      </c>
      <c r="K280" s="66">
        <f t="shared" si="16"/>
        <v>0</v>
      </c>
      <c r="L280" s="66" t="e">
        <f>VLOOKUP(M280,'Age Groups'!B:C,2,FALSE)</f>
        <v>#N/A</v>
      </c>
      <c r="M280" s="66">
        <f t="shared" si="17"/>
        <v>0</v>
      </c>
      <c r="N280" s="66" t="e">
        <f>VLOOKUP(O280,Clubs!D:E,2,FALSE)</f>
        <v>#N/A</v>
      </c>
      <c r="O280" s="66" t="str">
        <f t="shared" si="18"/>
        <v>Sub Juniors</v>
      </c>
      <c r="P280" s="66"/>
      <c r="Q280" s="66"/>
      <c r="R280" s="66"/>
      <c r="S280" s="66"/>
    </row>
    <row r="281" spans="1:19" s="83" customFormat="1" ht="14" hidden="1" customHeight="1" x14ac:dyDescent="0.2">
      <c r="A281" s="66">
        <v>49</v>
      </c>
      <c r="B281" s="166"/>
      <c r="C281" s="66" t="s">
        <v>1148</v>
      </c>
      <c r="D281" s="122" t="s">
        <v>1189</v>
      </c>
      <c r="E281" s="71"/>
      <c r="F281" s="122"/>
      <c r="G281" s="71"/>
      <c r="H281" s="66"/>
      <c r="I281" s="66">
        <v>1</v>
      </c>
      <c r="J281" s="66">
        <v>2020</v>
      </c>
      <c r="K281" s="66">
        <f t="shared" si="16"/>
        <v>0</v>
      </c>
      <c r="L281" s="66" t="e">
        <f>VLOOKUP(M281,'Age Groups'!B:C,2,FALSE)</f>
        <v>#N/A</v>
      </c>
      <c r="M281" s="66" t="str">
        <f t="shared" si="17"/>
        <v>Sub Juniors</v>
      </c>
      <c r="N281" s="66" t="e">
        <f>VLOOKUP(O281,Clubs!D:E,2,FALSE)</f>
        <v>#N/A</v>
      </c>
      <c r="O281" s="66" t="str">
        <f t="shared" si="18"/>
        <v>UPDATED 4.7.2020</v>
      </c>
      <c r="P281" s="66"/>
      <c r="Q281" s="66"/>
      <c r="R281" s="66"/>
      <c r="S281" s="66"/>
    </row>
    <row r="282" spans="1:19" s="83" customFormat="1" ht="14" hidden="1" customHeight="1" x14ac:dyDescent="0.15">
      <c r="A282" s="66">
        <v>33</v>
      </c>
      <c r="B282" s="66">
        <v>3</v>
      </c>
      <c r="C282" s="66" t="s">
        <v>1148</v>
      </c>
      <c r="D282" s="71"/>
      <c r="E282" s="71"/>
      <c r="F282" s="126"/>
      <c r="G282" s="69"/>
      <c r="H282" s="66" t="s">
        <v>1185</v>
      </c>
      <c r="I282" s="66">
        <v>1</v>
      </c>
      <c r="J282" s="66">
        <v>2020</v>
      </c>
      <c r="K282" s="66">
        <f t="shared" si="16"/>
        <v>3</v>
      </c>
      <c r="L282" s="66" t="e">
        <f>VLOOKUP(M282,'Age Groups'!B:C,2,FALSE)</f>
        <v>#N/A</v>
      </c>
      <c r="M282" s="66" t="str">
        <f t="shared" si="17"/>
        <v>Sub Juniors</v>
      </c>
      <c r="N282" s="66" t="e">
        <f>VLOOKUP(O282,Clubs!D:E,2,FALSE)</f>
        <v>#N/A</v>
      </c>
      <c r="O282" s="66">
        <f t="shared" si="18"/>
        <v>0</v>
      </c>
      <c r="P282" s="66"/>
      <c r="Q282" s="66"/>
      <c r="R282" s="66"/>
      <c r="S282" s="66"/>
    </row>
    <row r="283" spans="1:19" s="90" customFormat="1" ht="25" hidden="1" x14ac:dyDescent="0.15">
      <c r="A283" s="66">
        <v>34</v>
      </c>
      <c r="B283" s="122">
        <v>3</v>
      </c>
      <c r="C283" s="66" t="s">
        <v>1148</v>
      </c>
      <c r="D283" s="71"/>
      <c r="E283" s="69"/>
      <c r="F283" s="122"/>
      <c r="G283" s="69"/>
      <c r="H283" s="66" t="s">
        <v>1185</v>
      </c>
      <c r="I283" s="66">
        <v>1</v>
      </c>
      <c r="J283" s="66">
        <v>2020</v>
      </c>
      <c r="K283" s="66">
        <f t="shared" si="16"/>
        <v>3</v>
      </c>
      <c r="L283" s="66" t="e">
        <f>VLOOKUP(M283,'Age Groups'!B:C,2,FALSE)</f>
        <v>#N/A</v>
      </c>
      <c r="M283" s="66" t="str">
        <f t="shared" si="17"/>
        <v>Sub Juniors</v>
      </c>
      <c r="N283" s="66" t="e">
        <f>VLOOKUP(O283,Clubs!D:E,2,FALSE)</f>
        <v>#N/A</v>
      </c>
      <c r="O283" s="66">
        <f t="shared" si="18"/>
        <v>0</v>
      </c>
      <c r="P283" s="66"/>
      <c r="Q283" s="66"/>
      <c r="R283" s="66"/>
      <c r="S283" s="66"/>
    </row>
    <row r="284" spans="1:19" s="83" customFormat="1" ht="14" hidden="1" customHeight="1" x14ac:dyDescent="0.15">
      <c r="A284" s="66">
        <v>140</v>
      </c>
      <c r="B284" s="66">
        <v>3</v>
      </c>
      <c r="C284" s="66" t="s">
        <v>1091</v>
      </c>
      <c r="D284" s="71"/>
      <c r="E284" s="71"/>
      <c r="F284" s="126"/>
      <c r="G284" s="69"/>
      <c r="H284" s="66" t="s">
        <v>1185</v>
      </c>
      <c r="I284" s="66">
        <v>1</v>
      </c>
      <c r="J284" s="66">
        <v>2020</v>
      </c>
      <c r="K284" s="66">
        <f t="shared" si="16"/>
        <v>3</v>
      </c>
      <c r="L284" s="66" t="e">
        <f>VLOOKUP(M284,'Age Groups'!B:C,2,FALSE)</f>
        <v>#N/A</v>
      </c>
      <c r="M284" s="66" t="str">
        <f t="shared" si="17"/>
        <v>Juniors</v>
      </c>
      <c r="N284" s="66" t="e">
        <f>VLOOKUP(O284,Clubs!D:E,2,FALSE)</f>
        <v>#N/A</v>
      </c>
      <c r="O284" s="66">
        <f t="shared" si="18"/>
        <v>0</v>
      </c>
      <c r="P284" s="66"/>
      <c r="Q284" s="66"/>
      <c r="R284" s="66"/>
      <c r="S284" s="66"/>
    </row>
    <row r="285" spans="1:19" s="83" customFormat="1" ht="14" hidden="1" customHeight="1" x14ac:dyDescent="0.15">
      <c r="A285" s="66">
        <v>141</v>
      </c>
      <c r="B285" s="66">
        <v>3</v>
      </c>
      <c r="C285" s="66" t="s">
        <v>1091</v>
      </c>
      <c r="D285" s="69"/>
      <c r="E285" s="71"/>
      <c r="F285" s="122"/>
      <c r="G285" s="69"/>
      <c r="H285" s="66" t="s">
        <v>1185</v>
      </c>
      <c r="I285" s="66">
        <v>1</v>
      </c>
      <c r="J285" s="66">
        <v>2020</v>
      </c>
      <c r="K285" s="66">
        <f t="shared" si="16"/>
        <v>3</v>
      </c>
      <c r="L285" s="66" t="e">
        <f>VLOOKUP(M285,'Age Groups'!B:C,2,FALSE)</f>
        <v>#N/A</v>
      </c>
      <c r="M285" s="66" t="str">
        <f t="shared" si="17"/>
        <v>Juniors</v>
      </c>
      <c r="N285" s="66" t="e">
        <f>VLOOKUP(O285,Clubs!D:E,2,FALSE)</f>
        <v>#N/A</v>
      </c>
      <c r="O285" s="66">
        <f t="shared" si="18"/>
        <v>0</v>
      </c>
      <c r="P285" s="66"/>
      <c r="Q285" s="66"/>
      <c r="R285" s="66"/>
      <c r="S285" s="66"/>
    </row>
    <row r="286" spans="1:19" s="83" customFormat="1" ht="14" hidden="1" customHeight="1" x14ac:dyDescent="0.15">
      <c r="A286" s="66">
        <v>252</v>
      </c>
      <c r="B286" s="66">
        <v>3</v>
      </c>
      <c r="C286" s="66" t="s">
        <v>1089</v>
      </c>
      <c r="D286" s="69"/>
      <c r="E286" s="148"/>
      <c r="F286" s="122"/>
      <c r="G286" s="69"/>
      <c r="H286" s="66" t="s">
        <v>1185</v>
      </c>
      <c r="I286" s="66">
        <v>1</v>
      </c>
      <c r="J286" s="66">
        <v>2020</v>
      </c>
      <c r="K286" s="66">
        <f t="shared" si="16"/>
        <v>3</v>
      </c>
      <c r="L286" s="66" t="e">
        <f>VLOOKUP(M286,'Age Groups'!B:C,2,FALSE)</f>
        <v>#N/A</v>
      </c>
      <c r="M286" s="66" t="str">
        <f t="shared" si="17"/>
        <v>Intermediates</v>
      </c>
      <c r="N286" s="66" t="e">
        <f>VLOOKUP(O286,Clubs!D:E,2,FALSE)</f>
        <v>#N/A</v>
      </c>
      <c r="O286" s="66">
        <f t="shared" si="18"/>
        <v>0</v>
      </c>
      <c r="P286" s="66"/>
      <c r="Q286" s="66"/>
      <c r="R286" s="66"/>
      <c r="S286" s="66"/>
    </row>
    <row r="287" spans="1:19" s="83" customFormat="1" ht="14" hidden="1" customHeight="1" x14ac:dyDescent="0.15">
      <c r="A287" s="66">
        <v>253</v>
      </c>
      <c r="B287" s="66">
        <v>3</v>
      </c>
      <c r="C287" s="66" t="s">
        <v>1089</v>
      </c>
      <c r="D287" s="71"/>
      <c r="E287" s="69"/>
      <c r="F287" s="122"/>
      <c r="G287" s="69"/>
      <c r="H287" s="66" t="s">
        <v>1185</v>
      </c>
      <c r="I287" s="66">
        <v>1</v>
      </c>
      <c r="J287" s="66">
        <v>2020</v>
      </c>
      <c r="K287" s="66">
        <f t="shared" si="16"/>
        <v>3</v>
      </c>
      <c r="L287" s="66" t="e">
        <f>VLOOKUP(M287,'Age Groups'!B:C,2,FALSE)</f>
        <v>#N/A</v>
      </c>
      <c r="M287" s="66" t="str">
        <f t="shared" si="17"/>
        <v>Intermediates</v>
      </c>
      <c r="N287" s="66" t="e">
        <f>VLOOKUP(O287,Clubs!D:E,2,FALSE)</f>
        <v>#N/A</v>
      </c>
      <c r="O287" s="66">
        <f t="shared" si="18"/>
        <v>0</v>
      </c>
      <c r="P287" s="66"/>
      <c r="Q287" s="66"/>
      <c r="R287" s="66"/>
      <c r="S287" s="66"/>
    </row>
    <row r="288" spans="1:19" s="83" customFormat="1" ht="14" hidden="1" customHeight="1" x14ac:dyDescent="0.15">
      <c r="A288" s="66">
        <v>260</v>
      </c>
      <c r="B288" s="66">
        <v>4</v>
      </c>
      <c r="C288" s="66" t="s">
        <v>1089</v>
      </c>
      <c r="D288" s="74"/>
      <c r="E288" s="71"/>
      <c r="F288" s="122"/>
      <c r="G288" s="71"/>
      <c r="H288" s="66"/>
      <c r="I288" s="66">
        <v>1</v>
      </c>
      <c r="J288" s="66">
        <v>2020</v>
      </c>
      <c r="K288" s="66">
        <f t="shared" si="16"/>
        <v>4</v>
      </c>
      <c r="L288" s="66" t="e">
        <f>VLOOKUP(M288,'Age Groups'!B:C,2,FALSE)</f>
        <v>#N/A</v>
      </c>
      <c r="M288" s="66" t="str">
        <f t="shared" si="17"/>
        <v>Intermediates</v>
      </c>
      <c r="N288" s="66" t="e">
        <f>VLOOKUP(O288,Clubs!D:E,2,FALSE)</f>
        <v>#N/A</v>
      </c>
      <c r="O288" s="66">
        <f t="shared" si="18"/>
        <v>0</v>
      </c>
      <c r="P288" s="66"/>
      <c r="Q288" s="66"/>
      <c r="R288" s="66"/>
      <c r="S288" s="66"/>
    </row>
    <row r="289" spans="1:19" s="83" customFormat="1" ht="12.75" hidden="1" customHeight="1" x14ac:dyDescent="0.15">
      <c r="A289" s="66">
        <v>362</v>
      </c>
      <c r="B289" s="66">
        <v>4</v>
      </c>
      <c r="C289" s="66" t="s">
        <v>1090</v>
      </c>
      <c r="D289" s="71"/>
      <c r="E289" s="74"/>
      <c r="F289" s="134"/>
      <c r="G289" s="71"/>
      <c r="H289" s="66"/>
      <c r="I289" s="66">
        <v>1</v>
      </c>
      <c r="J289" s="66">
        <v>2020</v>
      </c>
      <c r="K289" s="66">
        <f t="shared" si="16"/>
        <v>4</v>
      </c>
      <c r="L289" s="66" t="e">
        <f>VLOOKUP(M289,'Age Groups'!B:C,2,FALSE)</f>
        <v>#N/A</v>
      </c>
      <c r="M289" s="66" t="str">
        <f t="shared" si="17"/>
        <v>Seniors</v>
      </c>
      <c r="N289" s="66" t="e">
        <f>VLOOKUP(O289,Clubs!D:E,2,FALSE)</f>
        <v>#N/A</v>
      </c>
      <c r="O289" s="66">
        <f t="shared" si="18"/>
        <v>0</v>
      </c>
      <c r="P289" s="66"/>
      <c r="Q289" s="66"/>
      <c r="R289" s="66"/>
      <c r="S289" s="66"/>
    </row>
    <row r="290" spans="1:19" s="90" customFormat="1" ht="25" hidden="1" x14ac:dyDescent="0.15">
      <c r="A290" s="66">
        <v>363</v>
      </c>
      <c r="B290" s="66">
        <v>4</v>
      </c>
      <c r="C290" s="66" t="s">
        <v>1090</v>
      </c>
      <c r="D290" s="71"/>
      <c r="E290" s="71"/>
      <c r="F290" s="134"/>
      <c r="G290" s="71"/>
      <c r="H290" s="66"/>
      <c r="I290" s="66">
        <v>1</v>
      </c>
      <c r="J290" s="66">
        <v>2020</v>
      </c>
      <c r="K290" s="66">
        <f t="shared" si="16"/>
        <v>4</v>
      </c>
      <c r="L290" s="66" t="e">
        <f>VLOOKUP(M290,'Age Groups'!B:C,2,FALSE)</f>
        <v>#N/A</v>
      </c>
      <c r="M290" s="66" t="str">
        <f t="shared" si="17"/>
        <v>Seniors</v>
      </c>
      <c r="N290" s="66" t="e">
        <f>VLOOKUP(O290,Clubs!D:E,2,FALSE)</f>
        <v>#N/A</v>
      </c>
      <c r="O290" s="66">
        <f t="shared" si="18"/>
        <v>0</v>
      </c>
      <c r="P290" s="66"/>
      <c r="Q290" s="66"/>
      <c r="R290" s="66"/>
      <c r="S290" s="66"/>
    </row>
    <row r="291" spans="1:19" s="83" customFormat="1" ht="14" hidden="1" customHeight="1" x14ac:dyDescent="0.15">
      <c r="A291" s="66">
        <v>364</v>
      </c>
      <c r="B291" s="66">
        <v>4</v>
      </c>
      <c r="C291" s="66" t="s">
        <v>1090</v>
      </c>
      <c r="D291" s="71"/>
      <c r="E291" s="69"/>
      <c r="F291" s="134"/>
      <c r="G291" s="71"/>
      <c r="H291" s="66"/>
      <c r="I291" s="66">
        <v>1</v>
      </c>
      <c r="J291" s="66">
        <v>2020</v>
      </c>
      <c r="K291" s="66">
        <f t="shared" si="16"/>
        <v>4</v>
      </c>
      <c r="L291" s="66" t="e">
        <f>VLOOKUP(M291,'Age Groups'!B:C,2,FALSE)</f>
        <v>#N/A</v>
      </c>
      <c r="M291" s="66" t="str">
        <f t="shared" si="17"/>
        <v>Seniors</v>
      </c>
      <c r="N291" s="66" t="e">
        <f>VLOOKUP(O291,Clubs!D:E,2,FALSE)</f>
        <v>#N/A</v>
      </c>
      <c r="O291" s="66">
        <f t="shared" si="18"/>
        <v>0</v>
      </c>
      <c r="P291" s="66"/>
      <c r="Q291" s="66"/>
      <c r="R291" s="66"/>
      <c r="S291" s="66"/>
    </row>
    <row r="292" spans="1:19" s="83" customFormat="1" ht="14" hidden="1" customHeight="1" x14ac:dyDescent="0.15">
      <c r="A292" s="66">
        <v>365</v>
      </c>
      <c r="B292" s="66">
        <v>4</v>
      </c>
      <c r="C292" s="66" t="s">
        <v>1090</v>
      </c>
      <c r="D292" s="71"/>
      <c r="E292" s="74"/>
      <c r="F292" s="134"/>
      <c r="G292" s="71"/>
      <c r="H292" s="66"/>
      <c r="I292" s="66">
        <v>1</v>
      </c>
      <c r="J292" s="66">
        <v>2020</v>
      </c>
      <c r="K292" s="66">
        <f t="shared" si="16"/>
        <v>4</v>
      </c>
      <c r="L292" s="66" t="e">
        <f>VLOOKUP(M292,'Age Groups'!B:C,2,FALSE)</f>
        <v>#N/A</v>
      </c>
      <c r="M292" s="66" t="str">
        <f t="shared" si="17"/>
        <v>Seniors</v>
      </c>
      <c r="N292" s="66" t="e">
        <f>VLOOKUP(O292,Clubs!D:E,2,FALSE)</f>
        <v>#N/A</v>
      </c>
      <c r="O292" s="66">
        <f t="shared" si="18"/>
        <v>0</v>
      </c>
      <c r="P292" s="66"/>
      <c r="Q292" s="66"/>
      <c r="R292" s="66"/>
      <c r="S292" s="66"/>
    </row>
    <row r="293" spans="1:19" s="83" customFormat="1" ht="14" hidden="1" customHeight="1" x14ac:dyDescent="0.15">
      <c r="A293" s="66">
        <v>366</v>
      </c>
      <c r="B293" s="122">
        <v>4</v>
      </c>
      <c r="C293" s="66" t="s">
        <v>1090</v>
      </c>
      <c r="D293" s="71"/>
      <c r="E293" s="71"/>
      <c r="F293" s="134"/>
      <c r="G293" s="71"/>
      <c r="H293" s="66"/>
      <c r="I293" s="66">
        <v>1</v>
      </c>
      <c r="J293" s="66">
        <v>2020</v>
      </c>
      <c r="K293" s="66">
        <f t="shared" si="16"/>
        <v>4</v>
      </c>
      <c r="L293" s="66" t="e">
        <f>VLOOKUP(M293,'Age Groups'!B:C,2,FALSE)</f>
        <v>#N/A</v>
      </c>
      <c r="M293" s="66" t="str">
        <f t="shared" si="17"/>
        <v>Seniors</v>
      </c>
      <c r="N293" s="66" t="e">
        <f>VLOOKUP(O293,Clubs!D:E,2,FALSE)</f>
        <v>#N/A</v>
      </c>
      <c r="O293" s="66">
        <f t="shared" si="18"/>
        <v>0</v>
      </c>
      <c r="P293" s="66"/>
      <c r="Q293" s="66"/>
      <c r="R293" s="66"/>
      <c r="S293" s="66"/>
    </row>
    <row r="294" spans="1:19" s="83" customFormat="1" ht="14" hidden="1" customHeight="1" x14ac:dyDescent="0.15">
      <c r="A294" s="66">
        <v>367</v>
      </c>
      <c r="B294" s="66">
        <v>4</v>
      </c>
      <c r="C294" s="66" t="s">
        <v>1090</v>
      </c>
      <c r="D294" s="71"/>
      <c r="E294" s="71"/>
      <c r="F294" s="134"/>
      <c r="G294" s="71"/>
      <c r="H294" s="66"/>
      <c r="I294" s="66">
        <v>1</v>
      </c>
      <c r="J294" s="66">
        <v>2020</v>
      </c>
      <c r="K294" s="66">
        <f t="shared" si="16"/>
        <v>4</v>
      </c>
      <c r="L294" s="66" t="e">
        <f>VLOOKUP(M294,'Age Groups'!B:C,2,FALSE)</f>
        <v>#N/A</v>
      </c>
      <c r="M294" s="66" t="str">
        <f t="shared" si="17"/>
        <v>Seniors</v>
      </c>
      <c r="N294" s="66" t="e">
        <f>VLOOKUP(O294,Clubs!D:E,2,FALSE)</f>
        <v>#N/A</v>
      </c>
      <c r="O294" s="66">
        <f t="shared" si="18"/>
        <v>0</v>
      </c>
      <c r="P294" s="66"/>
      <c r="Q294" s="66"/>
      <c r="R294" s="66"/>
      <c r="S294" s="66"/>
    </row>
    <row r="295" spans="1:19" s="83" customFormat="1" ht="14" hidden="1" customHeight="1" x14ac:dyDescent="0.15">
      <c r="A295" s="66">
        <v>47</v>
      </c>
      <c r="B295" s="66">
        <v>5</v>
      </c>
      <c r="C295" s="66" t="s">
        <v>1148</v>
      </c>
      <c r="D295" s="71"/>
      <c r="E295" s="74"/>
      <c r="F295" s="122"/>
      <c r="G295" s="71"/>
      <c r="H295" s="66"/>
      <c r="I295" s="66">
        <v>1</v>
      </c>
      <c r="J295" s="66">
        <v>2020</v>
      </c>
      <c r="K295" s="66">
        <f t="shared" si="16"/>
        <v>5</v>
      </c>
      <c r="L295" s="66" t="e">
        <f>VLOOKUP(M295,'Age Groups'!B:C,2,FALSE)</f>
        <v>#N/A</v>
      </c>
      <c r="M295" s="66" t="str">
        <f t="shared" si="17"/>
        <v>Sub Juniors</v>
      </c>
      <c r="N295" s="66" t="e">
        <f>VLOOKUP(O295,Clubs!D:E,2,FALSE)</f>
        <v>#N/A</v>
      </c>
      <c r="O295" s="66">
        <f t="shared" si="18"/>
        <v>0</v>
      </c>
      <c r="P295" s="66"/>
      <c r="Q295" s="66"/>
      <c r="R295" s="66"/>
      <c r="S295" s="66"/>
    </row>
    <row r="296" spans="1:19" s="83" customFormat="1" ht="14" hidden="1" customHeight="1" x14ac:dyDescent="0.2">
      <c r="A296" s="66">
        <v>48</v>
      </c>
      <c r="B296" s="66">
        <v>5</v>
      </c>
      <c r="C296" s="66" t="s">
        <v>1148</v>
      </c>
      <c r="D296" s="71"/>
      <c r="E296" s="71"/>
      <c r="F296" s="122"/>
      <c r="G296" s="71"/>
      <c r="H296" s="66"/>
      <c r="I296" s="66">
        <v>1</v>
      </c>
      <c r="J296" s="66">
        <v>2020</v>
      </c>
      <c r="K296" s="66">
        <f t="shared" si="16"/>
        <v>5</v>
      </c>
      <c r="L296" s="66" t="e">
        <f>VLOOKUP(M296,'Age Groups'!B:C,2,FALSE)</f>
        <v>#N/A</v>
      </c>
      <c r="M296" s="66" t="str">
        <f t="shared" si="17"/>
        <v>Sub Juniors</v>
      </c>
      <c r="N296" s="66" t="e">
        <f>VLOOKUP(O296,Clubs!D:E,2,FALSE)</f>
        <v>#N/A</v>
      </c>
      <c r="O296" s="66">
        <f t="shared" si="18"/>
        <v>0</v>
      </c>
      <c r="P296" s="66"/>
      <c r="Q296" s="66"/>
      <c r="R296" s="66"/>
      <c r="S296" s="66"/>
    </row>
    <row r="297" spans="1:19" s="90" customFormat="1" ht="25" hidden="1" x14ac:dyDescent="0.2">
      <c r="A297" s="66">
        <v>262</v>
      </c>
      <c r="B297" s="66">
        <v>5</v>
      </c>
      <c r="C297" s="66" t="s">
        <v>1089</v>
      </c>
      <c r="D297" s="71"/>
      <c r="E297" s="71"/>
      <c r="F297" s="122"/>
      <c r="G297" s="78"/>
      <c r="H297" s="66"/>
      <c r="I297" s="66">
        <v>1</v>
      </c>
      <c r="J297" s="66">
        <v>2020</v>
      </c>
      <c r="K297" s="66">
        <f t="shared" si="16"/>
        <v>5</v>
      </c>
      <c r="L297" s="66" t="e">
        <f>VLOOKUP(M297,'Age Groups'!B:C,2,FALSE)</f>
        <v>#N/A</v>
      </c>
      <c r="M297" s="66" t="str">
        <f t="shared" si="17"/>
        <v>Intermediates</v>
      </c>
      <c r="N297" s="66" t="e">
        <f>VLOOKUP(O297,Clubs!D:E,2,FALSE)</f>
        <v>#N/A</v>
      </c>
      <c r="O297" s="66">
        <f t="shared" si="18"/>
        <v>0</v>
      </c>
      <c r="P297" s="66"/>
      <c r="Q297" s="66"/>
      <c r="R297" s="66"/>
      <c r="S297" s="66"/>
    </row>
    <row r="298" spans="1:19" s="83" customFormat="1" ht="14" hidden="1" customHeight="1" x14ac:dyDescent="0.2">
      <c r="A298" s="66">
        <v>263</v>
      </c>
      <c r="B298" s="122">
        <v>5</v>
      </c>
      <c r="C298" s="66" t="s">
        <v>1089</v>
      </c>
      <c r="D298" s="80"/>
      <c r="E298" s="71"/>
      <c r="F298" s="122"/>
      <c r="G298" s="80"/>
      <c r="H298" s="66"/>
      <c r="I298" s="66">
        <v>1</v>
      </c>
      <c r="J298" s="66">
        <v>2020</v>
      </c>
      <c r="K298" s="66">
        <f t="shared" si="16"/>
        <v>5</v>
      </c>
      <c r="L298" s="66" t="e">
        <f>VLOOKUP(M298,'Age Groups'!B:C,2,FALSE)</f>
        <v>#N/A</v>
      </c>
      <c r="M298" s="66" t="str">
        <f t="shared" si="17"/>
        <v>Intermediates</v>
      </c>
      <c r="N298" s="66" t="e">
        <f>VLOOKUP(O298,Clubs!D:E,2,FALSE)</f>
        <v>#N/A</v>
      </c>
      <c r="O298" s="66">
        <f t="shared" si="18"/>
        <v>0</v>
      </c>
      <c r="P298" s="66"/>
      <c r="Q298" s="66"/>
      <c r="R298" s="66"/>
      <c r="S298" s="66"/>
    </row>
    <row r="299" spans="1:19" s="83" customFormat="1" ht="14" hidden="1" customHeight="1" x14ac:dyDescent="0.2">
      <c r="A299" s="66">
        <v>264</v>
      </c>
      <c r="B299" s="66">
        <v>5</v>
      </c>
      <c r="C299" s="66" t="s">
        <v>1089</v>
      </c>
      <c r="D299" s="80"/>
      <c r="E299" s="71"/>
      <c r="F299" s="122"/>
      <c r="G299" s="80"/>
      <c r="H299" s="66"/>
      <c r="I299" s="66">
        <v>1</v>
      </c>
      <c r="J299" s="66">
        <v>2020</v>
      </c>
      <c r="K299" s="66">
        <f t="shared" si="16"/>
        <v>5</v>
      </c>
      <c r="L299" s="66" t="e">
        <f>VLOOKUP(M299,'Age Groups'!B:C,2,FALSE)</f>
        <v>#N/A</v>
      </c>
      <c r="M299" s="66" t="str">
        <f t="shared" si="17"/>
        <v>Intermediates</v>
      </c>
      <c r="N299" s="66" t="e">
        <f>VLOOKUP(O299,Clubs!D:E,2,FALSE)</f>
        <v>#N/A</v>
      </c>
      <c r="O299" s="66">
        <f t="shared" si="18"/>
        <v>0</v>
      </c>
      <c r="P299" s="66"/>
      <c r="Q299" s="66"/>
      <c r="R299" s="66"/>
      <c r="S299" s="66"/>
    </row>
    <row r="300" spans="1:19" s="83" customFormat="1" ht="14" hidden="1" customHeight="1" x14ac:dyDescent="0.2">
      <c r="A300" s="66">
        <v>265</v>
      </c>
      <c r="B300" s="66">
        <v>5</v>
      </c>
      <c r="C300" s="66" t="s">
        <v>1089</v>
      </c>
      <c r="D300" s="80"/>
      <c r="E300" s="71"/>
      <c r="F300" s="122"/>
      <c r="G300" s="80"/>
      <c r="H300" s="66"/>
      <c r="I300" s="66">
        <v>1</v>
      </c>
      <c r="J300" s="66">
        <v>2020</v>
      </c>
      <c r="K300" s="66">
        <f t="shared" si="16"/>
        <v>5</v>
      </c>
      <c r="L300" s="66" t="e">
        <f>VLOOKUP(M300,'Age Groups'!B:C,2,FALSE)</f>
        <v>#N/A</v>
      </c>
      <c r="M300" s="66" t="str">
        <f t="shared" si="17"/>
        <v>Intermediates</v>
      </c>
      <c r="N300" s="66" t="e">
        <f>VLOOKUP(O300,Clubs!D:E,2,FALSE)</f>
        <v>#N/A</v>
      </c>
      <c r="O300" s="66">
        <f t="shared" si="18"/>
        <v>0</v>
      </c>
      <c r="P300" s="66"/>
      <c r="Q300" s="66"/>
      <c r="R300" s="66"/>
      <c r="S300" s="66"/>
    </row>
    <row r="301" spans="1:19" s="83" customFormat="1" ht="15" hidden="1" customHeight="1" x14ac:dyDescent="0.15">
      <c r="A301" s="66">
        <v>266</v>
      </c>
      <c r="B301" s="66">
        <v>5</v>
      </c>
      <c r="C301" s="66" t="s">
        <v>1089</v>
      </c>
      <c r="D301" s="80"/>
      <c r="E301" s="74"/>
      <c r="F301" s="122"/>
      <c r="G301" s="80"/>
      <c r="H301" s="66"/>
      <c r="I301" s="66">
        <v>1</v>
      </c>
      <c r="J301" s="66">
        <v>2020</v>
      </c>
      <c r="K301" s="66">
        <f t="shared" si="16"/>
        <v>5</v>
      </c>
      <c r="L301" s="66" t="e">
        <f>VLOOKUP(M301,'Age Groups'!B:C,2,FALSE)</f>
        <v>#N/A</v>
      </c>
      <c r="M301" s="66" t="str">
        <f t="shared" si="17"/>
        <v>Intermediates</v>
      </c>
      <c r="N301" s="66" t="e">
        <f>VLOOKUP(O301,Clubs!D:E,2,FALSE)</f>
        <v>#N/A</v>
      </c>
      <c r="O301" s="66">
        <f t="shared" si="18"/>
        <v>0</v>
      </c>
      <c r="P301" s="66"/>
      <c r="Q301" s="66"/>
      <c r="R301" s="66"/>
      <c r="S301" s="66"/>
    </row>
    <row r="302" spans="1:19" s="83" customFormat="1" ht="14" hidden="1" customHeight="1" x14ac:dyDescent="0.2">
      <c r="A302" s="66">
        <v>267</v>
      </c>
      <c r="B302" s="66">
        <v>5</v>
      </c>
      <c r="C302" s="66" t="s">
        <v>1089</v>
      </c>
      <c r="D302" s="80"/>
      <c r="E302" s="71"/>
      <c r="F302" s="122"/>
      <c r="G302" s="80"/>
      <c r="H302" s="66"/>
      <c r="I302" s="66">
        <v>1</v>
      </c>
      <c r="J302" s="66">
        <v>2020</v>
      </c>
      <c r="K302" s="66">
        <f t="shared" si="16"/>
        <v>5</v>
      </c>
      <c r="L302" s="66" t="e">
        <f>VLOOKUP(M302,'Age Groups'!B:C,2,FALSE)</f>
        <v>#N/A</v>
      </c>
      <c r="M302" s="66" t="str">
        <f t="shared" si="17"/>
        <v>Intermediates</v>
      </c>
      <c r="N302" s="66" t="e">
        <f>VLOOKUP(O302,Clubs!D:E,2,FALSE)</f>
        <v>#N/A</v>
      </c>
      <c r="O302" s="66">
        <f t="shared" si="18"/>
        <v>0</v>
      </c>
      <c r="P302" s="66"/>
      <c r="Q302" s="66"/>
      <c r="R302" s="66"/>
      <c r="S302" s="66"/>
    </row>
    <row r="303" spans="1:19" s="83" customFormat="1" ht="14" hidden="1" customHeight="1" x14ac:dyDescent="0.2">
      <c r="A303" s="66">
        <v>369</v>
      </c>
      <c r="B303" s="66">
        <v>5</v>
      </c>
      <c r="C303" s="66" t="s">
        <v>1090</v>
      </c>
      <c r="D303" s="80"/>
      <c r="E303" s="80"/>
      <c r="F303" s="122"/>
      <c r="G303" s="80"/>
      <c r="H303" s="66"/>
      <c r="I303" s="66">
        <v>1</v>
      </c>
      <c r="J303" s="66">
        <v>2020</v>
      </c>
      <c r="K303" s="66">
        <f t="shared" si="16"/>
        <v>5</v>
      </c>
      <c r="L303" s="66" t="e">
        <f>VLOOKUP(M303,'Age Groups'!B:C,2,FALSE)</f>
        <v>#N/A</v>
      </c>
      <c r="M303" s="66" t="str">
        <f t="shared" si="17"/>
        <v>Seniors</v>
      </c>
      <c r="N303" s="66" t="e">
        <f>VLOOKUP(O303,Clubs!D:E,2,FALSE)</f>
        <v>#N/A</v>
      </c>
      <c r="O303" s="66">
        <f t="shared" si="18"/>
        <v>0</v>
      </c>
      <c r="P303" s="66"/>
      <c r="Q303" s="66"/>
      <c r="R303" s="66"/>
      <c r="S303" s="66"/>
    </row>
    <row r="304" spans="1:19" s="83" customFormat="1" ht="14" hidden="1" customHeight="1" x14ac:dyDescent="0.2">
      <c r="A304" s="66">
        <v>370</v>
      </c>
      <c r="B304" s="66">
        <v>5</v>
      </c>
      <c r="C304" s="66" t="s">
        <v>1090</v>
      </c>
      <c r="D304" s="122"/>
      <c r="E304" s="122"/>
      <c r="F304" s="122"/>
      <c r="G304" s="122"/>
      <c r="H304" s="66"/>
      <c r="I304" s="66">
        <v>1</v>
      </c>
      <c r="J304" s="66">
        <v>2020</v>
      </c>
      <c r="K304" s="66">
        <f t="shared" si="16"/>
        <v>5</v>
      </c>
      <c r="L304" s="66" t="e">
        <f>VLOOKUP(M304,'Age Groups'!B:C,2,FALSE)</f>
        <v>#N/A</v>
      </c>
      <c r="M304" s="66" t="str">
        <f t="shared" si="17"/>
        <v>Seniors</v>
      </c>
      <c r="N304" s="66" t="e">
        <f>VLOOKUP(O304,Clubs!D:E,2,FALSE)</f>
        <v>#N/A</v>
      </c>
      <c r="O304" s="66">
        <f t="shared" si="18"/>
        <v>0</v>
      </c>
      <c r="P304" s="66"/>
      <c r="Q304" s="66"/>
      <c r="R304" s="66"/>
      <c r="S304" s="66"/>
    </row>
    <row r="305" spans="1:19" s="83" customFormat="1" ht="14" hidden="1" customHeight="1" x14ac:dyDescent="0.2">
      <c r="A305" s="66">
        <v>371</v>
      </c>
      <c r="B305" s="66">
        <v>5</v>
      </c>
      <c r="C305" s="66" t="s">
        <v>1090</v>
      </c>
      <c r="D305" s="122"/>
      <c r="E305" s="122"/>
      <c r="F305" s="122"/>
      <c r="G305" s="122"/>
      <c r="H305" s="66"/>
      <c r="I305" s="66">
        <v>1</v>
      </c>
      <c r="J305" s="66">
        <v>2020</v>
      </c>
      <c r="K305" s="66">
        <f t="shared" si="16"/>
        <v>5</v>
      </c>
      <c r="L305" s="66" t="e">
        <f>VLOOKUP(M305,'Age Groups'!B:C,2,FALSE)</f>
        <v>#N/A</v>
      </c>
      <c r="M305" s="66" t="str">
        <f t="shared" si="17"/>
        <v>Seniors</v>
      </c>
      <c r="N305" s="66" t="e">
        <f>VLOOKUP(O305,Clubs!D:E,2,FALSE)</f>
        <v>#N/A</v>
      </c>
      <c r="O305" s="66">
        <f t="shared" si="18"/>
        <v>0</v>
      </c>
      <c r="P305" s="66"/>
      <c r="Q305" s="66"/>
      <c r="R305" s="66"/>
      <c r="S305" s="66"/>
    </row>
    <row r="306" spans="1:19" s="90" customFormat="1" ht="25" hidden="1" x14ac:dyDescent="0.2">
      <c r="A306" s="66">
        <v>372</v>
      </c>
      <c r="B306" s="66">
        <v>5</v>
      </c>
      <c r="C306" s="66" t="s">
        <v>1090</v>
      </c>
      <c r="D306" s="122"/>
      <c r="E306" s="122"/>
      <c r="F306" s="122"/>
      <c r="G306" s="122"/>
      <c r="H306" s="66"/>
      <c r="I306" s="66">
        <v>1</v>
      </c>
      <c r="J306" s="66">
        <v>2020</v>
      </c>
      <c r="K306" s="66">
        <f t="shared" si="16"/>
        <v>5</v>
      </c>
      <c r="L306" s="66" t="e">
        <f>VLOOKUP(M306,'Age Groups'!B:C,2,FALSE)</f>
        <v>#N/A</v>
      </c>
      <c r="M306" s="66" t="str">
        <f t="shared" si="17"/>
        <v>Seniors</v>
      </c>
      <c r="N306" s="66" t="e">
        <f>VLOOKUP(O306,Clubs!D:E,2,FALSE)</f>
        <v>#N/A</v>
      </c>
      <c r="O306" s="66">
        <f t="shared" si="18"/>
        <v>0</v>
      </c>
      <c r="P306" s="66"/>
      <c r="Q306" s="66"/>
      <c r="R306" s="66"/>
      <c r="S306" s="66"/>
    </row>
    <row r="307" spans="1:19" s="83" customFormat="1" ht="14" hidden="1" customHeight="1" x14ac:dyDescent="0.15">
      <c r="A307" s="66">
        <v>373</v>
      </c>
      <c r="B307" s="122">
        <v>5</v>
      </c>
      <c r="C307" s="66" t="s">
        <v>1090</v>
      </c>
      <c r="D307" s="125"/>
      <c r="E307" s="176"/>
      <c r="F307" s="122"/>
      <c r="G307" s="122"/>
      <c r="H307" s="66"/>
      <c r="I307" s="66">
        <v>1</v>
      </c>
      <c r="J307" s="66">
        <v>2020</v>
      </c>
      <c r="K307" s="66">
        <f t="shared" si="16"/>
        <v>5</v>
      </c>
      <c r="L307" s="66" t="e">
        <f>VLOOKUP(M307,'Age Groups'!B:C,2,FALSE)</f>
        <v>#N/A</v>
      </c>
      <c r="M307" s="66" t="str">
        <f t="shared" si="17"/>
        <v>Seniors</v>
      </c>
      <c r="N307" s="66" t="e">
        <f>VLOOKUP(O307,Clubs!D:E,2,FALSE)</f>
        <v>#N/A</v>
      </c>
      <c r="O307" s="66">
        <f t="shared" si="18"/>
        <v>0</v>
      </c>
      <c r="P307" s="66"/>
      <c r="Q307" s="66"/>
      <c r="R307" s="66"/>
      <c r="S307" s="66"/>
    </row>
    <row r="308" spans="1:19" s="83" customFormat="1" ht="14" hidden="1" customHeight="1" x14ac:dyDescent="0.2">
      <c r="A308" s="66">
        <v>374</v>
      </c>
      <c r="B308" s="66">
        <v>5</v>
      </c>
      <c r="C308" s="66" t="s">
        <v>1090</v>
      </c>
      <c r="D308" s="125"/>
      <c r="E308" s="143"/>
      <c r="F308" s="122"/>
      <c r="G308" s="122"/>
      <c r="H308" s="66"/>
      <c r="I308" s="66">
        <v>1</v>
      </c>
      <c r="J308" s="66">
        <v>2020</v>
      </c>
      <c r="K308" s="66">
        <f t="shared" si="16"/>
        <v>5</v>
      </c>
      <c r="L308" s="66" t="e">
        <f>VLOOKUP(M308,'Age Groups'!B:C,2,FALSE)</f>
        <v>#N/A</v>
      </c>
      <c r="M308" s="66" t="str">
        <f t="shared" si="17"/>
        <v>Seniors</v>
      </c>
      <c r="N308" s="66" t="e">
        <f>VLOOKUP(O308,Clubs!D:E,2,FALSE)</f>
        <v>#N/A</v>
      </c>
      <c r="O308" s="66">
        <f t="shared" si="18"/>
        <v>0</v>
      </c>
      <c r="P308" s="66"/>
      <c r="Q308" s="66"/>
      <c r="R308" s="66"/>
      <c r="S308" s="66"/>
    </row>
    <row r="309" spans="1:19" s="83" customFormat="1" ht="14" hidden="1" customHeight="1" x14ac:dyDescent="0.2">
      <c r="A309" s="66">
        <v>5</v>
      </c>
      <c r="B309" s="118" t="s">
        <v>1180</v>
      </c>
      <c r="C309" s="118"/>
      <c r="D309" s="193"/>
      <c r="E309" s="195"/>
      <c r="F309" s="118"/>
      <c r="G309" s="118"/>
      <c r="H309" s="68"/>
      <c r="I309" s="66">
        <v>1</v>
      </c>
      <c r="J309" s="66">
        <v>2020</v>
      </c>
      <c r="K309" s="66" t="str">
        <f t="shared" si="16"/>
        <v>Championship Divison</v>
      </c>
      <c r="L309" s="66" t="e">
        <f>VLOOKUP(M309,'Age Groups'!B:C,2,FALSE)</f>
        <v>#N/A</v>
      </c>
      <c r="M309" s="66">
        <f t="shared" si="17"/>
        <v>0</v>
      </c>
      <c r="N309" s="66" t="e">
        <f>VLOOKUP(O309,Clubs!D:E,2,FALSE)</f>
        <v>#N/A</v>
      </c>
      <c r="O309" s="66">
        <f t="shared" si="18"/>
        <v>0</v>
      </c>
      <c r="P309" s="68"/>
      <c r="Q309" s="68"/>
      <c r="R309" s="68"/>
      <c r="S309" s="68"/>
    </row>
    <row r="310" spans="1:19" s="83" customFormat="1" ht="14" hidden="1" customHeight="1" x14ac:dyDescent="0.2">
      <c r="A310" s="66">
        <v>112</v>
      </c>
      <c r="B310" s="118" t="s">
        <v>1180</v>
      </c>
      <c r="C310" s="118"/>
      <c r="D310" s="192"/>
      <c r="E310" s="194"/>
      <c r="F310" s="118"/>
      <c r="G310" s="118"/>
      <c r="H310" s="68"/>
      <c r="I310" s="66">
        <v>1</v>
      </c>
      <c r="J310" s="66">
        <v>2020</v>
      </c>
      <c r="K310" s="66" t="str">
        <f t="shared" si="16"/>
        <v>Championship Divison</v>
      </c>
      <c r="L310" s="66" t="e">
        <f>VLOOKUP(M310,'Age Groups'!B:C,2,FALSE)</f>
        <v>#N/A</v>
      </c>
      <c r="M310" s="66">
        <f t="shared" si="17"/>
        <v>0</v>
      </c>
      <c r="N310" s="66" t="e">
        <f>VLOOKUP(O310,Clubs!D:E,2,FALSE)</f>
        <v>#N/A</v>
      </c>
      <c r="O310" s="66">
        <f t="shared" si="18"/>
        <v>0</v>
      </c>
      <c r="P310" s="68"/>
      <c r="Q310" s="68"/>
      <c r="R310" s="68"/>
      <c r="S310" s="68"/>
    </row>
    <row r="311" spans="1:19" s="83" customFormat="1" ht="14" hidden="1" customHeight="1" x14ac:dyDescent="0.2">
      <c r="A311" s="66">
        <v>224</v>
      </c>
      <c r="B311" s="118" t="s">
        <v>1180</v>
      </c>
      <c r="C311" s="118"/>
      <c r="D311" s="192"/>
      <c r="E311" s="195"/>
      <c r="F311" s="170"/>
      <c r="G311" s="118"/>
      <c r="H311" s="68"/>
      <c r="I311" s="66">
        <v>1</v>
      </c>
      <c r="J311" s="66">
        <v>2020</v>
      </c>
      <c r="K311" s="66" t="str">
        <f t="shared" si="16"/>
        <v>Championship Divison</v>
      </c>
      <c r="L311" s="66" t="e">
        <f>VLOOKUP(M311,'Age Groups'!B:C,2,FALSE)</f>
        <v>#N/A</v>
      </c>
      <c r="M311" s="66">
        <f t="shared" si="17"/>
        <v>0</v>
      </c>
      <c r="N311" s="66" t="e">
        <f>VLOOKUP(O311,Clubs!D:E,2,FALSE)</f>
        <v>#N/A</v>
      </c>
      <c r="O311" s="66">
        <f t="shared" si="18"/>
        <v>0</v>
      </c>
      <c r="P311" s="68"/>
      <c r="Q311" s="68"/>
      <c r="R311" s="68"/>
      <c r="S311" s="68"/>
    </row>
    <row r="312" spans="1:19" s="83" customFormat="1" ht="14" hidden="1" customHeight="1" x14ac:dyDescent="0.2">
      <c r="A312" s="66">
        <v>331</v>
      </c>
      <c r="B312" s="118" t="s">
        <v>1180</v>
      </c>
      <c r="C312" s="118"/>
      <c r="D312" s="192"/>
      <c r="E312" s="195"/>
      <c r="F312" s="118"/>
      <c r="G312" s="170"/>
      <c r="H312" s="68"/>
      <c r="I312" s="66">
        <v>1</v>
      </c>
      <c r="J312" s="66">
        <v>2020</v>
      </c>
      <c r="K312" s="66" t="str">
        <f t="shared" si="16"/>
        <v>Championship Divison</v>
      </c>
      <c r="L312" s="66" t="e">
        <f>VLOOKUP(M312,'Age Groups'!B:C,2,FALSE)</f>
        <v>#N/A</v>
      </c>
      <c r="M312" s="66">
        <f t="shared" si="17"/>
        <v>0</v>
      </c>
      <c r="N312" s="66" t="e">
        <f>VLOOKUP(O312,Clubs!D:E,2,FALSE)</f>
        <v>#N/A</v>
      </c>
      <c r="O312" s="66">
        <f t="shared" si="18"/>
        <v>0</v>
      </c>
      <c r="P312" s="68"/>
      <c r="Q312" s="68"/>
      <c r="R312" s="68"/>
      <c r="S312" s="68"/>
    </row>
    <row r="313" spans="1:19" s="83" customFormat="1" ht="25" hidden="1" x14ac:dyDescent="0.2">
      <c r="A313" s="66">
        <v>12</v>
      </c>
      <c r="B313" s="119" t="s">
        <v>922</v>
      </c>
      <c r="C313" s="66" t="s">
        <v>1148</v>
      </c>
      <c r="D313" s="164"/>
      <c r="E313" s="187"/>
      <c r="F313" s="119"/>
      <c r="G313" s="119"/>
      <c r="H313" s="73"/>
      <c r="I313" s="66">
        <v>1</v>
      </c>
      <c r="J313" s="66">
        <v>2020</v>
      </c>
      <c r="K313" s="66" t="str">
        <f t="shared" si="16"/>
        <v>Division 1</v>
      </c>
      <c r="L313" s="66" t="e">
        <f>VLOOKUP(M313,'Age Groups'!B:C,2,FALSE)</f>
        <v>#N/A</v>
      </c>
      <c r="M313" s="66" t="str">
        <f t="shared" si="17"/>
        <v>Sub Juniors</v>
      </c>
      <c r="N313" s="66" t="e">
        <f>VLOOKUP(O313,Clubs!D:E,2,FALSE)</f>
        <v>#N/A</v>
      </c>
      <c r="O313" s="66">
        <f t="shared" si="18"/>
        <v>0</v>
      </c>
      <c r="P313" s="73"/>
      <c r="Q313" s="73"/>
      <c r="R313" s="73"/>
      <c r="S313" s="73"/>
    </row>
    <row r="314" spans="1:19" s="83" customFormat="1" ht="14" hidden="1" customHeight="1" x14ac:dyDescent="0.2">
      <c r="A314" s="66">
        <v>119</v>
      </c>
      <c r="B314" s="119" t="s">
        <v>922</v>
      </c>
      <c r="C314" s="66" t="s">
        <v>1091</v>
      </c>
      <c r="D314" s="119"/>
      <c r="E314" s="197"/>
      <c r="F314" s="119"/>
      <c r="G314" s="119"/>
      <c r="H314" s="73"/>
      <c r="I314" s="66">
        <v>1</v>
      </c>
      <c r="J314" s="66">
        <v>2020</v>
      </c>
      <c r="K314" s="66" t="str">
        <f t="shared" si="16"/>
        <v>Division 1</v>
      </c>
      <c r="L314" s="66" t="e">
        <f>VLOOKUP(M314,'Age Groups'!B:C,2,FALSE)</f>
        <v>#N/A</v>
      </c>
      <c r="M314" s="66" t="str">
        <f t="shared" si="17"/>
        <v>Juniors</v>
      </c>
      <c r="N314" s="66" t="e">
        <f>VLOOKUP(O314,Clubs!D:E,2,FALSE)</f>
        <v>#N/A</v>
      </c>
      <c r="O314" s="66">
        <f t="shared" si="18"/>
        <v>0</v>
      </c>
      <c r="P314" s="73"/>
      <c r="Q314" s="73"/>
      <c r="R314" s="73"/>
      <c r="S314" s="73"/>
    </row>
    <row r="315" spans="1:19" s="83" customFormat="1" ht="14" hidden="1" customHeight="1" x14ac:dyDescent="0.2">
      <c r="A315" s="66">
        <v>231</v>
      </c>
      <c r="B315" s="119" t="s">
        <v>922</v>
      </c>
      <c r="C315" s="66" t="s">
        <v>1089</v>
      </c>
      <c r="D315" s="119"/>
      <c r="E315" s="111"/>
      <c r="F315" s="164"/>
      <c r="G315" s="119"/>
      <c r="H315" s="73"/>
      <c r="I315" s="66">
        <v>1</v>
      </c>
      <c r="J315" s="66">
        <v>2020</v>
      </c>
      <c r="K315" s="66" t="str">
        <f t="shared" si="16"/>
        <v>Division 1</v>
      </c>
      <c r="L315" s="66" t="e">
        <f>VLOOKUP(M315,'Age Groups'!B:C,2,FALSE)</f>
        <v>#N/A</v>
      </c>
      <c r="M315" s="66" t="str">
        <f t="shared" si="17"/>
        <v>Intermediates</v>
      </c>
      <c r="N315" s="66" t="e">
        <f>VLOOKUP(O315,Clubs!D:E,2,FALSE)</f>
        <v>#N/A</v>
      </c>
      <c r="O315" s="66">
        <f t="shared" si="18"/>
        <v>0</v>
      </c>
      <c r="P315" s="73"/>
      <c r="Q315" s="73"/>
      <c r="R315" s="73"/>
      <c r="S315" s="73"/>
    </row>
    <row r="316" spans="1:19" s="83" customFormat="1" ht="14" hidden="1" customHeight="1" x14ac:dyDescent="0.2">
      <c r="A316" s="66">
        <v>338</v>
      </c>
      <c r="B316" s="119" t="s">
        <v>922</v>
      </c>
      <c r="C316" s="66" t="s">
        <v>1090</v>
      </c>
      <c r="D316" s="119"/>
      <c r="E316" s="111"/>
      <c r="F316" s="119"/>
      <c r="G316" s="164"/>
      <c r="H316" s="73"/>
      <c r="I316" s="66">
        <v>1</v>
      </c>
      <c r="J316" s="66">
        <v>2020</v>
      </c>
      <c r="K316" s="66" t="str">
        <f t="shared" si="16"/>
        <v>Division 1</v>
      </c>
      <c r="L316" s="66" t="e">
        <f>VLOOKUP(M316,'Age Groups'!B:C,2,FALSE)</f>
        <v>#N/A</v>
      </c>
      <c r="M316" s="66" t="str">
        <f t="shared" si="17"/>
        <v>Seniors</v>
      </c>
      <c r="N316" s="66" t="e">
        <f>VLOOKUP(O316,Clubs!D:E,2,FALSE)</f>
        <v>#N/A</v>
      </c>
      <c r="O316" s="66">
        <f t="shared" si="18"/>
        <v>0</v>
      </c>
      <c r="P316" s="73"/>
      <c r="Q316" s="73"/>
      <c r="R316" s="73"/>
      <c r="S316" s="73"/>
    </row>
    <row r="317" spans="1:19" s="83" customFormat="1" ht="14" hidden="1" customHeight="1" x14ac:dyDescent="0.2">
      <c r="A317" s="66">
        <v>19</v>
      </c>
      <c r="B317" s="119" t="s">
        <v>916</v>
      </c>
      <c r="C317" s="66" t="s">
        <v>1148</v>
      </c>
      <c r="D317" s="164"/>
      <c r="E317" s="111"/>
      <c r="F317" s="119"/>
      <c r="G317" s="119"/>
      <c r="H317" s="73"/>
      <c r="I317" s="66">
        <v>1</v>
      </c>
      <c r="J317" s="66">
        <v>2020</v>
      </c>
      <c r="K317" s="66" t="str">
        <f t="shared" si="16"/>
        <v>Division 2</v>
      </c>
      <c r="L317" s="66" t="e">
        <f>VLOOKUP(M317,'Age Groups'!B:C,2,FALSE)</f>
        <v>#N/A</v>
      </c>
      <c r="M317" s="66" t="str">
        <f t="shared" si="17"/>
        <v>Sub Juniors</v>
      </c>
      <c r="N317" s="66" t="e">
        <f>VLOOKUP(O317,Clubs!D:E,2,FALSE)</f>
        <v>#N/A</v>
      </c>
      <c r="O317" s="66">
        <f t="shared" si="18"/>
        <v>0</v>
      </c>
      <c r="P317" s="73"/>
      <c r="Q317" s="73"/>
      <c r="R317" s="73"/>
      <c r="S317" s="73"/>
    </row>
    <row r="318" spans="1:19" s="83" customFormat="1" ht="14" hidden="1" customHeight="1" x14ac:dyDescent="0.2">
      <c r="A318" s="66">
        <v>126</v>
      </c>
      <c r="B318" s="119" t="s">
        <v>916</v>
      </c>
      <c r="C318" s="66" t="s">
        <v>1091</v>
      </c>
      <c r="D318" s="119"/>
      <c r="E318" s="164"/>
      <c r="F318" s="119"/>
      <c r="G318" s="119"/>
      <c r="H318" s="73"/>
      <c r="I318" s="66">
        <v>1</v>
      </c>
      <c r="J318" s="66">
        <v>2020</v>
      </c>
      <c r="K318" s="66" t="str">
        <f t="shared" si="16"/>
        <v>Division 2</v>
      </c>
      <c r="L318" s="66" t="e">
        <f>VLOOKUP(M318,'Age Groups'!B:C,2,FALSE)</f>
        <v>#N/A</v>
      </c>
      <c r="M318" s="66" t="str">
        <f t="shared" si="17"/>
        <v>Juniors</v>
      </c>
      <c r="N318" s="66" t="e">
        <f>VLOOKUP(O318,Clubs!D:E,2,FALSE)</f>
        <v>#N/A</v>
      </c>
      <c r="O318" s="66">
        <f t="shared" si="18"/>
        <v>0</v>
      </c>
      <c r="P318" s="73"/>
      <c r="Q318" s="73"/>
      <c r="R318" s="73"/>
      <c r="S318" s="73"/>
    </row>
    <row r="319" spans="1:19" s="83" customFormat="1" ht="14" hidden="1" customHeight="1" x14ac:dyDescent="0.2">
      <c r="A319" s="66">
        <v>238</v>
      </c>
      <c r="B319" s="119" t="s">
        <v>916</v>
      </c>
      <c r="C319" s="66" t="s">
        <v>1089</v>
      </c>
      <c r="D319" s="119"/>
      <c r="E319" s="119"/>
      <c r="F319" s="164"/>
      <c r="G319" s="119"/>
      <c r="H319" s="73"/>
      <c r="I319" s="66">
        <v>1</v>
      </c>
      <c r="J319" s="66">
        <v>2020</v>
      </c>
      <c r="K319" s="66" t="str">
        <f t="shared" si="16"/>
        <v>Division 2</v>
      </c>
      <c r="L319" s="66" t="e">
        <f>VLOOKUP(M319,'Age Groups'!B:C,2,FALSE)</f>
        <v>#N/A</v>
      </c>
      <c r="M319" s="66" t="str">
        <f t="shared" si="17"/>
        <v>Intermediates</v>
      </c>
      <c r="N319" s="66" t="e">
        <f>VLOOKUP(O319,Clubs!D:E,2,FALSE)</f>
        <v>#N/A</v>
      </c>
      <c r="O319" s="66">
        <f t="shared" si="18"/>
        <v>0</v>
      </c>
      <c r="P319" s="73"/>
      <c r="Q319" s="73"/>
      <c r="R319" s="73"/>
      <c r="S319" s="73"/>
    </row>
    <row r="320" spans="1:19" s="104" customFormat="1" ht="14" hidden="1" customHeight="1" x14ac:dyDescent="0.2">
      <c r="A320" s="66">
        <v>345</v>
      </c>
      <c r="B320" s="119" t="s">
        <v>916</v>
      </c>
      <c r="C320" s="66" t="s">
        <v>1090</v>
      </c>
      <c r="D320" s="119"/>
      <c r="E320" s="119"/>
      <c r="F320" s="119"/>
      <c r="G320" s="164"/>
      <c r="H320" s="73"/>
      <c r="I320" s="66">
        <v>1</v>
      </c>
      <c r="J320" s="66">
        <v>2020</v>
      </c>
      <c r="K320" s="66" t="str">
        <f t="shared" si="16"/>
        <v>Division 2</v>
      </c>
      <c r="L320" s="66" t="e">
        <f>VLOOKUP(M320,'Age Groups'!B:C,2,FALSE)</f>
        <v>#N/A</v>
      </c>
      <c r="M320" s="66" t="str">
        <f t="shared" si="17"/>
        <v>Seniors</v>
      </c>
      <c r="N320" s="66" t="e">
        <f>VLOOKUP(O320,Clubs!D:E,2,FALSE)</f>
        <v>#N/A</v>
      </c>
      <c r="O320" s="66">
        <f t="shared" si="18"/>
        <v>0</v>
      </c>
      <c r="P320" s="73"/>
      <c r="Q320" s="73"/>
      <c r="R320" s="73"/>
      <c r="S320" s="73"/>
    </row>
    <row r="321" spans="1:19" s="82" customFormat="1" ht="14" hidden="1" customHeight="1" x14ac:dyDescent="0.2">
      <c r="A321" s="66">
        <v>26</v>
      </c>
      <c r="B321" s="119" t="s">
        <v>917</v>
      </c>
      <c r="C321" s="66" t="s">
        <v>1148</v>
      </c>
      <c r="D321" s="164"/>
      <c r="E321" s="119"/>
      <c r="F321" s="119"/>
      <c r="G321" s="119"/>
      <c r="H321" s="73"/>
      <c r="I321" s="66">
        <v>1</v>
      </c>
      <c r="J321" s="66">
        <v>2020</v>
      </c>
      <c r="K321" s="66" t="str">
        <f t="shared" si="16"/>
        <v>Division 3</v>
      </c>
      <c r="L321" s="66" t="e">
        <f>VLOOKUP(M321,'Age Groups'!B:C,2,FALSE)</f>
        <v>#N/A</v>
      </c>
      <c r="M321" s="66" t="str">
        <f t="shared" si="17"/>
        <v>Sub Juniors</v>
      </c>
      <c r="N321" s="66" t="e">
        <f>VLOOKUP(O321,Clubs!D:E,2,FALSE)</f>
        <v>#N/A</v>
      </c>
      <c r="O321" s="66">
        <f t="shared" si="18"/>
        <v>0</v>
      </c>
      <c r="P321" s="73"/>
      <c r="Q321" s="73"/>
      <c r="R321" s="73"/>
      <c r="S321" s="73"/>
    </row>
    <row r="322" spans="1:19" s="82" customFormat="1" ht="14" hidden="1" customHeight="1" x14ac:dyDescent="0.2">
      <c r="A322" s="66">
        <v>133</v>
      </c>
      <c r="B322" s="119" t="s">
        <v>917</v>
      </c>
      <c r="C322" s="66" t="s">
        <v>1091</v>
      </c>
      <c r="D322" s="119"/>
      <c r="E322" s="164"/>
      <c r="F322" s="119"/>
      <c r="G322" s="119"/>
      <c r="H322" s="73"/>
      <c r="I322" s="66">
        <v>1</v>
      </c>
      <c r="J322" s="66">
        <v>2020</v>
      </c>
      <c r="K322" s="66" t="str">
        <f t="shared" ref="K322:K385" si="19">B322</f>
        <v>Division 3</v>
      </c>
      <c r="L322" s="66" t="e">
        <f>VLOOKUP(M322,'Age Groups'!B:C,2,FALSE)</f>
        <v>#N/A</v>
      </c>
      <c r="M322" s="66" t="str">
        <f t="shared" ref="M322:M385" si="20">C322</f>
        <v>Juniors</v>
      </c>
      <c r="N322" s="66" t="e">
        <f>VLOOKUP(O322,Clubs!D:E,2,FALSE)</f>
        <v>#N/A</v>
      </c>
      <c r="O322" s="66">
        <f t="shared" ref="O322:O385" si="21">D322</f>
        <v>0</v>
      </c>
      <c r="P322" s="73"/>
      <c r="Q322" s="73"/>
      <c r="R322" s="73"/>
      <c r="S322" s="73"/>
    </row>
    <row r="323" spans="1:19" s="82" customFormat="1" ht="14" hidden="1" customHeight="1" x14ac:dyDescent="0.2">
      <c r="A323" s="66">
        <v>245</v>
      </c>
      <c r="B323" s="119" t="s">
        <v>917</v>
      </c>
      <c r="C323" s="66" t="s">
        <v>1089</v>
      </c>
      <c r="D323" s="119"/>
      <c r="E323" s="119"/>
      <c r="F323" s="164"/>
      <c r="G323" s="119"/>
      <c r="H323" s="73"/>
      <c r="I323" s="66">
        <v>1</v>
      </c>
      <c r="J323" s="66">
        <v>2020</v>
      </c>
      <c r="K323" s="66" t="str">
        <f t="shared" si="19"/>
        <v>Division 3</v>
      </c>
      <c r="L323" s="66" t="e">
        <f>VLOOKUP(M323,'Age Groups'!B:C,2,FALSE)</f>
        <v>#N/A</v>
      </c>
      <c r="M323" s="66" t="str">
        <f t="shared" si="20"/>
        <v>Intermediates</v>
      </c>
      <c r="N323" s="66" t="e">
        <f>VLOOKUP(O323,Clubs!D:E,2,FALSE)</f>
        <v>#N/A</v>
      </c>
      <c r="O323" s="66">
        <f t="shared" si="21"/>
        <v>0</v>
      </c>
      <c r="P323" s="73"/>
      <c r="Q323" s="73"/>
      <c r="R323" s="73"/>
      <c r="S323" s="73"/>
    </row>
    <row r="324" spans="1:19" s="82" customFormat="1" ht="14" hidden="1" customHeight="1" x14ac:dyDescent="0.2">
      <c r="A324" s="66">
        <v>352</v>
      </c>
      <c r="B324" s="119" t="s">
        <v>917</v>
      </c>
      <c r="C324" s="66" t="s">
        <v>1090</v>
      </c>
      <c r="D324" s="119"/>
      <c r="E324" s="119"/>
      <c r="F324" s="119"/>
      <c r="G324" s="164"/>
      <c r="H324" s="73"/>
      <c r="I324" s="66">
        <v>1</v>
      </c>
      <c r="J324" s="66">
        <v>2020</v>
      </c>
      <c r="K324" s="66" t="str">
        <f t="shared" si="19"/>
        <v>Division 3</v>
      </c>
      <c r="L324" s="66" t="e">
        <f>VLOOKUP(M324,'Age Groups'!B:C,2,FALSE)</f>
        <v>#N/A</v>
      </c>
      <c r="M324" s="66" t="str">
        <f t="shared" si="20"/>
        <v>Seniors</v>
      </c>
      <c r="N324" s="66" t="e">
        <f>VLOOKUP(O324,Clubs!D:E,2,FALSE)</f>
        <v>#N/A</v>
      </c>
      <c r="O324" s="66">
        <f t="shared" si="21"/>
        <v>0</v>
      </c>
      <c r="P324" s="73"/>
      <c r="Q324" s="73"/>
      <c r="R324" s="73"/>
      <c r="S324" s="73"/>
    </row>
    <row r="325" spans="1:19" s="82" customFormat="1" ht="14" hidden="1" customHeight="1" x14ac:dyDescent="0.2">
      <c r="A325" s="66">
        <v>55</v>
      </c>
      <c r="B325" s="83"/>
      <c r="C325" s="66" t="s">
        <v>1148</v>
      </c>
      <c r="D325" s="128"/>
      <c r="E325" s="128"/>
      <c r="F325" s="128"/>
      <c r="G325" s="128"/>
      <c r="H325" s="83"/>
      <c r="I325" s="83">
        <v>2</v>
      </c>
      <c r="J325" s="83">
        <v>2021</v>
      </c>
      <c r="K325" s="66">
        <f t="shared" si="19"/>
        <v>0</v>
      </c>
      <c r="L325" s="66" t="e">
        <f>VLOOKUP(M325,'Age Groups'!B:C,2,FALSE)</f>
        <v>#N/A</v>
      </c>
      <c r="M325" s="66" t="str">
        <f t="shared" si="20"/>
        <v>Sub Juniors</v>
      </c>
      <c r="N325" s="66" t="e">
        <f>VLOOKUP(O325,Clubs!D:E,2,FALSE)</f>
        <v>#N/A</v>
      </c>
      <c r="O325" s="66">
        <f t="shared" si="21"/>
        <v>0</v>
      </c>
      <c r="P325" s="83"/>
      <c r="Q325" s="83"/>
      <c r="R325" s="83"/>
      <c r="S325" s="83"/>
    </row>
    <row r="326" spans="1:19" s="82" customFormat="1" ht="14" hidden="1" customHeight="1" x14ac:dyDescent="0.15">
      <c r="A326" s="66">
        <v>85</v>
      </c>
      <c r="B326" s="83"/>
      <c r="C326" s="66" t="s">
        <v>1148</v>
      </c>
      <c r="D326" s="127"/>
      <c r="E326" s="127"/>
      <c r="F326" s="123"/>
      <c r="G326" s="123"/>
      <c r="H326" s="83"/>
      <c r="I326" s="83">
        <v>2</v>
      </c>
      <c r="J326" s="83">
        <v>2021</v>
      </c>
      <c r="K326" s="66">
        <f t="shared" si="19"/>
        <v>0</v>
      </c>
      <c r="L326" s="66" t="e">
        <f>VLOOKUP(M326,'Age Groups'!B:C,2,FALSE)</f>
        <v>#N/A</v>
      </c>
      <c r="M326" s="66" t="str">
        <f t="shared" si="20"/>
        <v>Sub Juniors</v>
      </c>
      <c r="N326" s="66" t="e">
        <f>VLOOKUP(O326,Clubs!D:E,2,FALSE)</f>
        <v>#N/A</v>
      </c>
      <c r="O326" s="66">
        <f t="shared" si="21"/>
        <v>0</v>
      </c>
      <c r="P326" s="83"/>
      <c r="Q326" s="83"/>
      <c r="R326" s="83"/>
      <c r="S326" s="83"/>
    </row>
    <row r="327" spans="1:19" s="82" customFormat="1" ht="14" hidden="1" customHeight="1" x14ac:dyDescent="0.15">
      <c r="A327" s="66">
        <v>86</v>
      </c>
      <c r="B327" s="83"/>
      <c r="C327" s="66" t="s">
        <v>1148</v>
      </c>
      <c r="D327" s="127"/>
      <c r="E327" s="123"/>
      <c r="F327" s="127"/>
      <c r="G327" s="127"/>
      <c r="H327" s="83"/>
      <c r="I327" s="83">
        <v>2</v>
      </c>
      <c r="J327" s="83">
        <v>2021</v>
      </c>
      <c r="K327" s="66">
        <f t="shared" si="19"/>
        <v>0</v>
      </c>
      <c r="L327" s="66" t="e">
        <f>VLOOKUP(M327,'Age Groups'!B:C,2,FALSE)</f>
        <v>#N/A</v>
      </c>
      <c r="M327" s="66" t="str">
        <f t="shared" si="20"/>
        <v>Sub Juniors</v>
      </c>
      <c r="N327" s="66" t="e">
        <f>VLOOKUP(O327,Clubs!D:E,2,FALSE)</f>
        <v>#N/A</v>
      </c>
      <c r="O327" s="66">
        <f t="shared" si="21"/>
        <v>0</v>
      </c>
      <c r="P327" s="83"/>
      <c r="Q327" s="83"/>
      <c r="R327" s="83"/>
      <c r="S327" s="83"/>
    </row>
    <row r="328" spans="1:19" ht="26.5" hidden="1" customHeight="1" x14ac:dyDescent="0.2">
      <c r="A328" s="66">
        <v>162</v>
      </c>
      <c r="B328" s="83"/>
      <c r="C328" s="66" t="s">
        <v>1091</v>
      </c>
      <c r="D328" s="112"/>
      <c r="E328" s="113"/>
      <c r="F328" s="113"/>
      <c r="G328" s="114"/>
      <c r="H328" s="83"/>
      <c r="I328" s="83">
        <v>2</v>
      </c>
      <c r="J328" s="83">
        <v>2021</v>
      </c>
      <c r="K328" s="66">
        <f t="shared" si="19"/>
        <v>0</v>
      </c>
      <c r="L328" s="66" t="e">
        <f>VLOOKUP(M328,'Age Groups'!B:C,2,FALSE)</f>
        <v>#N/A</v>
      </c>
      <c r="M328" s="66" t="str">
        <f t="shared" si="20"/>
        <v>Juniors</v>
      </c>
      <c r="N328" s="66" t="e">
        <f>VLOOKUP(O328,Clubs!D:E,2,FALSE)</f>
        <v>#N/A</v>
      </c>
      <c r="O328" s="66">
        <f t="shared" si="21"/>
        <v>0</v>
      </c>
      <c r="P328" s="83"/>
      <c r="Q328" s="83"/>
      <c r="R328" s="83"/>
      <c r="S328" s="83"/>
    </row>
    <row r="329" spans="1:19" ht="33.75" hidden="1" customHeight="1" x14ac:dyDescent="0.2">
      <c r="A329" s="66">
        <v>164</v>
      </c>
      <c r="B329" s="182"/>
      <c r="C329" s="66" t="s">
        <v>1091</v>
      </c>
      <c r="D329" s="115"/>
      <c r="E329" s="196"/>
      <c r="F329" s="115"/>
      <c r="G329" s="115"/>
      <c r="H329" s="85"/>
      <c r="I329" s="83">
        <v>2</v>
      </c>
      <c r="J329" s="83">
        <v>2021</v>
      </c>
      <c r="K329" s="66">
        <f t="shared" si="19"/>
        <v>0</v>
      </c>
      <c r="L329" s="66" t="e">
        <f>VLOOKUP(M329,'Age Groups'!B:C,2,FALSE)</f>
        <v>#N/A</v>
      </c>
      <c r="M329" s="66" t="str">
        <f t="shared" si="20"/>
        <v>Juniors</v>
      </c>
      <c r="N329" s="66" t="e">
        <f>VLOOKUP(O329,Clubs!D:E,2,FALSE)</f>
        <v>#N/A</v>
      </c>
      <c r="O329" s="66">
        <f t="shared" si="21"/>
        <v>0</v>
      </c>
      <c r="P329" s="85"/>
      <c r="Q329" s="85"/>
      <c r="R329" s="85"/>
      <c r="S329" s="85"/>
    </row>
    <row r="330" spans="1:19" ht="36.5" hidden="1" customHeight="1" x14ac:dyDescent="0.2">
      <c r="A330" s="66">
        <v>171</v>
      </c>
      <c r="B330" s="90"/>
      <c r="C330" s="66" t="s">
        <v>1091</v>
      </c>
      <c r="D330" s="84"/>
      <c r="E330" s="158"/>
      <c r="F330" s="84"/>
      <c r="G330" s="128"/>
      <c r="H330" s="90"/>
      <c r="I330" s="83">
        <v>2</v>
      </c>
      <c r="J330" s="83">
        <v>2021</v>
      </c>
      <c r="K330" s="66">
        <f t="shared" si="19"/>
        <v>0</v>
      </c>
      <c r="L330" s="66" t="e">
        <f>VLOOKUP(M330,'Age Groups'!B:C,2,FALSE)</f>
        <v>#N/A</v>
      </c>
      <c r="M330" s="66" t="str">
        <f t="shared" si="20"/>
        <v>Juniors</v>
      </c>
      <c r="N330" s="66" t="e">
        <f>VLOOKUP(O330,Clubs!D:E,2,FALSE)</f>
        <v>#N/A</v>
      </c>
      <c r="O330" s="66">
        <f t="shared" si="21"/>
        <v>0</v>
      </c>
      <c r="P330" s="90"/>
      <c r="Q330" s="90"/>
      <c r="R330" s="90"/>
      <c r="S330" s="90"/>
    </row>
    <row r="331" spans="1:19" s="68" customFormat="1" ht="25" hidden="1" x14ac:dyDescent="0.2">
      <c r="A331" s="66">
        <v>178</v>
      </c>
      <c r="B331" s="158"/>
      <c r="C331" s="66" t="s">
        <v>1091</v>
      </c>
      <c r="D331" s="84"/>
      <c r="E331" s="158"/>
      <c r="F331" s="84"/>
      <c r="G331" s="128"/>
      <c r="H331" s="90"/>
      <c r="I331" s="83">
        <v>2</v>
      </c>
      <c r="J331" s="83">
        <v>2021</v>
      </c>
      <c r="K331" s="66">
        <f t="shared" si="19"/>
        <v>0</v>
      </c>
      <c r="L331" s="66" t="e">
        <f>VLOOKUP(M331,'Age Groups'!B:C,2,FALSE)</f>
        <v>#N/A</v>
      </c>
      <c r="M331" s="66" t="str">
        <f t="shared" si="20"/>
        <v>Juniors</v>
      </c>
      <c r="N331" s="66" t="e">
        <f>VLOOKUP(O331,Clubs!D:E,2,FALSE)</f>
        <v>#N/A</v>
      </c>
      <c r="O331" s="66">
        <f t="shared" si="21"/>
        <v>0</v>
      </c>
      <c r="P331" s="90"/>
      <c r="Q331" s="90"/>
      <c r="R331" s="90"/>
      <c r="S331" s="90"/>
    </row>
    <row r="332" spans="1:19" ht="14" hidden="1" customHeight="1" x14ac:dyDescent="0.2">
      <c r="A332" s="66">
        <v>185</v>
      </c>
      <c r="B332" s="90"/>
      <c r="C332" s="66" t="s">
        <v>1091</v>
      </c>
      <c r="D332" s="84"/>
      <c r="E332" s="158"/>
      <c r="F332" s="84"/>
      <c r="G332" s="128"/>
      <c r="H332" s="90"/>
      <c r="I332" s="83">
        <v>2</v>
      </c>
      <c r="J332" s="83">
        <v>2021</v>
      </c>
      <c r="K332" s="66">
        <f t="shared" si="19"/>
        <v>0</v>
      </c>
      <c r="L332" s="66" t="e">
        <f>VLOOKUP(M332,'Age Groups'!B:C,2,FALSE)</f>
        <v>#N/A</v>
      </c>
      <c r="M332" s="66" t="str">
        <f t="shared" si="20"/>
        <v>Juniors</v>
      </c>
      <c r="N332" s="66" t="e">
        <f>VLOOKUP(O332,Clubs!D:E,2,FALSE)</f>
        <v>#N/A</v>
      </c>
      <c r="O332" s="66">
        <f t="shared" si="21"/>
        <v>0</v>
      </c>
      <c r="P332" s="90"/>
      <c r="Q332" s="90"/>
      <c r="R332" s="90"/>
      <c r="S332" s="90"/>
    </row>
    <row r="333" spans="1:19" ht="14" hidden="1" customHeight="1" x14ac:dyDescent="0.15">
      <c r="A333" s="66">
        <v>192</v>
      </c>
      <c r="B333" s="83"/>
      <c r="C333" s="66" t="s">
        <v>1091</v>
      </c>
      <c r="D333" s="88"/>
      <c r="E333" s="88"/>
      <c r="F333" s="86"/>
      <c r="G333" s="123"/>
      <c r="H333" s="83"/>
      <c r="I333" s="83">
        <v>2</v>
      </c>
      <c r="J333" s="83">
        <v>2021</v>
      </c>
      <c r="K333" s="66">
        <f t="shared" si="19"/>
        <v>0</v>
      </c>
      <c r="L333" s="66" t="e">
        <f>VLOOKUP(M333,'Age Groups'!B:C,2,FALSE)</f>
        <v>#N/A</v>
      </c>
      <c r="M333" s="66" t="str">
        <f t="shared" si="20"/>
        <v>Juniors</v>
      </c>
      <c r="N333" s="66" t="e">
        <f>VLOOKUP(O333,Clubs!D:E,2,FALSE)</f>
        <v>#N/A</v>
      </c>
      <c r="O333" s="66">
        <f t="shared" si="21"/>
        <v>0</v>
      </c>
      <c r="P333" s="83"/>
      <c r="Q333" s="83"/>
      <c r="R333" s="83"/>
      <c r="S333" s="83"/>
    </row>
    <row r="334" spans="1:19" ht="14" hidden="1" customHeight="1" x14ac:dyDescent="0.15">
      <c r="A334" s="66">
        <v>193</v>
      </c>
      <c r="B334" s="83"/>
      <c r="C334" s="66" t="s">
        <v>1091</v>
      </c>
      <c r="D334" s="86"/>
      <c r="E334" s="88"/>
      <c r="F334" s="88"/>
      <c r="G334" s="127"/>
      <c r="H334" s="83"/>
      <c r="I334" s="83">
        <v>2</v>
      </c>
      <c r="J334" s="83">
        <v>2021</v>
      </c>
      <c r="K334" s="66">
        <f t="shared" si="19"/>
        <v>0</v>
      </c>
      <c r="L334" s="66" t="e">
        <f>VLOOKUP(M334,'Age Groups'!B:C,2,FALSE)</f>
        <v>#N/A</v>
      </c>
      <c r="M334" s="66" t="str">
        <f t="shared" si="20"/>
        <v>Juniors</v>
      </c>
      <c r="N334" s="66" t="e">
        <f>VLOOKUP(O334,Clubs!D:E,2,FALSE)</f>
        <v>#N/A</v>
      </c>
      <c r="O334" s="66">
        <f t="shared" si="21"/>
        <v>0</v>
      </c>
      <c r="P334" s="83"/>
      <c r="Q334" s="83"/>
      <c r="R334" s="83"/>
      <c r="S334" s="83"/>
    </row>
    <row r="335" spans="1:19" ht="14" hidden="1" customHeight="1" x14ac:dyDescent="0.2">
      <c r="A335" s="66">
        <v>194</v>
      </c>
      <c r="B335" s="90"/>
      <c r="C335" s="66" t="s">
        <v>1091</v>
      </c>
      <c r="D335" s="84"/>
      <c r="E335" s="158"/>
      <c r="F335" s="84"/>
      <c r="G335" s="128"/>
      <c r="H335" s="90"/>
      <c r="I335" s="83">
        <v>2</v>
      </c>
      <c r="J335" s="83">
        <v>2021</v>
      </c>
      <c r="K335" s="66">
        <f t="shared" si="19"/>
        <v>0</v>
      </c>
      <c r="L335" s="66" t="e">
        <f>VLOOKUP(M335,'Age Groups'!B:C,2,FALSE)</f>
        <v>#N/A</v>
      </c>
      <c r="M335" s="66" t="str">
        <f t="shared" si="20"/>
        <v>Juniors</v>
      </c>
      <c r="N335" s="66" t="e">
        <f>VLOOKUP(O335,Clubs!D:E,2,FALSE)</f>
        <v>#N/A</v>
      </c>
      <c r="O335" s="66">
        <f t="shared" si="21"/>
        <v>0</v>
      </c>
      <c r="P335" s="90"/>
      <c r="Q335" s="90"/>
      <c r="R335" s="90"/>
      <c r="S335" s="90"/>
    </row>
    <row r="336" spans="1:19" ht="14" hidden="1" customHeight="1" x14ac:dyDescent="0.2">
      <c r="A336" s="66">
        <v>201</v>
      </c>
      <c r="B336" s="127"/>
      <c r="C336" s="66" t="s">
        <v>1091</v>
      </c>
      <c r="D336" s="84"/>
      <c r="E336" s="88"/>
      <c r="F336" s="127"/>
      <c r="G336" s="127"/>
      <c r="H336" s="83"/>
      <c r="I336" s="83">
        <v>2</v>
      </c>
      <c r="J336" s="83">
        <v>2021</v>
      </c>
      <c r="K336" s="66">
        <f t="shared" si="19"/>
        <v>0</v>
      </c>
      <c r="L336" s="66" t="e">
        <f>VLOOKUP(M336,'Age Groups'!B:C,2,FALSE)</f>
        <v>#N/A</v>
      </c>
      <c r="M336" s="66" t="str">
        <f t="shared" si="20"/>
        <v>Juniors</v>
      </c>
      <c r="N336" s="66" t="e">
        <f>VLOOKUP(O336,Clubs!D:E,2,FALSE)</f>
        <v>#N/A</v>
      </c>
      <c r="O336" s="66">
        <f t="shared" si="21"/>
        <v>0</v>
      </c>
      <c r="P336" s="83"/>
      <c r="Q336" s="83"/>
      <c r="R336" s="83"/>
      <c r="S336" s="83"/>
    </row>
    <row r="337" spans="1:19" ht="14" hidden="1" customHeight="1" x14ac:dyDescent="0.2">
      <c r="A337" s="66">
        <v>274</v>
      </c>
      <c r="B337" s="83"/>
      <c r="C337" s="66" t="s">
        <v>1089</v>
      </c>
      <c r="D337" s="84"/>
      <c r="E337" s="84"/>
      <c r="F337" s="84"/>
      <c r="G337" s="128"/>
      <c r="H337" s="83"/>
      <c r="I337" s="83">
        <v>2</v>
      </c>
      <c r="J337" s="83">
        <v>2021</v>
      </c>
      <c r="K337" s="66">
        <f t="shared" si="19"/>
        <v>0</v>
      </c>
      <c r="L337" s="66" t="e">
        <f>VLOOKUP(M337,'Age Groups'!B:C,2,FALSE)</f>
        <v>#N/A</v>
      </c>
      <c r="M337" s="66" t="str">
        <f t="shared" si="20"/>
        <v>Intermediates</v>
      </c>
      <c r="N337" s="66" t="e">
        <f>VLOOKUP(O337,Clubs!D:E,2,FALSE)</f>
        <v>#N/A</v>
      </c>
      <c r="O337" s="66">
        <f t="shared" si="21"/>
        <v>0</v>
      </c>
      <c r="P337" s="83"/>
      <c r="Q337" s="83"/>
      <c r="R337" s="83"/>
      <c r="S337" s="83"/>
    </row>
    <row r="338" spans="1:19" s="73" customFormat="1" ht="25" hidden="1" x14ac:dyDescent="0.2">
      <c r="A338" s="66">
        <v>276</v>
      </c>
      <c r="B338" s="159"/>
      <c r="C338" s="66" t="s">
        <v>1089</v>
      </c>
      <c r="D338" s="84"/>
      <c r="E338" s="84"/>
      <c r="F338" s="159"/>
      <c r="G338" s="128"/>
      <c r="H338" s="85"/>
      <c r="I338" s="83">
        <v>2</v>
      </c>
      <c r="J338" s="83">
        <v>2021</v>
      </c>
      <c r="K338" s="66">
        <f t="shared" si="19"/>
        <v>0</v>
      </c>
      <c r="L338" s="66" t="e">
        <f>VLOOKUP(M338,'Age Groups'!B:C,2,FALSE)</f>
        <v>#N/A</v>
      </c>
      <c r="M338" s="66" t="str">
        <f t="shared" si="20"/>
        <v>Intermediates</v>
      </c>
      <c r="N338" s="66" t="e">
        <f>VLOOKUP(O338,Clubs!D:E,2,FALSE)</f>
        <v>#N/A</v>
      </c>
      <c r="O338" s="66">
        <f t="shared" si="21"/>
        <v>0</v>
      </c>
      <c r="P338" s="85"/>
      <c r="Q338" s="85"/>
      <c r="R338" s="85"/>
      <c r="S338" s="85"/>
    </row>
    <row r="339" spans="1:19" ht="14" hidden="1" customHeight="1" x14ac:dyDescent="0.2">
      <c r="A339" s="66">
        <v>283</v>
      </c>
      <c r="B339" s="90"/>
      <c r="C339" s="66" t="s">
        <v>1089</v>
      </c>
      <c r="D339" s="84"/>
      <c r="E339" s="84"/>
      <c r="F339" s="158"/>
      <c r="G339" s="128"/>
      <c r="H339" s="90"/>
      <c r="I339" s="83">
        <v>2</v>
      </c>
      <c r="J339" s="83">
        <v>2021</v>
      </c>
      <c r="K339" s="66">
        <f t="shared" si="19"/>
        <v>0</v>
      </c>
      <c r="L339" s="66" t="e">
        <f>VLOOKUP(M339,'Age Groups'!B:C,2,FALSE)</f>
        <v>#N/A</v>
      </c>
      <c r="M339" s="66" t="str">
        <f t="shared" si="20"/>
        <v>Intermediates</v>
      </c>
      <c r="N339" s="66" t="e">
        <f>VLOOKUP(O339,Clubs!D:E,2,FALSE)</f>
        <v>#N/A</v>
      </c>
      <c r="O339" s="66">
        <f t="shared" si="21"/>
        <v>0</v>
      </c>
      <c r="P339" s="90"/>
      <c r="Q339" s="90"/>
      <c r="R339" s="90"/>
      <c r="S339" s="90"/>
    </row>
    <row r="340" spans="1:19" ht="14" hidden="1" customHeight="1" x14ac:dyDescent="0.2">
      <c r="A340" s="66">
        <v>290</v>
      </c>
      <c r="B340" s="90"/>
      <c r="C340" s="66" t="s">
        <v>1089</v>
      </c>
      <c r="D340" s="84"/>
      <c r="E340" s="84"/>
      <c r="F340" s="158"/>
      <c r="G340" s="128"/>
      <c r="H340" s="90"/>
      <c r="I340" s="83">
        <v>2</v>
      </c>
      <c r="J340" s="83">
        <v>2021</v>
      </c>
      <c r="K340" s="66">
        <f t="shared" si="19"/>
        <v>0</v>
      </c>
      <c r="L340" s="66" t="e">
        <f>VLOOKUP(M340,'Age Groups'!B:C,2,FALSE)</f>
        <v>#N/A</v>
      </c>
      <c r="M340" s="66" t="str">
        <f t="shared" si="20"/>
        <v>Intermediates</v>
      </c>
      <c r="N340" s="66" t="e">
        <f>VLOOKUP(O340,Clubs!D:E,2,FALSE)</f>
        <v>#N/A</v>
      </c>
      <c r="O340" s="66">
        <f t="shared" si="21"/>
        <v>0</v>
      </c>
      <c r="P340" s="90"/>
      <c r="Q340" s="90"/>
      <c r="R340" s="90"/>
      <c r="S340" s="90"/>
    </row>
    <row r="341" spans="1:19" ht="14" hidden="1" customHeight="1" x14ac:dyDescent="0.2">
      <c r="A341" s="66">
        <v>297</v>
      </c>
      <c r="B341" s="90"/>
      <c r="C341" s="66" t="s">
        <v>1089</v>
      </c>
      <c r="D341" s="84"/>
      <c r="E341" s="84"/>
      <c r="F341" s="158"/>
      <c r="G341" s="128"/>
      <c r="H341" s="90"/>
      <c r="I341" s="83">
        <v>2</v>
      </c>
      <c r="J341" s="83">
        <v>2021</v>
      </c>
      <c r="K341" s="66">
        <f t="shared" si="19"/>
        <v>0</v>
      </c>
      <c r="L341" s="66" t="e">
        <f>VLOOKUP(M341,'Age Groups'!B:C,2,FALSE)</f>
        <v>#N/A</v>
      </c>
      <c r="M341" s="66" t="str">
        <f t="shared" si="20"/>
        <v>Intermediates</v>
      </c>
      <c r="N341" s="66" t="e">
        <f>VLOOKUP(O341,Clubs!D:E,2,FALSE)</f>
        <v>#N/A</v>
      </c>
      <c r="O341" s="66">
        <f t="shared" si="21"/>
        <v>0</v>
      </c>
      <c r="P341" s="90"/>
      <c r="Q341" s="90"/>
      <c r="R341" s="90"/>
      <c r="S341" s="90"/>
    </row>
    <row r="342" spans="1:19" ht="14" hidden="1" customHeight="1" x14ac:dyDescent="0.15">
      <c r="A342" s="66">
        <v>304</v>
      </c>
      <c r="B342" s="83"/>
      <c r="C342" s="66" t="s">
        <v>1089</v>
      </c>
      <c r="D342" s="86"/>
      <c r="E342" s="88"/>
      <c r="F342" s="88"/>
      <c r="G342" s="89"/>
      <c r="H342" s="83"/>
      <c r="I342" s="83">
        <v>2</v>
      </c>
      <c r="J342" s="83">
        <v>2021</v>
      </c>
      <c r="K342" s="66">
        <f t="shared" si="19"/>
        <v>0</v>
      </c>
      <c r="L342" s="66" t="e">
        <f>VLOOKUP(M342,'Age Groups'!B:C,2,FALSE)</f>
        <v>#N/A</v>
      </c>
      <c r="M342" s="66" t="str">
        <f t="shared" si="20"/>
        <v>Intermediates</v>
      </c>
      <c r="N342" s="66" t="e">
        <f>VLOOKUP(O342,Clubs!D:E,2,FALSE)</f>
        <v>#N/A</v>
      </c>
      <c r="O342" s="66">
        <f t="shared" si="21"/>
        <v>0</v>
      </c>
      <c r="P342" s="83"/>
      <c r="Q342" s="83"/>
      <c r="R342" s="83"/>
      <c r="S342" s="83"/>
    </row>
    <row r="343" spans="1:19" ht="14" hidden="1" customHeight="1" x14ac:dyDescent="0.15">
      <c r="A343" s="66">
        <v>305</v>
      </c>
      <c r="B343" s="83"/>
      <c r="C343" s="66" t="s">
        <v>1089</v>
      </c>
      <c r="D343" s="88"/>
      <c r="E343" s="86"/>
      <c r="F343" s="88"/>
      <c r="G343" s="83"/>
      <c r="H343" s="83"/>
      <c r="I343" s="83">
        <v>2</v>
      </c>
      <c r="J343" s="83">
        <v>2021</v>
      </c>
      <c r="K343" s="66">
        <f t="shared" si="19"/>
        <v>0</v>
      </c>
      <c r="L343" s="66" t="e">
        <f>VLOOKUP(M343,'Age Groups'!B:C,2,FALSE)</f>
        <v>#N/A</v>
      </c>
      <c r="M343" s="66" t="str">
        <f t="shared" si="20"/>
        <v>Intermediates</v>
      </c>
      <c r="N343" s="66" t="e">
        <f>VLOOKUP(O343,Clubs!D:E,2,FALSE)</f>
        <v>#N/A</v>
      </c>
      <c r="O343" s="66">
        <f t="shared" si="21"/>
        <v>0</v>
      </c>
      <c r="P343" s="83"/>
      <c r="Q343" s="83"/>
      <c r="R343" s="83"/>
      <c r="S343" s="83"/>
    </row>
    <row r="344" spans="1:19" ht="12.75" hidden="1" customHeight="1" x14ac:dyDescent="0.2">
      <c r="A344" s="66">
        <v>306</v>
      </c>
      <c r="B344" s="90"/>
      <c r="C344" s="66" t="s">
        <v>1089</v>
      </c>
      <c r="D344" s="84"/>
      <c r="E344" s="84"/>
      <c r="F344" s="158"/>
      <c r="G344" s="128"/>
      <c r="H344" s="90"/>
      <c r="I344" s="83">
        <v>2</v>
      </c>
      <c r="J344" s="83">
        <v>2021</v>
      </c>
      <c r="K344" s="66">
        <f t="shared" si="19"/>
        <v>0</v>
      </c>
      <c r="L344" s="66" t="e">
        <f>VLOOKUP(M344,'Age Groups'!B:C,2,FALSE)</f>
        <v>#N/A</v>
      </c>
      <c r="M344" s="66" t="str">
        <f t="shared" si="20"/>
        <v>Intermediates</v>
      </c>
      <c r="N344" s="66" t="e">
        <f>VLOOKUP(O344,Clubs!D:E,2,FALSE)</f>
        <v>#N/A</v>
      </c>
      <c r="O344" s="66">
        <f t="shared" si="21"/>
        <v>0</v>
      </c>
      <c r="P344" s="90"/>
      <c r="Q344" s="90"/>
      <c r="R344" s="90"/>
      <c r="S344" s="90"/>
    </row>
    <row r="345" spans="1:19" s="73" customFormat="1" ht="25" hidden="1" x14ac:dyDescent="0.2">
      <c r="A345" s="66">
        <v>313</v>
      </c>
      <c r="B345" s="88"/>
      <c r="C345" s="66" t="s">
        <v>1089</v>
      </c>
      <c r="D345" s="88"/>
      <c r="E345" s="84"/>
      <c r="F345" s="88"/>
      <c r="G345" s="127"/>
      <c r="H345" s="83"/>
      <c r="I345" s="83">
        <v>2</v>
      </c>
      <c r="J345" s="83">
        <v>2021</v>
      </c>
      <c r="K345" s="66">
        <f t="shared" si="19"/>
        <v>0</v>
      </c>
      <c r="L345" s="66" t="e">
        <f>VLOOKUP(M345,'Age Groups'!B:C,2,FALSE)</f>
        <v>#N/A</v>
      </c>
      <c r="M345" s="66" t="str">
        <f t="shared" si="20"/>
        <v>Intermediates</v>
      </c>
      <c r="N345" s="66" t="e">
        <f>VLOOKUP(O345,Clubs!D:E,2,FALSE)</f>
        <v>#N/A</v>
      </c>
      <c r="O345" s="66">
        <f t="shared" si="21"/>
        <v>0</v>
      </c>
      <c r="P345" s="83"/>
      <c r="Q345" s="83"/>
      <c r="R345" s="83"/>
      <c r="S345" s="83"/>
    </row>
    <row r="346" spans="1:19" ht="14" hidden="1" customHeight="1" x14ac:dyDescent="0.2">
      <c r="A346" s="66">
        <v>381</v>
      </c>
      <c r="B346" s="127"/>
      <c r="C346" s="66" t="s">
        <v>1090</v>
      </c>
      <c r="D346" s="84"/>
      <c r="E346" s="84"/>
      <c r="F346" s="84"/>
      <c r="G346" s="128"/>
      <c r="H346" s="83"/>
      <c r="I346" s="83">
        <v>2</v>
      </c>
      <c r="J346" s="83">
        <v>2021</v>
      </c>
      <c r="K346" s="66">
        <f t="shared" si="19"/>
        <v>0</v>
      </c>
      <c r="L346" s="66" t="e">
        <f>VLOOKUP(M346,'Age Groups'!B:C,2,FALSE)</f>
        <v>#N/A</v>
      </c>
      <c r="M346" s="66" t="str">
        <f t="shared" si="20"/>
        <v>Seniors</v>
      </c>
      <c r="N346" s="66" t="e">
        <f>VLOOKUP(O346,Clubs!D:E,2,FALSE)</f>
        <v>#N/A</v>
      </c>
      <c r="O346" s="66">
        <f t="shared" si="21"/>
        <v>0</v>
      </c>
      <c r="P346" s="83"/>
      <c r="Q346" s="83"/>
      <c r="R346" s="83"/>
      <c r="S346" s="83"/>
    </row>
    <row r="347" spans="1:19" ht="14" hidden="1" customHeight="1" x14ac:dyDescent="0.2">
      <c r="A347" s="66">
        <v>383</v>
      </c>
      <c r="B347" s="182"/>
      <c r="C347" s="66" t="s">
        <v>1090</v>
      </c>
      <c r="D347" s="84"/>
      <c r="E347" s="84"/>
      <c r="F347" s="84"/>
      <c r="G347" s="182"/>
      <c r="H347" s="85"/>
      <c r="I347" s="83">
        <v>2</v>
      </c>
      <c r="J347" s="83">
        <v>2021</v>
      </c>
      <c r="K347" s="66">
        <f t="shared" si="19"/>
        <v>0</v>
      </c>
      <c r="L347" s="66" t="e">
        <f>VLOOKUP(M347,'Age Groups'!B:C,2,FALSE)</f>
        <v>#N/A</v>
      </c>
      <c r="M347" s="66" t="str">
        <f t="shared" si="20"/>
        <v>Seniors</v>
      </c>
      <c r="N347" s="66" t="e">
        <f>VLOOKUP(O347,Clubs!D:E,2,FALSE)</f>
        <v>#N/A</v>
      </c>
      <c r="O347" s="66">
        <f t="shared" si="21"/>
        <v>0</v>
      </c>
      <c r="P347" s="85"/>
      <c r="Q347" s="85"/>
      <c r="R347" s="85"/>
      <c r="S347" s="85"/>
    </row>
    <row r="348" spans="1:19" ht="14" hidden="1" customHeight="1" x14ac:dyDescent="0.2">
      <c r="A348" s="66">
        <v>390</v>
      </c>
      <c r="B348" s="90"/>
      <c r="C348" s="66" t="s">
        <v>1090</v>
      </c>
      <c r="D348" s="84"/>
      <c r="E348" s="84"/>
      <c r="F348" s="84"/>
      <c r="G348" s="180"/>
      <c r="H348" s="90"/>
      <c r="I348" s="83">
        <v>2</v>
      </c>
      <c r="J348" s="83">
        <v>2021</v>
      </c>
      <c r="K348" s="66">
        <f t="shared" si="19"/>
        <v>0</v>
      </c>
      <c r="L348" s="66" t="e">
        <f>VLOOKUP(M348,'Age Groups'!B:C,2,FALSE)</f>
        <v>#N/A</v>
      </c>
      <c r="M348" s="66" t="str">
        <f t="shared" si="20"/>
        <v>Seniors</v>
      </c>
      <c r="N348" s="66" t="e">
        <f>VLOOKUP(O348,Clubs!D:E,2,FALSE)</f>
        <v>#N/A</v>
      </c>
      <c r="O348" s="66">
        <f t="shared" si="21"/>
        <v>0</v>
      </c>
      <c r="P348" s="90"/>
      <c r="Q348" s="90"/>
      <c r="R348" s="90"/>
      <c r="S348" s="90"/>
    </row>
    <row r="349" spans="1:19" ht="14" hidden="1" customHeight="1" x14ac:dyDescent="0.2">
      <c r="A349" s="66">
        <v>397</v>
      </c>
      <c r="B349" s="90"/>
      <c r="C349" s="66" t="s">
        <v>1090</v>
      </c>
      <c r="D349" s="84"/>
      <c r="E349" s="84"/>
      <c r="F349" s="84"/>
      <c r="G349" s="180"/>
      <c r="H349" s="90"/>
      <c r="I349" s="83">
        <v>2</v>
      </c>
      <c r="J349" s="83">
        <v>2021</v>
      </c>
      <c r="K349" s="66">
        <f t="shared" si="19"/>
        <v>0</v>
      </c>
      <c r="L349" s="66" t="e">
        <f>VLOOKUP(M349,'Age Groups'!B:C,2,FALSE)</f>
        <v>#N/A</v>
      </c>
      <c r="M349" s="66" t="str">
        <f t="shared" si="20"/>
        <v>Seniors</v>
      </c>
      <c r="N349" s="66" t="e">
        <f>VLOOKUP(O349,Clubs!D:E,2,FALSE)</f>
        <v>#N/A</v>
      </c>
      <c r="O349" s="66">
        <f t="shared" si="21"/>
        <v>0</v>
      </c>
      <c r="P349" s="90"/>
      <c r="Q349" s="90"/>
      <c r="R349" s="90"/>
      <c r="S349" s="90"/>
    </row>
    <row r="350" spans="1:19" ht="14" hidden="1" customHeight="1" x14ac:dyDescent="0.2">
      <c r="A350" s="66">
        <v>404</v>
      </c>
      <c r="B350" s="90"/>
      <c r="C350" s="66" t="s">
        <v>1090</v>
      </c>
      <c r="D350" s="84"/>
      <c r="E350" s="84"/>
      <c r="F350" s="84"/>
      <c r="G350" s="180"/>
      <c r="H350" s="90"/>
      <c r="I350" s="83">
        <v>2</v>
      </c>
      <c r="J350" s="83">
        <v>2021</v>
      </c>
      <c r="K350" s="66">
        <f t="shared" si="19"/>
        <v>0</v>
      </c>
      <c r="L350" s="66" t="e">
        <f>VLOOKUP(M350,'Age Groups'!B:C,2,FALSE)</f>
        <v>#N/A</v>
      </c>
      <c r="M350" s="66" t="str">
        <f t="shared" si="20"/>
        <v>Seniors</v>
      </c>
      <c r="N350" s="66" t="e">
        <f>VLOOKUP(O350,Clubs!D:E,2,FALSE)</f>
        <v>#N/A</v>
      </c>
      <c r="O350" s="66">
        <f t="shared" si="21"/>
        <v>0</v>
      </c>
      <c r="P350" s="90"/>
      <c r="Q350" s="90"/>
      <c r="R350" s="90"/>
      <c r="S350" s="90"/>
    </row>
    <row r="351" spans="1:19" ht="14" hidden="1" customHeight="1" x14ac:dyDescent="0.15">
      <c r="A351" s="66">
        <v>411</v>
      </c>
      <c r="B351" s="83"/>
      <c r="C351" s="66" t="s">
        <v>1090</v>
      </c>
      <c r="D351" s="86"/>
      <c r="E351" s="88"/>
      <c r="F351" s="86"/>
      <c r="G351" s="127"/>
      <c r="H351" s="83"/>
      <c r="I351" s="83">
        <v>2</v>
      </c>
      <c r="J351" s="83">
        <v>2021</v>
      </c>
      <c r="K351" s="66">
        <f t="shared" si="19"/>
        <v>0</v>
      </c>
      <c r="L351" s="66" t="e">
        <f>VLOOKUP(M351,'Age Groups'!B:C,2,FALSE)</f>
        <v>#N/A</v>
      </c>
      <c r="M351" s="66" t="str">
        <f t="shared" si="20"/>
        <v>Seniors</v>
      </c>
      <c r="N351" s="66" t="e">
        <f>VLOOKUP(O351,Clubs!D:E,2,FALSE)</f>
        <v>#N/A</v>
      </c>
      <c r="O351" s="66">
        <f t="shared" si="21"/>
        <v>0</v>
      </c>
      <c r="P351" s="83"/>
      <c r="Q351" s="83"/>
      <c r="R351" s="83"/>
      <c r="S351" s="83"/>
    </row>
    <row r="352" spans="1:19" s="73" customFormat="1" ht="25" hidden="1" x14ac:dyDescent="0.15">
      <c r="A352" s="66">
        <v>412</v>
      </c>
      <c r="B352" s="88"/>
      <c r="C352" s="66" t="s">
        <v>1090</v>
      </c>
      <c r="D352" s="88"/>
      <c r="E352" s="86"/>
      <c r="F352" s="88"/>
      <c r="G352" s="127"/>
      <c r="H352" s="83"/>
      <c r="I352" s="83">
        <v>2</v>
      </c>
      <c r="J352" s="83">
        <v>2021</v>
      </c>
      <c r="K352" s="66">
        <f t="shared" si="19"/>
        <v>0</v>
      </c>
      <c r="L352" s="66" t="e">
        <f>VLOOKUP(M352,'Age Groups'!B:C,2,FALSE)</f>
        <v>#N/A</v>
      </c>
      <c r="M352" s="66" t="str">
        <f t="shared" si="20"/>
        <v>Seniors</v>
      </c>
      <c r="N352" s="66" t="e">
        <f>VLOOKUP(O352,Clubs!D:E,2,FALSE)</f>
        <v>#N/A</v>
      </c>
      <c r="O352" s="66">
        <f t="shared" si="21"/>
        <v>0</v>
      </c>
      <c r="P352" s="83"/>
      <c r="Q352" s="83"/>
      <c r="R352" s="83"/>
      <c r="S352" s="83"/>
    </row>
    <row r="353" spans="1:19" ht="14" hidden="1" customHeight="1" x14ac:dyDescent="0.2">
      <c r="A353" s="66">
        <v>413</v>
      </c>
      <c r="B353" s="90"/>
      <c r="C353" s="66" t="s">
        <v>1090</v>
      </c>
      <c r="D353" s="115"/>
      <c r="E353" s="84"/>
      <c r="F353" s="84"/>
      <c r="G353" s="180"/>
      <c r="H353" s="90"/>
      <c r="I353" s="83">
        <v>2</v>
      </c>
      <c r="J353" s="83">
        <v>2021</v>
      </c>
      <c r="K353" s="66">
        <f t="shared" si="19"/>
        <v>0</v>
      </c>
      <c r="L353" s="66" t="e">
        <f>VLOOKUP(M353,'Age Groups'!B:C,2,FALSE)</f>
        <v>#N/A</v>
      </c>
      <c r="M353" s="66" t="str">
        <f t="shared" si="20"/>
        <v>Seniors</v>
      </c>
      <c r="N353" s="66" t="e">
        <f>VLOOKUP(O353,Clubs!D:E,2,FALSE)</f>
        <v>#N/A</v>
      </c>
      <c r="O353" s="66">
        <f t="shared" si="21"/>
        <v>0</v>
      </c>
      <c r="P353" s="90"/>
      <c r="Q353" s="90"/>
      <c r="R353" s="90"/>
      <c r="S353" s="90"/>
    </row>
    <row r="354" spans="1:19" ht="14" hidden="1" customHeight="1" x14ac:dyDescent="0.2">
      <c r="A354" s="66">
        <v>420</v>
      </c>
      <c r="B354" s="127"/>
      <c r="C354" s="66" t="s">
        <v>1090</v>
      </c>
      <c r="D354" s="88"/>
      <c r="E354" s="84"/>
      <c r="F354" s="88"/>
      <c r="G354" s="127"/>
      <c r="H354" s="83"/>
      <c r="I354" s="83">
        <v>2</v>
      </c>
      <c r="J354" s="83">
        <v>2021</v>
      </c>
      <c r="K354" s="66">
        <f t="shared" si="19"/>
        <v>0</v>
      </c>
      <c r="L354" s="66" t="e">
        <f>VLOOKUP(M354,'Age Groups'!B:C,2,FALSE)</f>
        <v>#N/A</v>
      </c>
      <c r="M354" s="66" t="str">
        <f t="shared" si="20"/>
        <v>Seniors</v>
      </c>
      <c r="N354" s="66" t="e">
        <f>VLOOKUP(O354,Clubs!D:E,2,FALSE)</f>
        <v>#N/A</v>
      </c>
      <c r="O354" s="66">
        <f t="shared" si="21"/>
        <v>0</v>
      </c>
      <c r="P354" s="83"/>
      <c r="Q354" s="83"/>
      <c r="R354" s="83"/>
      <c r="S354" s="83"/>
    </row>
    <row r="355" spans="1:19" ht="14" hidden="1" customHeight="1" x14ac:dyDescent="0.2">
      <c r="A355" s="66">
        <v>54</v>
      </c>
      <c r="B355" s="83"/>
      <c r="C355" s="66" t="s">
        <v>1148</v>
      </c>
      <c r="D355" s="84" t="s">
        <v>1190</v>
      </c>
      <c r="E355" s="84"/>
      <c r="F355" s="84"/>
      <c r="G355" s="128"/>
      <c r="H355" s="83"/>
      <c r="I355" s="83">
        <v>2</v>
      </c>
      <c r="J355" s="83">
        <v>2021</v>
      </c>
      <c r="K355" s="66">
        <f t="shared" si="19"/>
        <v>0</v>
      </c>
      <c r="L355" s="66" t="e">
        <f>VLOOKUP(M355,'Age Groups'!B:C,2,FALSE)</f>
        <v>#N/A</v>
      </c>
      <c r="M355" s="66" t="str">
        <f t="shared" si="20"/>
        <v>Sub Juniors</v>
      </c>
      <c r="N355" s="66" t="e">
        <f>VLOOKUP(O355,Clubs!D:E,2,FALSE)</f>
        <v>#N/A</v>
      </c>
      <c r="O355" s="66" t="str">
        <f t="shared" si="21"/>
        <v>2021 CASA Gradings</v>
      </c>
      <c r="P355" s="83"/>
      <c r="Q355" s="83"/>
      <c r="R355" s="83"/>
      <c r="S355" s="83"/>
    </row>
    <row r="356" spans="1:19" ht="15" hidden="1" customHeight="1" x14ac:dyDescent="0.2">
      <c r="A356" s="66">
        <v>161</v>
      </c>
      <c r="B356" s="83"/>
      <c r="C356" s="66" t="s">
        <v>1091</v>
      </c>
      <c r="D356" s="84" t="s">
        <v>1190</v>
      </c>
      <c r="E356" s="84"/>
      <c r="F356" s="84"/>
      <c r="G356" s="128"/>
      <c r="H356" s="83"/>
      <c r="I356" s="83">
        <v>2</v>
      </c>
      <c r="J356" s="83">
        <v>2021</v>
      </c>
      <c r="K356" s="66">
        <f t="shared" si="19"/>
        <v>0</v>
      </c>
      <c r="L356" s="66" t="e">
        <f>VLOOKUP(M356,'Age Groups'!B:C,2,FALSE)</f>
        <v>#N/A</v>
      </c>
      <c r="M356" s="66" t="str">
        <f t="shared" si="20"/>
        <v>Juniors</v>
      </c>
      <c r="N356" s="66" t="e">
        <f>VLOOKUP(O356,Clubs!D:E,2,FALSE)</f>
        <v>#N/A</v>
      </c>
      <c r="O356" s="66" t="str">
        <f t="shared" si="21"/>
        <v>2021 CASA Gradings</v>
      </c>
      <c r="P356" s="83"/>
      <c r="Q356" s="83"/>
      <c r="R356" s="83"/>
      <c r="S356" s="83"/>
    </row>
    <row r="357" spans="1:19" ht="14" hidden="1" customHeight="1" x14ac:dyDescent="0.2">
      <c r="A357" s="66">
        <v>273</v>
      </c>
      <c r="B357" s="83"/>
      <c r="C357" s="66" t="s">
        <v>1089</v>
      </c>
      <c r="D357" s="84" t="s">
        <v>1190</v>
      </c>
      <c r="E357" s="84"/>
      <c r="F357" s="154"/>
      <c r="G357" s="128"/>
      <c r="H357" s="83"/>
      <c r="I357" s="83">
        <v>2</v>
      </c>
      <c r="J357" s="83">
        <v>2021</v>
      </c>
      <c r="K357" s="66">
        <f t="shared" si="19"/>
        <v>0</v>
      </c>
      <c r="L357" s="66" t="e">
        <f>VLOOKUP(M357,'Age Groups'!B:C,2,FALSE)</f>
        <v>#N/A</v>
      </c>
      <c r="M357" s="66" t="str">
        <f t="shared" si="20"/>
        <v>Intermediates</v>
      </c>
      <c r="N357" s="66" t="e">
        <f>VLOOKUP(O357,Clubs!D:E,2,FALSE)</f>
        <v>#N/A</v>
      </c>
      <c r="O357" s="66" t="str">
        <f t="shared" si="21"/>
        <v>2021 CASA Gradings</v>
      </c>
      <c r="P357" s="83"/>
      <c r="Q357" s="83"/>
      <c r="R357" s="83"/>
      <c r="S357" s="83"/>
    </row>
    <row r="358" spans="1:19" ht="14" hidden="1" customHeight="1" x14ac:dyDescent="0.2">
      <c r="A358" s="66">
        <v>380</v>
      </c>
      <c r="B358" s="83"/>
      <c r="C358" s="66" t="s">
        <v>1090</v>
      </c>
      <c r="D358" s="116" t="s">
        <v>1190</v>
      </c>
      <c r="E358" s="84"/>
      <c r="F358" s="154"/>
      <c r="G358" s="128"/>
      <c r="H358" s="83"/>
      <c r="I358" s="83">
        <v>2</v>
      </c>
      <c r="J358" s="83">
        <v>2021</v>
      </c>
      <c r="K358" s="66">
        <f t="shared" si="19"/>
        <v>0</v>
      </c>
      <c r="L358" s="66" t="e">
        <f>VLOOKUP(M358,'Age Groups'!B:C,2,FALSE)</f>
        <v>#N/A</v>
      </c>
      <c r="M358" s="66" t="str">
        <f t="shared" si="20"/>
        <v>Seniors</v>
      </c>
      <c r="N358" s="66" t="e">
        <f>VLOOKUP(O358,Clubs!D:E,2,FALSE)</f>
        <v>#N/A</v>
      </c>
      <c r="O358" s="66" t="str">
        <f t="shared" si="21"/>
        <v>2021 CASA Gradings</v>
      </c>
      <c r="P358" s="83"/>
      <c r="Q358" s="83"/>
      <c r="R358" s="83"/>
      <c r="S358" s="83"/>
    </row>
    <row r="359" spans="1:19" ht="14" hidden="1" customHeight="1" x14ac:dyDescent="0.2">
      <c r="A359" s="66">
        <v>57</v>
      </c>
      <c r="B359" s="85"/>
      <c r="C359" s="66" t="s">
        <v>1148</v>
      </c>
      <c r="D359" s="124" t="s">
        <v>1180</v>
      </c>
      <c r="E359" s="128"/>
      <c r="F359" s="154"/>
      <c r="G359" s="128"/>
      <c r="H359" s="85"/>
      <c r="I359" s="83">
        <v>2</v>
      </c>
      <c r="J359" s="83">
        <v>2021</v>
      </c>
      <c r="K359" s="66">
        <f t="shared" si="19"/>
        <v>0</v>
      </c>
      <c r="L359" s="66" t="e">
        <f>VLOOKUP(M359,'Age Groups'!B:C,2,FALSE)</f>
        <v>#N/A</v>
      </c>
      <c r="M359" s="66" t="str">
        <f t="shared" si="20"/>
        <v>Sub Juniors</v>
      </c>
      <c r="N359" s="66" t="e">
        <f>VLOOKUP(O359,Clubs!D:E,2,FALSE)</f>
        <v>#N/A</v>
      </c>
      <c r="O359" s="66" t="str">
        <f t="shared" si="21"/>
        <v>Championship Divison</v>
      </c>
      <c r="P359" s="85"/>
      <c r="Q359" s="85"/>
      <c r="R359" s="85"/>
      <c r="S359" s="85"/>
    </row>
    <row r="360" spans="1:19" ht="14" hidden="1" customHeight="1" x14ac:dyDescent="0.2">
      <c r="A360" s="66">
        <v>64</v>
      </c>
      <c r="B360" s="90"/>
      <c r="C360" s="66" t="s">
        <v>1148</v>
      </c>
      <c r="D360" s="124" t="s">
        <v>922</v>
      </c>
      <c r="E360" s="84"/>
      <c r="F360" s="154"/>
      <c r="G360" s="128"/>
      <c r="H360" s="90"/>
      <c r="I360" s="83">
        <v>2</v>
      </c>
      <c r="J360" s="83">
        <v>2021</v>
      </c>
      <c r="K360" s="66">
        <f t="shared" si="19"/>
        <v>0</v>
      </c>
      <c r="L360" s="66" t="e">
        <f>VLOOKUP(M360,'Age Groups'!B:C,2,FALSE)</f>
        <v>#N/A</v>
      </c>
      <c r="M360" s="66" t="str">
        <f t="shared" si="20"/>
        <v>Sub Juniors</v>
      </c>
      <c r="N360" s="66" t="e">
        <f>VLOOKUP(O360,Clubs!D:E,2,FALSE)</f>
        <v>#N/A</v>
      </c>
      <c r="O360" s="66" t="str">
        <f t="shared" si="21"/>
        <v>Division 1</v>
      </c>
      <c r="P360" s="90"/>
      <c r="Q360" s="90"/>
      <c r="R360" s="90"/>
      <c r="S360" s="90"/>
    </row>
    <row r="361" spans="1:19" s="73" customFormat="1" ht="25" hidden="1" x14ac:dyDescent="0.2">
      <c r="A361" s="66">
        <v>71</v>
      </c>
      <c r="B361" s="180"/>
      <c r="C361" s="66" t="s">
        <v>1148</v>
      </c>
      <c r="D361" s="128" t="s">
        <v>916</v>
      </c>
      <c r="E361" s="175"/>
      <c r="F361" s="171"/>
      <c r="G361" s="128"/>
      <c r="H361" s="90"/>
      <c r="I361" s="83">
        <v>2</v>
      </c>
      <c r="J361" s="83">
        <v>2021</v>
      </c>
      <c r="K361" s="66">
        <f t="shared" si="19"/>
        <v>0</v>
      </c>
      <c r="L361" s="66" t="e">
        <f>VLOOKUP(M361,'Age Groups'!B:C,2,FALSE)</f>
        <v>#N/A</v>
      </c>
      <c r="M361" s="66" t="str">
        <f t="shared" si="20"/>
        <v>Sub Juniors</v>
      </c>
      <c r="N361" s="66" t="e">
        <f>VLOOKUP(O361,Clubs!D:E,2,FALSE)</f>
        <v>#N/A</v>
      </c>
      <c r="O361" s="66" t="str">
        <f t="shared" si="21"/>
        <v>Division 2</v>
      </c>
      <c r="P361" s="90"/>
      <c r="Q361" s="90"/>
      <c r="R361" s="90"/>
      <c r="S361" s="90"/>
    </row>
    <row r="362" spans="1:19" ht="14" hidden="1" customHeight="1" x14ac:dyDescent="0.2">
      <c r="A362" s="66">
        <v>78</v>
      </c>
      <c r="B362" s="90"/>
      <c r="C362" s="66" t="s">
        <v>1148</v>
      </c>
      <c r="D362" s="128" t="s">
        <v>917</v>
      </c>
      <c r="E362" s="154"/>
      <c r="F362" s="84"/>
      <c r="G362" s="128"/>
      <c r="H362" s="90"/>
      <c r="I362" s="83">
        <v>2</v>
      </c>
      <c r="J362" s="83">
        <v>2021</v>
      </c>
      <c r="K362" s="66">
        <f t="shared" si="19"/>
        <v>0</v>
      </c>
      <c r="L362" s="66" t="e">
        <f>VLOOKUP(M362,'Age Groups'!B:C,2,FALSE)</f>
        <v>#N/A</v>
      </c>
      <c r="M362" s="66" t="str">
        <f t="shared" si="20"/>
        <v>Sub Juniors</v>
      </c>
      <c r="N362" s="66" t="e">
        <f>VLOOKUP(O362,Clubs!D:E,2,FALSE)</f>
        <v>#N/A</v>
      </c>
      <c r="O362" s="66" t="str">
        <f t="shared" si="21"/>
        <v>Division 3</v>
      </c>
      <c r="P362" s="90"/>
      <c r="Q362" s="90"/>
      <c r="R362" s="90"/>
      <c r="S362" s="90"/>
    </row>
    <row r="363" spans="1:19" ht="14" hidden="1" customHeight="1" x14ac:dyDescent="0.2">
      <c r="A363" s="66">
        <v>87</v>
      </c>
      <c r="B363" s="90"/>
      <c r="C363" s="66" t="s">
        <v>1148</v>
      </c>
      <c r="D363" s="128" t="s">
        <v>1186</v>
      </c>
      <c r="E363" s="84"/>
      <c r="F363" s="167"/>
      <c r="G363" s="128"/>
      <c r="H363" s="90"/>
      <c r="I363" s="83">
        <v>2</v>
      </c>
      <c r="J363" s="83">
        <v>2021</v>
      </c>
      <c r="K363" s="66">
        <f t="shared" si="19"/>
        <v>0</v>
      </c>
      <c r="L363" s="66" t="e">
        <f>VLOOKUP(M363,'Age Groups'!B:C,2,FALSE)</f>
        <v>#N/A</v>
      </c>
      <c r="M363" s="66" t="str">
        <f t="shared" si="20"/>
        <v>Sub Juniors</v>
      </c>
      <c r="N363" s="66" t="e">
        <f>VLOOKUP(O363,Clubs!D:E,2,FALSE)</f>
        <v>#N/A</v>
      </c>
      <c r="O363" s="66" t="str">
        <f t="shared" si="21"/>
        <v>Division 4</v>
      </c>
      <c r="P363" s="90"/>
      <c r="Q363" s="90"/>
      <c r="R363" s="90"/>
      <c r="S363" s="90"/>
    </row>
    <row r="364" spans="1:19" ht="14" hidden="1" customHeight="1" x14ac:dyDescent="0.2">
      <c r="A364" s="66">
        <v>94</v>
      </c>
      <c r="B364" s="83"/>
      <c r="C364" s="66" t="s">
        <v>1148</v>
      </c>
      <c r="D364" s="128" t="s">
        <v>1187</v>
      </c>
      <c r="E364" s="84"/>
      <c r="F364" s="88"/>
      <c r="G364" s="127"/>
      <c r="H364" s="83"/>
      <c r="I364" s="83">
        <v>2</v>
      </c>
      <c r="J364" s="83">
        <v>2021</v>
      </c>
      <c r="K364" s="66">
        <f t="shared" si="19"/>
        <v>0</v>
      </c>
      <c r="L364" s="66" t="e">
        <f>VLOOKUP(M364,'Age Groups'!B:C,2,FALSE)</f>
        <v>#N/A</v>
      </c>
      <c r="M364" s="66" t="str">
        <f t="shared" si="20"/>
        <v>Sub Juniors</v>
      </c>
      <c r="N364" s="66" t="e">
        <f>VLOOKUP(O364,Clubs!D:E,2,FALSE)</f>
        <v>#N/A</v>
      </c>
      <c r="O364" s="66" t="str">
        <f t="shared" si="21"/>
        <v>Division 5</v>
      </c>
      <c r="P364" s="83"/>
      <c r="Q364" s="83"/>
      <c r="R364" s="83"/>
      <c r="S364" s="83"/>
    </row>
    <row r="365" spans="1:19" ht="14" hidden="1" customHeight="1" x14ac:dyDescent="0.2">
      <c r="A365" s="66">
        <v>275</v>
      </c>
      <c r="B365" s="83"/>
      <c r="C365" s="66" t="s">
        <v>1089</v>
      </c>
      <c r="D365" s="128" t="s">
        <v>1089</v>
      </c>
      <c r="E365" s="116"/>
      <c r="F365" s="88"/>
      <c r="G365" s="128"/>
      <c r="H365" s="83"/>
      <c r="I365" s="83">
        <v>2</v>
      </c>
      <c r="J365" s="83">
        <v>2021</v>
      </c>
      <c r="K365" s="66">
        <f t="shared" si="19"/>
        <v>0</v>
      </c>
      <c r="L365" s="66" t="e">
        <f>VLOOKUP(M365,'Age Groups'!B:C,2,FALSE)</f>
        <v>#N/A</v>
      </c>
      <c r="M365" s="66" t="str">
        <f t="shared" si="20"/>
        <v>Intermediates</v>
      </c>
      <c r="N365" s="66" t="e">
        <f>VLOOKUP(O365,Clubs!D:E,2,FALSE)</f>
        <v>#N/A</v>
      </c>
      <c r="O365" s="66" t="str">
        <f t="shared" si="21"/>
        <v>Intermediates</v>
      </c>
      <c r="P365" s="83"/>
      <c r="Q365" s="83"/>
      <c r="R365" s="83"/>
      <c r="S365" s="83"/>
    </row>
    <row r="366" spans="1:19" ht="14" hidden="1" customHeight="1" x14ac:dyDescent="0.2">
      <c r="A366" s="66">
        <v>163</v>
      </c>
      <c r="B366" s="83"/>
      <c r="C366" s="66" t="s">
        <v>1091</v>
      </c>
      <c r="D366" s="128" t="s">
        <v>1091</v>
      </c>
      <c r="E366" s="88"/>
      <c r="F366" s="84"/>
      <c r="G366" s="128"/>
      <c r="H366" s="83"/>
      <c r="I366" s="83">
        <v>2</v>
      </c>
      <c r="J366" s="83">
        <v>2021</v>
      </c>
      <c r="K366" s="66">
        <f t="shared" si="19"/>
        <v>0</v>
      </c>
      <c r="L366" s="66" t="e">
        <f>VLOOKUP(M366,'Age Groups'!B:C,2,FALSE)</f>
        <v>#N/A</v>
      </c>
      <c r="M366" s="66" t="str">
        <f t="shared" si="20"/>
        <v>Juniors</v>
      </c>
      <c r="N366" s="66" t="e">
        <f>VLOOKUP(O366,Clubs!D:E,2,FALSE)</f>
        <v>#N/A</v>
      </c>
      <c r="O366" s="66" t="str">
        <f t="shared" si="21"/>
        <v>Juniors</v>
      </c>
      <c r="P366" s="83"/>
      <c r="Q366" s="83"/>
      <c r="R366" s="83"/>
      <c r="S366" s="83"/>
    </row>
    <row r="367" spans="1:19" ht="14" hidden="1" customHeight="1" x14ac:dyDescent="0.2">
      <c r="A367" s="66">
        <v>382</v>
      </c>
      <c r="B367" s="83"/>
      <c r="C367" s="66" t="s">
        <v>1090</v>
      </c>
      <c r="D367" s="128" t="s">
        <v>1090</v>
      </c>
      <c r="E367" s="124"/>
      <c r="F367" s="84"/>
      <c r="G367" s="127"/>
      <c r="H367" s="83"/>
      <c r="I367" s="83">
        <v>2</v>
      </c>
      <c r="J367" s="83">
        <v>2021</v>
      </c>
      <c r="K367" s="66">
        <f t="shared" si="19"/>
        <v>0</v>
      </c>
      <c r="L367" s="66" t="e">
        <f>VLOOKUP(M367,'Age Groups'!B:C,2,FALSE)</f>
        <v>#N/A</v>
      </c>
      <c r="M367" s="66" t="str">
        <f t="shared" si="20"/>
        <v>Seniors</v>
      </c>
      <c r="N367" s="66" t="e">
        <f>VLOOKUP(O367,Clubs!D:E,2,FALSE)</f>
        <v>#N/A</v>
      </c>
      <c r="O367" s="66" t="str">
        <f t="shared" si="21"/>
        <v>Seniors</v>
      </c>
      <c r="P367" s="83"/>
      <c r="Q367" s="83"/>
      <c r="R367" s="83"/>
      <c r="S367" s="83"/>
    </row>
    <row r="368" spans="1:19" ht="25" hidden="1" x14ac:dyDescent="0.2">
      <c r="A368" s="66">
        <v>56</v>
      </c>
      <c r="B368" s="83"/>
      <c r="C368" s="66" t="s">
        <v>1148</v>
      </c>
      <c r="D368" s="128" t="s">
        <v>1148</v>
      </c>
      <c r="E368" s="124"/>
      <c r="F368" s="128"/>
      <c r="G368" s="128"/>
      <c r="H368" s="83"/>
      <c r="I368" s="83">
        <v>2</v>
      </c>
      <c r="J368" s="83">
        <v>2021</v>
      </c>
      <c r="K368" s="66">
        <f t="shared" si="19"/>
        <v>0</v>
      </c>
      <c r="L368" s="66" t="e">
        <f>VLOOKUP(M368,'Age Groups'!B:C,2,FALSE)</f>
        <v>#N/A</v>
      </c>
      <c r="M368" s="66" t="str">
        <f t="shared" si="20"/>
        <v>Sub Juniors</v>
      </c>
      <c r="N368" s="66" t="e">
        <f>VLOOKUP(O368,Clubs!D:E,2,FALSE)</f>
        <v>#N/A</v>
      </c>
      <c r="O368" s="66" t="str">
        <f t="shared" si="21"/>
        <v>Sub Juniors</v>
      </c>
      <c r="P368" s="83"/>
      <c r="Q368" s="83"/>
      <c r="R368" s="83"/>
      <c r="S368" s="83"/>
    </row>
    <row r="369" spans="1:19" ht="14" hidden="1" customHeight="1" x14ac:dyDescent="0.15">
      <c r="A369" s="66">
        <v>414</v>
      </c>
      <c r="B369" s="83">
        <v>4</v>
      </c>
      <c r="C369" s="66" t="s">
        <v>1090</v>
      </c>
      <c r="D369" s="127"/>
      <c r="E369" s="99"/>
      <c r="F369" s="136"/>
      <c r="G369" s="127"/>
      <c r="H369" s="83"/>
      <c r="I369" s="83">
        <v>2</v>
      </c>
      <c r="J369" s="83">
        <v>2021</v>
      </c>
      <c r="K369" s="66">
        <f t="shared" si="19"/>
        <v>4</v>
      </c>
      <c r="L369" s="66" t="e">
        <f>VLOOKUP(M369,'Age Groups'!B:C,2,FALSE)</f>
        <v>#N/A</v>
      </c>
      <c r="M369" s="66" t="str">
        <f t="shared" si="20"/>
        <v>Seniors</v>
      </c>
      <c r="N369" s="66" t="e">
        <f>VLOOKUP(O369,Clubs!D:E,2,FALSE)</f>
        <v>#N/A</v>
      </c>
      <c r="O369" s="66">
        <f t="shared" si="21"/>
        <v>0</v>
      </c>
      <c r="P369" s="83"/>
      <c r="Q369" s="83"/>
      <c r="R369" s="83"/>
      <c r="S369" s="83"/>
    </row>
    <row r="370" spans="1:19" ht="14" hidden="1" customHeight="1" x14ac:dyDescent="0.15">
      <c r="A370" s="66">
        <v>415</v>
      </c>
      <c r="B370" s="83">
        <v>4</v>
      </c>
      <c r="C370" s="66" t="s">
        <v>1090</v>
      </c>
      <c r="D370" s="127"/>
      <c r="E370" s="99"/>
      <c r="F370" s="136"/>
      <c r="G370" s="127"/>
      <c r="H370" s="83"/>
      <c r="I370" s="83">
        <v>2</v>
      </c>
      <c r="J370" s="83">
        <v>2021</v>
      </c>
      <c r="K370" s="66">
        <f t="shared" si="19"/>
        <v>4</v>
      </c>
      <c r="L370" s="66" t="e">
        <f>VLOOKUP(M370,'Age Groups'!B:C,2,FALSE)</f>
        <v>#N/A</v>
      </c>
      <c r="M370" s="66" t="str">
        <f t="shared" si="20"/>
        <v>Seniors</v>
      </c>
      <c r="N370" s="66" t="e">
        <f>VLOOKUP(O370,Clubs!D:E,2,FALSE)</f>
        <v>#N/A</v>
      </c>
      <c r="O370" s="66">
        <f t="shared" si="21"/>
        <v>0</v>
      </c>
      <c r="P370" s="83"/>
      <c r="Q370" s="83"/>
      <c r="R370" s="83"/>
      <c r="S370" s="83"/>
    </row>
    <row r="371" spans="1:19" ht="14" hidden="1" customHeight="1" x14ac:dyDescent="0.15">
      <c r="A371" s="66">
        <v>416</v>
      </c>
      <c r="B371" s="83">
        <v>4</v>
      </c>
      <c r="C371" s="66" t="s">
        <v>1090</v>
      </c>
      <c r="D371" s="127"/>
      <c r="E371" s="96"/>
      <c r="F371" s="127"/>
      <c r="G371" s="127"/>
      <c r="H371" s="83"/>
      <c r="I371" s="83">
        <v>2</v>
      </c>
      <c r="J371" s="83">
        <v>2021</v>
      </c>
      <c r="K371" s="66">
        <f t="shared" si="19"/>
        <v>4</v>
      </c>
      <c r="L371" s="66" t="e">
        <f>VLOOKUP(M371,'Age Groups'!B:C,2,FALSE)</f>
        <v>#N/A</v>
      </c>
      <c r="M371" s="66" t="str">
        <f t="shared" si="20"/>
        <v>Seniors</v>
      </c>
      <c r="N371" s="66" t="e">
        <f>VLOOKUP(O371,Clubs!D:E,2,FALSE)</f>
        <v>#N/A</v>
      </c>
      <c r="O371" s="66">
        <f t="shared" si="21"/>
        <v>0</v>
      </c>
      <c r="P371" s="83"/>
      <c r="Q371" s="83"/>
      <c r="R371" s="83"/>
      <c r="S371" s="83"/>
    </row>
    <row r="372" spans="1:19" ht="14" hidden="1" customHeight="1" x14ac:dyDescent="0.15">
      <c r="A372" s="66">
        <v>417</v>
      </c>
      <c r="B372" s="127">
        <v>4</v>
      </c>
      <c r="C372" s="66" t="s">
        <v>1090</v>
      </c>
      <c r="D372" s="127"/>
      <c r="E372" s="100"/>
      <c r="F372" s="127"/>
      <c r="G372" s="127"/>
      <c r="H372" s="83"/>
      <c r="I372" s="83">
        <v>2</v>
      </c>
      <c r="J372" s="83">
        <v>2021</v>
      </c>
      <c r="K372" s="66">
        <f t="shared" si="19"/>
        <v>4</v>
      </c>
      <c r="L372" s="66" t="e">
        <f>VLOOKUP(M372,'Age Groups'!B:C,2,FALSE)</f>
        <v>#N/A</v>
      </c>
      <c r="M372" s="66" t="str">
        <f t="shared" si="20"/>
        <v>Seniors</v>
      </c>
      <c r="N372" s="66" t="e">
        <f>VLOOKUP(O372,Clubs!D:E,2,FALSE)</f>
        <v>#N/A</v>
      </c>
      <c r="O372" s="66">
        <f t="shared" si="21"/>
        <v>0</v>
      </c>
      <c r="P372" s="83"/>
      <c r="Q372" s="83"/>
      <c r="R372" s="83"/>
      <c r="S372" s="83"/>
    </row>
    <row r="373" spans="1:19" ht="14" hidden="1" customHeight="1" x14ac:dyDescent="0.15">
      <c r="A373" s="66">
        <v>418</v>
      </c>
      <c r="B373" s="83">
        <v>4</v>
      </c>
      <c r="C373" s="66" t="s">
        <v>1090</v>
      </c>
      <c r="D373" s="127"/>
      <c r="E373" s="100"/>
      <c r="F373" s="127"/>
      <c r="G373" s="127"/>
      <c r="H373" s="83"/>
      <c r="I373" s="83">
        <v>2</v>
      </c>
      <c r="J373" s="83">
        <v>2021</v>
      </c>
      <c r="K373" s="66">
        <f t="shared" si="19"/>
        <v>4</v>
      </c>
      <c r="L373" s="66" t="e">
        <f>VLOOKUP(M373,'Age Groups'!B:C,2,FALSE)</f>
        <v>#N/A</v>
      </c>
      <c r="M373" s="66" t="str">
        <f t="shared" si="20"/>
        <v>Seniors</v>
      </c>
      <c r="N373" s="66" t="e">
        <f>VLOOKUP(O373,Clubs!D:E,2,FALSE)</f>
        <v>#N/A</v>
      </c>
      <c r="O373" s="66">
        <f t="shared" si="21"/>
        <v>0</v>
      </c>
      <c r="P373" s="83"/>
      <c r="Q373" s="83"/>
      <c r="R373" s="83"/>
      <c r="S373" s="83"/>
    </row>
    <row r="374" spans="1:19" ht="14" hidden="1" customHeight="1" x14ac:dyDescent="0.2">
      <c r="A374" s="66">
        <v>419</v>
      </c>
      <c r="B374" s="83">
        <v>4</v>
      </c>
      <c r="C374" s="66" t="s">
        <v>1090</v>
      </c>
      <c r="D374" s="127"/>
      <c r="E374" s="99"/>
      <c r="F374" s="127"/>
      <c r="G374" s="127"/>
      <c r="H374" s="83"/>
      <c r="I374" s="83">
        <v>2</v>
      </c>
      <c r="J374" s="83">
        <v>2021</v>
      </c>
      <c r="K374" s="66">
        <f t="shared" si="19"/>
        <v>4</v>
      </c>
      <c r="L374" s="66" t="e">
        <f>VLOOKUP(M374,'Age Groups'!B:C,2,FALSE)</f>
        <v>#N/A</v>
      </c>
      <c r="M374" s="66" t="str">
        <f t="shared" si="20"/>
        <v>Seniors</v>
      </c>
      <c r="N374" s="66" t="e">
        <f>VLOOKUP(O374,Clubs!D:E,2,FALSE)</f>
        <v>#N/A</v>
      </c>
      <c r="O374" s="66">
        <f t="shared" si="21"/>
        <v>0</v>
      </c>
      <c r="P374" s="83"/>
      <c r="Q374" s="83"/>
      <c r="R374" s="83"/>
      <c r="S374" s="83"/>
    </row>
    <row r="375" spans="1:19" s="82" customFormat="1" ht="14" hidden="1" customHeight="1" x14ac:dyDescent="0.2">
      <c r="A375" s="66">
        <v>206</v>
      </c>
      <c r="B375" s="83">
        <v>5</v>
      </c>
      <c r="C375" s="66" t="s">
        <v>1091</v>
      </c>
      <c r="D375" s="127"/>
      <c r="E375" s="127"/>
      <c r="F375" s="127"/>
      <c r="G375" s="83"/>
      <c r="H375" s="83"/>
      <c r="I375" s="83">
        <v>2</v>
      </c>
      <c r="J375" s="83">
        <v>2021</v>
      </c>
      <c r="K375" s="66">
        <f t="shared" si="19"/>
        <v>5</v>
      </c>
      <c r="L375" s="66" t="e">
        <f>VLOOKUP(M375,'Age Groups'!B:C,2,FALSE)</f>
        <v>#N/A</v>
      </c>
      <c r="M375" s="66" t="str">
        <f t="shared" si="20"/>
        <v>Juniors</v>
      </c>
      <c r="N375" s="66" t="e">
        <f>VLOOKUP(O375,Clubs!D:E,2,FALSE)</f>
        <v>#N/A</v>
      </c>
      <c r="O375" s="66">
        <f t="shared" si="21"/>
        <v>0</v>
      </c>
      <c r="P375" s="83"/>
      <c r="Q375" s="83"/>
      <c r="R375" s="83"/>
      <c r="S375" s="83"/>
    </row>
    <row r="376" spans="1:19" s="82" customFormat="1" ht="14" hidden="1" customHeight="1" x14ac:dyDescent="0.2">
      <c r="A376" s="66">
        <v>314</v>
      </c>
      <c r="B376" s="83">
        <v>5</v>
      </c>
      <c r="C376" s="83"/>
      <c r="D376" s="127"/>
      <c r="E376" s="127"/>
      <c r="F376" s="127"/>
      <c r="G376" s="83"/>
      <c r="H376" s="83"/>
      <c r="I376" s="83">
        <v>2</v>
      </c>
      <c r="J376" s="83">
        <v>2021</v>
      </c>
      <c r="K376" s="66">
        <f t="shared" si="19"/>
        <v>5</v>
      </c>
      <c r="L376" s="66" t="e">
        <f>VLOOKUP(M376,'Age Groups'!B:C,2,FALSE)</f>
        <v>#N/A</v>
      </c>
      <c r="M376" s="66">
        <f t="shared" si="20"/>
        <v>0</v>
      </c>
      <c r="N376" s="66" t="e">
        <f>VLOOKUP(O376,Clubs!D:E,2,FALSE)</f>
        <v>#N/A</v>
      </c>
      <c r="O376" s="66">
        <f t="shared" si="21"/>
        <v>0</v>
      </c>
      <c r="P376" s="83"/>
      <c r="Q376" s="83"/>
      <c r="R376" s="83"/>
      <c r="S376" s="83"/>
    </row>
    <row r="377" spans="1:19" s="82" customFormat="1" ht="14" hidden="1" customHeight="1" x14ac:dyDescent="0.2">
      <c r="A377" s="66">
        <v>315</v>
      </c>
      <c r="B377" s="83">
        <v>5</v>
      </c>
      <c r="C377" s="83"/>
      <c r="D377" s="127"/>
      <c r="E377" s="127"/>
      <c r="F377" s="127"/>
      <c r="G377" s="83"/>
      <c r="H377" s="83"/>
      <c r="I377" s="83">
        <v>2</v>
      </c>
      <c r="J377" s="83">
        <v>2021</v>
      </c>
      <c r="K377" s="66">
        <f t="shared" si="19"/>
        <v>5</v>
      </c>
      <c r="L377" s="66" t="e">
        <f>VLOOKUP(M377,'Age Groups'!B:C,2,FALSE)</f>
        <v>#N/A</v>
      </c>
      <c r="M377" s="66">
        <f t="shared" si="20"/>
        <v>0</v>
      </c>
      <c r="N377" s="66" t="e">
        <f>VLOOKUP(O377,Clubs!D:E,2,FALSE)</f>
        <v>#N/A</v>
      </c>
      <c r="O377" s="66">
        <f t="shared" si="21"/>
        <v>0</v>
      </c>
      <c r="P377" s="83"/>
      <c r="Q377" s="83"/>
      <c r="R377" s="83"/>
      <c r="S377" s="83"/>
    </row>
    <row r="378" spans="1:19" s="82" customFormat="1" ht="14" hidden="1" customHeight="1" x14ac:dyDescent="0.2">
      <c r="A378" s="66">
        <v>316</v>
      </c>
      <c r="B378" s="127">
        <v>5</v>
      </c>
      <c r="C378" s="83"/>
      <c r="D378" s="127"/>
      <c r="E378" s="127"/>
      <c r="F378" s="127"/>
      <c r="G378" s="83"/>
      <c r="H378" s="83"/>
      <c r="I378" s="83">
        <v>2</v>
      </c>
      <c r="J378" s="83">
        <v>2021</v>
      </c>
      <c r="K378" s="66">
        <f t="shared" si="19"/>
        <v>5</v>
      </c>
      <c r="L378" s="66" t="e">
        <f>VLOOKUP(M378,'Age Groups'!B:C,2,FALSE)</f>
        <v>#N/A</v>
      </c>
      <c r="M378" s="66">
        <f t="shared" si="20"/>
        <v>0</v>
      </c>
      <c r="N378" s="66" t="e">
        <f>VLOOKUP(O378,Clubs!D:E,2,FALSE)</f>
        <v>#N/A</v>
      </c>
      <c r="O378" s="66">
        <f t="shared" si="21"/>
        <v>0</v>
      </c>
      <c r="P378" s="83"/>
      <c r="Q378" s="83"/>
      <c r="R378" s="83"/>
      <c r="S378" s="83"/>
    </row>
    <row r="379" spans="1:19" s="82" customFormat="1" ht="14" hidden="1" customHeight="1" x14ac:dyDescent="0.2">
      <c r="A379" s="66">
        <v>317</v>
      </c>
      <c r="B379" s="83">
        <v>5</v>
      </c>
      <c r="C379" s="83"/>
      <c r="D379" s="127"/>
      <c r="E379" s="127"/>
      <c r="F379" s="127"/>
      <c r="G379" s="83"/>
      <c r="H379" s="83"/>
      <c r="I379" s="83">
        <v>2</v>
      </c>
      <c r="J379" s="83">
        <v>2021</v>
      </c>
      <c r="K379" s="66">
        <f t="shared" si="19"/>
        <v>5</v>
      </c>
      <c r="L379" s="66" t="e">
        <f>VLOOKUP(M379,'Age Groups'!B:C,2,FALSE)</f>
        <v>#N/A</v>
      </c>
      <c r="M379" s="66">
        <f t="shared" si="20"/>
        <v>0</v>
      </c>
      <c r="N379" s="66" t="e">
        <f>VLOOKUP(O379,Clubs!D:E,2,FALSE)</f>
        <v>#N/A</v>
      </c>
      <c r="O379" s="66">
        <f t="shared" si="21"/>
        <v>0</v>
      </c>
      <c r="P379" s="83"/>
      <c r="Q379" s="83"/>
      <c r="R379" s="83"/>
      <c r="S379" s="83"/>
    </row>
    <row r="380" spans="1:19" s="83" customFormat="1" ht="26.5" hidden="1" customHeight="1" x14ac:dyDescent="0.2">
      <c r="A380" s="66">
        <v>318</v>
      </c>
      <c r="B380" s="83">
        <v>5</v>
      </c>
      <c r="D380" s="186"/>
      <c r="E380" s="151"/>
      <c r="F380" s="151"/>
      <c r="G380" s="183"/>
      <c r="I380" s="83">
        <v>2</v>
      </c>
      <c r="J380" s="83">
        <v>2021</v>
      </c>
      <c r="K380" s="66">
        <f t="shared" si="19"/>
        <v>5</v>
      </c>
      <c r="L380" s="66" t="e">
        <f>VLOOKUP(M380,'Age Groups'!B:C,2,FALSE)</f>
        <v>#N/A</v>
      </c>
      <c r="M380" s="66">
        <f t="shared" si="20"/>
        <v>0</v>
      </c>
      <c r="N380" s="66" t="e">
        <f>VLOOKUP(O380,Clubs!D:E,2,FALSE)</f>
        <v>#N/A</v>
      </c>
      <c r="O380" s="66">
        <f t="shared" si="21"/>
        <v>0</v>
      </c>
    </row>
    <row r="381" spans="1:19" s="83" customFormat="1" ht="33.75" hidden="1" customHeight="1" x14ac:dyDescent="0.2">
      <c r="A381" s="66">
        <v>421</v>
      </c>
      <c r="B381" s="83">
        <v>5</v>
      </c>
      <c r="C381" s="66" t="s">
        <v>1090</v>
      </c>
      <c r="D381" s="155"/>
      <c r="E381" s="155"/>
      <c r="F381" s="155"/>
      <c r="G381" s="155"/>
      <c r="I381" s="83">
        <v>2</v>
      </c>
      <c r="J381" s="83">
        <v>2021</v>
      </c>
      <c r="K381" s="66">
        <f t="shared" si="19"/>
        <v>5</v>
      </c>
      <c r="L381" s="66" t="e">
        <f>VLOOKUP(M381,'Age Groups'!B:C,2,FALSE)</f>
        <v>#N/A</v>
      </c>
      <c r="M381" s="66" t="str">
        <f t="shared" si="20"/>
        <v>Seniors</v>
      </c>
      <c r="N381" s="66" t="e">
        <f>VLOOKUP(O381,Clubs!D:E,2,FALSE)</f>
        <v>#N/A</v>
      </c>
      <c r="O381" s="66">
        <f t="shared" si="21"/>
        <v>0</v>
      </c>
    </row>
    <row r="382" spans="1:19" s="83" customFormat="1" ht="36.5" hidden="1" customHeight="1" x14ac:dyDescent="0.2">
      <c r="A382" s="66">
        <v>422</v>
      </c>
      <c r="B382" s="83">
        <v>5</v>
      </c>
      <c r="C382" s="66" t="s">
        <v>1090</v>
      </c>
      <c r="D382" s="88"/>
      <c r="E382" s="88"/>
      <c r="F382" s="88"/>
      <c r="I382" s="83">
        <v>2</v>
      </c>
      <c r="J382" s="83">
        <v>2021</v>
      </c>
      <c r="K382" s="66">
        <f t="shared" si="19"/>
        <v>5</v>
      </c>
      <c r="L382" s="66" t="e">
        <f>VLOOKUP(M382,'Age Groups'!B:C,2,FALSE)</f>
        <v>#N/A</v>
      </c>
      <c r="M382" s="66" t="str">
        <f t="shared" si="20"/>
        <v>Seniors</v>
      </c>
      <c r="N382" s="66" t="e">
        <f>VLOOKUP(O382,Clubs!D:E,2,FALSE)</f>
        <v>#N/A</v>
      </c>
      <c r="O382" s="66">
        <f t="shared" si="21"/>
        <v>0</v>
      </c>
    </row>
    <row r="383" spans="1:19" s="85" customFormat="1" ht="25" hidden="1" x14ac:dyDescent="0.2">
      <c r="A383" s="66">
        <v>423</v>
      </c>
      <c r="B383" s="83">
        <v>5</v>
      </c>
      <c r="C383" s="66" t="s">
        <v>1090</v>
      </c>
      <c r="D383" s="88"/>
      <c r="E383" s="88"/>
      <c r="F383" s="88"/>
      <c r="G383" s="83"/>
      <c r="H383" s="83"/>
      <c r="I383" s="83">
        <v>2</v>
      </c>
      <c r="J383" s="83">
        <v>2021</v>
      </c>
      <c r="K383" s="66">
        <f t="shared" si="19"/>
        <v>5</v>
      </c>
      <c r="L383" s="66" t="e">
        <f>VLOOKUP(M383,'Age Groups'!B:C,2,FALSE)</f>
        <v>#N/A</v>
      </c>
      <c r="M383" s="66" t="str">
        <f t="shared" si="20"/>
        <v>Seniors</v>
      </c>
      <c r="N383" s="66" t="e">
        <f>VLOOKUP(O383,Clubs!D:E,2,FALSE)</f>
        <v>#N/A</v>
      </c>
      <c r="O383" s="66">
        <f t="shared" si="21"/>
        <v>0</v>
      </c>
      <c r="P383" s="83"/>
      <c r="Q383" s="83"/>
      <c r="R383" s="83"/>
      <c r="S383" s="83"/>
    </row>
    <row r="384" spans="1:19" s="83" customFormat="1" ht="14" hidden="1" customHeight="1" x14ac:dyDescent="0.2">
      <c r="A384" s="66">
        <v>424</v>
      </c>
      <c r="B384" s="83">
        <v>5</v>
      </c>
      <c r="C384" s="66" t="s">
        <v>1090</v>
      </c>
      <c r="D384" s="88"/>
      <c r="E384" s="88"/>
      <c r="F384" s="88"/>
      <c r="I384" s="83">
        <v>2</v>
      </c>
      <c r="J384" s="83">
        <v>2021</v>
      </c>
      <c r="K384" s="66">
        <f t="shared" si="19"/>
        <v>5</v>
      </c>
      <c r="L384" s="66" t="e">
        <f>VLOOKUP(M384,'Age Groups'!B:C,2,FALSE)</f>
        <v>#N/A</v>
      </c>
      <c r="M384" s="66" t="str">
        <f t="shared" si="20"/>
        <v>Seniors</v>
      </c>
      <c r="N384" s="66" t="e">
        <f>VLOOKUP(O384,Clubs!D:E,2,FALSE)</f>
        <v>#N/A</v>
      </c>
      <c r="O384" s="66">
        <f t="shared" si="21"/>
        <v>0</v>
      </c>
    </row>
    <row r="385" spans="1:19" s="83" customFormat="1" ht="14" hidden="1" customHeight="1" x14ac:dyDescent="0.2">
      <c r="A385" s="66">
        <v>425</v>
      </c>
      <c r="B385" s="83">
        <v>5</v>
      </c>
      <c r="C385" s="66" t="s">
        <v>1090</v>
      </c>
      <c r="D385" s="88"/>
      <c r="E385" s="88"/>
      <c r="F385" s="88"/>
      <c r="I385" s="83">
        <v>2</v>
      </c>
      <c r="J385" s="83">
        <v>2021</v>
      </c>
      <c r="K385" s="66">
        <f t="shared" si="19"/>
        <v>5</v>
      </c>
      <c r="L385" s="66" t="e">
        <f>VLOOKUP(M385,'Age Groups'!B:C,2,FALSE)</f>
        <v>#N/A</v>
      </c>
      <c r="M385" s="66" t="str">
        <f t="shared" si="20"/>
        <v>Seniors</v>
      </c>
      <c r="N385" s="66" t="e">
        <f>VLOOKUP(O385,Clubs!D:E,2,FALSE)</f>
        <v>#N/A</v>
      </c>
      <c r="O385" s="66">
        <f t="shared" si="21"/>
        <v>0</v>
      </c>
    </row>
    <row r="386" spans="1:19" s="83" customFormat="1" ht="14" hidden="1" customHeight="1" x14ac:dyDescent="0.2">
      <c r="A386" s="66">
        <v>52</v>
      </c>
      <c r="B386" s="166"/>
      <c r="C386" s="66" t="s">
        <v>1148</v>
      </c>
      <c r="D386" s="71"/>
      <c r="E386" s="71"/>
      <c r="F386" s="71"/>
      <c r="G386" s="122"/>
      <c r="H386" s="66"/>
      <c r="I386" s="66"/>
      <c r="J386" s="66"/>
      <c r="K386" s="66">
        <f t="shared" ref="K386:K393" si="22">B386</f>
        <v>0</v>
      </c>
      <c r="L386" s="66" t="e">
        <f>VLOOKUP(M386,'Age Groups'!B:C,2,FALSE)</f>
        <v>#N/A</v>
      </c>
      <c r="M386" s="66" t="str">
        <f t="shared" ref="M386:M429" si="23">C386</f>
        <v>Sub Juniors</v>
      </c>
      <c r="N386" s="66" t="e">
        <f>VLOOKUP(O386,Clubs!D:E,2,FALSE)</f>
        <v>#N/A</v>
      </c>
      <c r="O386" s="66">
        <f t="shared" ref="O386:O429" si="24">D386</f>
        <v>0</v>
      </c>
      <c r="P386" s="66"/>
      <c r="Q386" s="66"/>
      <c r="R386" s="66"/>
      <c r="S386" s="66"/>
    </row>
    <row r="387" spans="1:19" s="83" customFormat="1" ht="14" hidden="1" customHeight="1" x14ac:dyDescent="0.2">
      <c r="A387" s="66">
        <v>53</v>
      </c>
      <c r="B387" s="82"/>
      <c r="C387" s="66" t="s">
        <v>1148</v>
      </c>
      <c r="D387" s="71"/>
      <c r="E387" s="71"/>
      <c r="F387" s="71"/>
      <c r="G387" s="122"/>
      <c r="H387" s="66"/>
      <c r="I387" s="66"/>
      <c r="J387" s="66"/>
      <c r="K387" s="66">
        <f t="shared" si="22"/>
        <v>0</v>
      </c>
      <c r="L387" s="66" t="e">
        <f>VLOOKUP(M387,'Age Groups'!B:C,2,FALSE)</f>
        <v>#N/A</v>
      </c>
      <c r="M387" s="66" t="str">
        <f t="shared" si="23"/>
        <v>Sub Juniors</v>
      </c>
      <c r="N387" s="66" t="e">
        <f>VLOOKUP(O387,Clubs!D:E,2,FALSE)</f>
        <v>#N/A</v>
      </c>
      <c r="O387" s="66">
        <f t="shared" si="24"/>
        <v>0</v>
      </c>
      <c r="P387" s="66"/>
      <c r="Q387" s="66"/>
      <c r="R387" s="66"/>
      <c r="S387" s="66"/>
    </row>
    <row r="388" spans="1:19" s="83" customFormat="1" ht="14" hidden="1" customHeight="1" x14ac:dyDescent="0.2">
      <c r="A388" s="66">
        <v>159</v>
      </c>
      <c r="B388" s="82"/>
      <c r="C388" s="66" t="s">
        <v>1091</v>
      </c>
      <c r="D388" s="71"/>
      <c r="E388" s="71"/>
      <c r="F388" s="122"/>
      <c r="G388" s="122"/>
      <c r="H388" s="66"/>
      <c r="I388" s="66"/>
      <c r="J388" s="66"/>
      <c r="K388" s="66">
        <f t="shared" si="22"/>
        <v>0</v>
      </c>
      <c r="L388" s="66" t="e">
        <f>VLOOKUP(M388,'Age Groups'!B:C,2,FALSE)</f>
        <v>#N/A</v>
      </c>
      <c r="M388" s="66" t="str">
        <f t="shared" si="23"/>
        <v>Juniors</v>
      </c>
      <c r="N388" s="66" t="e">
        <f>VLOOKUP(O388,Clubs!D:E,2,FALSE)</f>
        <v>#N/A</v>
      </c>
      <c r="O388" s="66">
        <f t="shared" si="24"/>
        <v>0</v>
      </c>
      <c r="P388" s="66"/>
      <c r="Q388" s="66"/>
      <c r="R388" s="66"/>
      <c r="S388" s="66"/>
    </row>
    <row r="389" spans="1:19" s="83" customFormat="1" ht="14" hidden="1" customHeight="1" x14ac:dyDescent="0.2">
      <c r="A389" s="66">
        <v>160</v>
      </c>
      <c r="B389" s="82"/>
      <c r="C389" s="66" t="s">
        <v>1091</v>
      </c>
      <c r="D389" s="71"/>
      <c r="E389" s="71"/>
      <c r="F389" s="71"/>
      <c r="G389" s="122"/>
      <c r="H389" s="66"/>
      <c r="I389" s="66"/>
      <c r="J389" s="66"/>
      <c r="K389" s="66">
        <f t="shared" si="22"/>
        <v>0</v>
      </c>
      <c r="L389" s="66" t="e">
        <f>VLOOKUP(M389,'Age Groups'!B:C,2,FALSE)</f>
        <v>#N/A</v>
      </c>
      <c r="M389" s="66" t="str">
        <f t="shared" si="23"/>
        <v>Juniors</v>
      </c>
      <c r="N389" s="66" t="e">
        <f>VLOOKUP(O389,Clubs!D:E,2,FALSE)</f>
        <v>#N/A</v>
      </c>
      <c r="O389" s="66">
        <f t="shared" si="24"/>
        <v>0</v>
      </c>
      <c r="P389" s="66"/>
      <c r="Q389" s="66"/>
      <c r="R389" s="66"/>
      <c r="S389" s="66"/>
    </row>
    <row r="390" spans="1:19" s="90" customFormat="1" ht="25" hidden="1" x14ac:dyDescent="0.2">
      <c r="A390" s="66">
        <v>271</v>
      </c>
      <c r="B390" s="82"/>
      <c r="C390" s="66" t="s">
        <v>1089</v>
      </c>
      <c r="D390" s="71"/>
      <c r="E390" s="71"/>
      <c r="F390" s="121"/>
      <c r="G390" s="122"/>
      <c r="H390" s="66"/>
      <c r="I390" s="66"/>
      <c r="J390" s="66"/>
      <c r="K390" s="66">
        <f t="shared" si="22"/>
        <v>0</v>
      </c>
      <c r="L390" s="66" t="e">
        <f>VLOOKUP(M390,'Age Groups'!B:C,2,FALSE)</f>
        <v>#N/A</v>
      </c>
      <c r="M390" s="66" t="str">
        <f t="shared" si="23"/>
        <v>Intermediates</v>
      </c>
      <c r="N390" s="66" t="e">
        <f>VLOOKUP(O390,Clubs!D:E,2,FALSE)</f>
        <v>#N/A</v>
      </c>
      <c r="O390" s="66">
        <f t="shared" si="24"/>
        <v>0</v>
      </c>
      <c r="P390" s="66"/>
      <c r="Q390" s="66"/>
      <c r="R390" s="66"/>
      <c r="S390" s="66"/>
    </row>
    <row r="391" spans="1:19" s="83" customFormat="1" ht="14" hidden="1" customHeight="1" x14ac:dyDescent="0.2">
      <c r="A391" s="66">
        <v>272</v>
      </c>
      <c r="B391" s="82"/>
      <c r="C391" s="66" t="s">
        <v>1089</v>
      </c>
      <c r="D391" s="71"/>
      <c r="E391" s="71"/>
      <c r="F391" s="71"/>
      <c r="G391" s="122"/>
      <c r="H391" s="66"/>
      <c r="I391" s="66"/>
      <c r="J391" s="66"/>
      <c r="K391" s="66">
        <f t="shared" si="22"/>
        <v>0</v>
      </c>
      <c r="L391" s="66" t="e">
        <f>VLOOKUP(M391,'Age Groups'!B:C,2,FALSE)</f>
        <v>#N/A</v>
      </c>
      <c r="M391" s="66" t="str">
        <f t="shared" si="23"/>
        <v>Intermediates</v>
      </c>
      <c r="N391" s="66" t="e">
        <f>VLOOKUP(O391,Clubs!D:E,2,FALSE)</f>
        <v>#N/A</v>
      </c>
      <c r="O391" s="66">
        <f t="shared" si="24"/>
        <v>0</v>
      </c>
      <c r="P391" s="66"/>
      <c r="Q391" s="66"/>
      <c r="R391" s="66"/>
      <c r="S391" s="66"/>
    </row>
    <row r="392" spans="1:19" s="83" customFormat="1" ht="14" hidden="1" customHeight="1" x14ac:dyDescent="0.2">
      <c r="A392" s="66">
        <v>378</v>
      </c>
      <c r="B392" s="82"/>
      <c r="C392" s="66" t="s">
        <v>1090</v>
      </c>
      <c r="D392" s="71"/>
      <c r="E392" s="71"/>
      <c r="F392" s="71"/>
      <c r="G392" s="122"/>
      <c r="H392" s="66"/>
      <c r="I392" s="66"/>
      <c r="J392" s="66"/>
      <c r="K392" s="66">
        <f t="shared" si="22"/>
        <v>0</v>
      </c>
      <c r="L392" s="66" t="e">
        <f>VLOOKUP(M392,'Age Groups'!B:C,2,FALSE)</f>
        <v>#N/A</v>
      </c>
      <c r="M392" s="66" t="str">
        <f t="shared" si="23"/>
        <v>Seniors</v>
      </c>
      <c r="N392" s="66" t="e">
        <f>VLOOKUP(O392,Clubs!D:E,2,FALSE)</f>
        <v>#N/A</v>
      </c>
      <c r="O392" s="66">
        <f t="shared" si="24"/>
        <v>0</v>
      </c>
      <c r="P392" s="66"/>
      <c r="Q392" s="66"/>
      <c r="R392" s="66"/>
      <c r="S392" s="66"/>
    </row>
    <row r="393" spans="1:19" s="83" customFormat="1" ht="14" hidden="1" customHeight="1" x14ac:dyDescent="0.2">
      <c r="A393" s="66">
        <v>379</v>
      </c>
      <c r="B393" s="82"/>
      <c r="C393" s="66" t="s">
        <v>1090</v>
      </c>
      <c r="D393" s="71"/>
      <c r="E393" s="148"/>
      <c r="F393" s="71"/>
      <c r="G393" s="122"/>
      <c r="H393" s="66"/>
      <c r="I393" s="66"/>
      <c r="J393" s="66"/>
      <c r="K393" s="66">
        <f t="shared" si="22"/>
        <v>0</v>
      </c>
      <c r="L393" s="66" t="e">
        <f>VLOOKUP(M393,'Age Groups'!B:C,2,FALSE)</f>
        <v>#N/A</v>
      </c>
      <c r="M393" s="66" t="str">
        <f t="shared" si="23"/>
        <v>Seniors</v>
      </c>
      <c r="N393" s="66" t="e">
        <f>VLOOKUP(O393,Clubs!D:E,2,FALSE)</f>
        <v>#N/A</v>
      </c>
      <c r="O393" s="66">
        <f t="shared" si="24"/>
        <v>0</v>
      </c>
      <c r="P393" s="66"/>
      <c r="Q393" s="66"/>
      <c r="R393" s="66"/>
      <c r="S393" s="66"/>
    </row>
    <row r="394" spans="1:19" s="83" customFormat="1" ht="14" hidden="1" customHeight="1" x14ac:dyDescent="0.2">
      <c r="A394" s="66">
        <v>100</v>
      </c>
      <c r="D394" s="88"/>
      <c r="E394" s="88"/>
      <c r="F394" s="88"/>
      <c r="G394" s="127"/>
      <c r="L394" s="66" t="e">
        <f>VLOOKUP(M394,'Age Groups'!B:C,2,FALSE)</f>
        <v>#N/A</v>
      </c>
      <c r="M394" s="66">
        <f t="shared" si="23"/>
        <v>0</v>
      </c>
      <c r="N394" s="66" t="e">
        <f>VLOOKUP(O394,Clubs!D:E,2,FALSE)</f>
        <v>#N/A</v>
      </c>
      <c r="O394" s="66">
        <f t="shared" si="24"/>
        <v>0</v>
      </c>
    </row>
    <row r="395" spans="1:19" s="83" customFormat="1" ht="14" hidden="1" customHeight="1" x14ac:dyDescent="0.2">
      <c r="A395" s="66">
        <v>101</v>
      </c>
      <c r="B395" s="165"/>
      <c r="C395" s="104"/>
      <c r="D395" s="88"/>
      <c r="E395" s="88"/>
      <c r="F395" s="88"/>
      <c r="G395" s="127"/>
      <c r="L395" s="66" t="e">
        <f>VLOOKUP(M395,'Age Groups'!B:C,2,FALSE)</f>
        <v>#N/A</v>
      </c>
      <c r="M395" s="66">
        <f t="shared" si="23"/>
        <v>0</v>
      </c>
      <c r="N395" s="66" t="e">
        <f>VLOOKUP(O395,Clubs!D:E,2,FALSE)</f>
        <v>#N/A</v>
      </c>
      <c r="O395" s="66">
        <f t="shared" si="24"/>
        <v>0</v>
      </c>
      <c r="R395" s="104"/>
      <c r="S395" s="104"/>
    </row>
    <row r="396" spans="1:19" s="83" customFormat="1" ht="12.75" hidden="1" customHeight="1" x14ac:dyDescent="0.2">
      <c r="A396" s="66">
        <v>102</v>
      </c>
      <c r="B396" s="82"/>
      <c r="C396" s="82"/>
      <c r="D396" s="71"/>
      <c r="E396" s="71"/>
      <c r="F396" s="71"/>
      <c r="G396" s="122"/>
      <c r="H396" s="66"/>
      <c r="I396" s="66"/>
      <c r="J396" s="66"/>
      <c r="K396" s="66"/>
      <c r="L396" s="66" t="e">
        <f>VLOOKUP(M396,'Age Groups'!B:C,2,FALSE)</f>
        <v>#N/A</v>
      </c>
      <c r="M396" s="66">
        <f t="shared" si="23"/>
        <v>0</v>
      </c>
      <c r="N396" s="66" t="e">
        <f>VLOOKUP(O396,Clubs!D:E,2,FALSE)</f>
        <v>#N/A</v>
      </c>
      <c r="O396" s="66">
        <f t="shared" si="24"/>
        <v>0</v>
      </c>
      <c r="P396" s="66"/>
      <c r="Q396" s="66"/>
      <c r="R396" s="66"/>
      <c r="S396" s="66"/>
    </row>
    <row r="397" spans="1:19" s="90" customFormat="1" ht="25" hidden="1" x14ac:dyDescent="0.2">
      <c r="A397" s="66">
        <v>103</v>
      </c>
      <c r="B397" s="82"/>
      <c r="C397" s="82"/>
      <c r="D397" s="71"/>
      <c r="E397" s="71"/>
      <c r="F397" s="71"/>
      <c r="G397" s="122"/>
      <c r="H397" s="66"/>
      <c r="I397" s="66"/>
      <c r="J397" s="66"/>
      <c r="K397" s="66"/>
      <c r="L397" s="66" t="e">
        <f>VLOOKUP(M397,'Age Groups'!B:C,2,FALSE)</f>
        <v>#N/A</v>
      </c>
      <c r="M397" s="66">
        <f t="shared" si="23"/>
        <v>0</v>
      </c>
      <c r="N397" s="66" t="e">
        <f>VLOOKUP(O397,Clubs!D:E,2,FALSE)</f>
        <v>#N/A</v>
      </c>
      <c r="O397" s="66">
        <f t="shared" si="24"/>
        <v>0</v>
      </c>
      <c r="P397" s="66"/>
      <c r="Q397" s="66"/>
      <c r="R397" s="66"/>
      <c r="S397" s="66"/>
    </row>
    <row r="398" spans="1:19" s="83" customFormat="1" ht="14" hidden="1" customHeight="1" x14ac:dyDescent="0.2">
      <c r="A398" s="66">
        <v>104</v>
      </c>
      <c r="B398" s="82"/>
      <c r="C398" s="82"/>
      <c r="D398" s="71"/>
      <c r="E398" s="71"/>
      <c r="F398" s="71"/>
      <c r="G398" s="122"/>
      <c r="H398" s="66"/>
      <c r="I398" s="66"/>
      <c r="J398" s="66"/>
      <c r="K398" s="66"/>
      <c r="L398" s="66" t="e">
        <f>VLOOKUP(M398,'Age Groups'!B:C,2,FALSE)</f>
        <v>#N/A</v>
      </c>
      <c r="M398" s="66">
        <f t="shared" si="23"/>
        <v>0</v>
      </c>
      <c r="N398" s="66" t="e">
        <f>VLOOKUP(O398,Clubs!D:E,2,FALSE)</f>
        <v>#N/A</v>
      </c>
      <c r="O398" s="66">
        <f t="shared" si="24"/>
        <v>0</v>
      </c>
      <c r="P398" s="66"/>
      <c r="Q398" s="66"/>
      <c r="R398" s="66"/>
      <c r="S398" s="66"/>
    </row>
    <row r="399" spans="1:19" s="83" customFormat="1" ht="14" hidden="1" customHeight="1" x14ac:dyDescent="0.2">
      <c r="A399" s="66">
        <v>105</v>
      </c>
      <c r="B399" s="82"/>
      <c r="C399" s="82"/>
      <c r="D399" s="71"/>
      <c r="E399" s="71"/>
      <c r="F399" s="71"/>
      <c r="G399" s="122"/>
      <c r="H399" s="66"/>
      <c r="I399" s="66"/>
      <c r="J399" s="66"/>
      <c r="K399" s="66"/>
      <c r="L399" s="66" t="e">
        <f>VLOOKUP(M399,'Age Groups'!B:C,2,FALSE)</f>
        <v>#N/A</v>
      </c>
      <c r="M399" s="66">
        <f t="shared" si="23"/>
        <v>0</v>
      </c>
      <c r="N399" s="66" t="e">
        <f>VLOOKUP(O399,Clubs!D:E,2,FALSE)</f>
        <v>#N/A</v>
      </c>
      <c r="O399" s="66">
        <f t="shared" si="24"/>
        <v>0</v>
      </c>
      <c r="P399" s="66"/>
      <c r="Q399" s="66"/>
      <c r="R399" s="66"/>
      <c r="S399" s="66"/>
    </row>
    <row r="400" spans="1:19" s="83" customFormat="1" ht="14" hidden="1" customHeight="1" x14ac:dyDescent="0.2">
      <c r="A400" s="66">
        <v>106</v>
      </c>
      <c r="B400" s="82"/>
      <c r="C400" s="82"/>
      <c r="D400" s="71"/>
      <c r="E400" s="71"/>
      <c r="F400" s="71"/>
      <c r="G400" s="122"/>
      <c r="H400" s="66"/>
      <c r="I400" s="66"/>
      <c r="J400" s="66"/>
      <c r="K400" s="66"/>
      <c r="L400" s="66" t="e">
        <f>VLOOKUP(M400,'Age Groups'!B:C,2,FALSE)</f>
        <v>#N/A</v>
      </c>
      <c r="M400" s="66">
        <f t="shared" si="23"/>
        <v>0</v>
      </c>
      <c r="N400" s="66" t="e">
        <f>VLOOKUP(O400,Clubs!D:E,2,FALSE)</f>
        <v>#N/A</v>
      </c>
      <c r="O400" s="66">
        <f t="shared" si="24"/>
        <v>0</v>
      </c>
      <c r="P400" s="66"/>
      <c r="Q400" s="66"/>
      <c r="R400" s="66"/>
      <c r="S400" s="66"/>
    </row>
    <row r="401" spans="1:19" s="83" customFormat="1" ht="14" hidden="1" customHeight="1" x14ac:dyDescent="0.2">
      <c r="A401" s="66">
        <v>107</v>
      </c>
      <c r="B401" s="82"/>
      <c r="C401" s="82"/>
      <c r="D401" s="71"/>
      <c r="E401" s="71"/>
      <c r="F401" s="71"/>
      <c r="G401" s="122"/>
      <c r="H401" s="66"/>
      <c r="I401" s="66"/>
      <c r="J401" s="66"/>
      <c r="K401" s="66"/>
      <c r="L401" s="66" t="e">
        <f>VLOOKUP(M401,'Age Groups'!B:C,2,FALSE)</f>
        <v>#N/A</v>
      </c>
      <c r="M401" s="66">
        <f t="shared" si="23"/>
        <v>0</v>
      </c>
      <c r="N401" s="66" t="e">
        <f>VLOOKUP(O401,Clubs!D:E,2,FALSE)</f>
        <v>#N/A</v>
      </c>
      <c r="O401" s="66">
        <f t="shared" si="24"/>
        <v>0</v>
      </c>
      <c r="P401" s="66"/>
      <c r="Q401" s="66"/>
      <c r="R401" s="66"/>
      <c r="S401" s="66"/>
    </row>
    <row r="402" spans="1:19" s="83" customFormat="1" ht="14" hidden="1" customHeight="1" x14ac:dyDescent="0.2">
      <c r="A402" s="66">
        <v>108</v>
      </c>
      <c r="B402" s="166"/>
      <c r="C402" s="82"/>
      <c r="D402" s="71"/>
      <c r="E402" s="71"/>
      <c r="F402" s="71"/>
      <c r="G402" s="122"/>
      <c r="H402" s="66"/>
      <c r="I402" s="66"/>
      <c r="J402" s="66"/>
      <c r="K402" s="66"/>
      <c r="L402" s="66" t="e">
        <f>VLOOKUP(M402,'Age Groups'!B:C,2,FALSE)</f>
        <v>#N/A</v>
      </c>
      <c r="M402" s="66">
        <f t="shared" si="23"/>
        <v>0</v>
      </c>
      <c r="N402" s="66" t="e">
        <f>VLOOKUP(O402,Clubs!D:E,2,FALSE)</f>
        <v>#N/A</v>
      </c>
      <c r="O402" s="66">
        <f t="shared" si="24"/>
        <v>0</v>
      </c>
      <c r="P402" s="66"/>
      <c r="Q402" s="66"/>
      <c r="R402" s="66"/>
      <c r="S402" s="66"/>
    </row>
    <row r="403" spans="1:19" s="83" customFormat="1" ht="14" hidden="1" customHeight="1" x14ac:dyDescent="0.2">
      <c r="A403" s="66">
        <v>207</v>
      </c>
      <c r="D403" s="88"/>
      <c r="E403" s="88"/>
      <c r="F403" s="94"/>
      <c r="L403" s="66" t="e">
        <f>VLOOKUP(M403,'Age Groups'!B:C,2,FALSE)</f>
        <v>#N/A</v>
      </c>
      <c r="M403" s="66">
        <f t="shared" si="23"/>
        <v>0</v>
      </c>
      <c r="N403" s="66" t="e">
        <f>VLOOKUP(O403,Clubs!D:E,2,FALSE)</f>
        <v>#N/A</v>
      </c>
      <c r="O403" s="66">
        <f t="shared" si="24"/>
        <v>0</v>
      </c>
    </row>
    <row r="404" spans="1:19" s="90" customFormat="1" ht="25" hidden="1" x14ac:dyDescent="0.2">
      <c r="A404" s="66">
        <v>208</v>
      </c>
      <c r="B404" s="104"/>
      <c r="C404" s="104"/>
      <c r="D404" s="142"/>
      <c r="E404" s="120"/>
      <c r="F404" s="88"/>
      <c r="G404" s="83"/>
      <c r="H404" s="83"/>
      <c r="I404" s="83"/>
      <c r="J404" s="83"/>
      <c r="K404" s="83"/>
      <c r="L404" s="66" t="e">
        <f>VLOOKUP(M404,'Age Groups'!B:C,2,FALSE)</f>
        <v>#N/A</v>
      </c>
      <c r="M404" s="66">
        <f t="shared" si="23"/>
        <v>0</v>
      </c>
      <c r="N404" s="66" t="e">
        <f>VLOOKUP(O404,Clubs!D:E,2,FALSE)</f>
        <v>#N/A</v>
      </c>
      <c r="O404" s="66">
        <f t="shared" si="24"/>
        <v>0</v>
      </c>
      <c r="P404" s="83"/>
      <c r="Q404" s="83"/>
      <c r="R404" s="104"/>
      <c r="S404" s="104"/>
    </row>
    <row r="405" spans="1:19" s="83" customFormat="1" ht="14" hidden="1" customHeight="1" x14ac:dyDescent="0.2">
      <c r="A405" s="66">
        <v>209</v>
      </c>
      <c r="B405" s="82"/>
      <c r="C405" s="82"/>
      <c r="D405" s="80"/>
      <c r="E405" s="71"/>
      <c r="F405" s="77"/>
      <c r="G405" s="66"/>
      <c r="H405" s="66"/>
      <c r="I405" s="66"/>
      <c r="J405" s="66"/>
      <c r="K405" s="66"/>
      <c r="L405" s="66" t="e">
        <f>VLOOKUP(M405,'Age Groups'!B:C,2,FALSE)</f>
        <v>#N/A</v>
      </c>
      <c r="M405" s="66">
        <f t="shared" si="23"/>
        <v>0</v>
      </c>
      <c r="N405" s="66" t="e">
        <f>VLOOKUP(O405,Clubs!D:E,2,FALSE)</f>
        <v>#N/A</v>
      </c>
      <c r="O405" s="66">
        <f t="shared" si="24"/>
        <v>0</v>
      </c>
      <c r="P405" s="66"/>
      <c r="Q405" s="66"/>
      <c r="R405" s="66"/>
      <c r="S405" s="66"/>
    </row>
    <row r="406" spans="1:19" s="83" customFormat="1" ht="14" hidden="1" customHeight="1" x14ac:dyDescent="0.2">
      <c r="A406" s="66">
        <v>210</v>
      </c>
      <c r="B406" s="82"/>
      <c r="C406" s="82"/>
      <c r="D406" s="80"/>
      <c r="E406" s="71"/>
      <c r="F406" s="77"/>
      <c r="G406" s="122"/>
      <c r="H406" s="66"/>
      <c r="I406" s="66"/>
      <c r="J406" s="66"/>
      <c r="K406" s="66"/>
      <c r="L406" s="66" t="e">
        <f>VLOOKUP(M406,'Age Groups'!B:C,2,FALSE)</f>
        <v>#N/A</v>
      </c>
      <c r="M406" s="66">
        <f t="shared" si="23"/>
        <v>0</v>
      </c>
      <c r="N406" s="66" t="e">
        <f>VLOOKUP(O406,Clubs!D:E,2,FALSE)</f>
        <v>#N/A</v>
      </c>
      <c r="O406" s="66">
        <f t="shared" si="24"/>
        <v>0</v>
      </c>
      <c r="P406" s="66"/>
      <c r="Q406" s="66"/>
      <c r="R406" s="66"/>
      <c r="S406" s="66"/>
    </row>
    <row r="407" spans="1:19" s="83" customFormat="1" ht="14" hidden="1" customHeight="1" x14ac:dyDescent="0.2">
      <c r="A407" s="66">
        <v>211</v>
      </c>
      <c r="B407" s="82"/>
      <c r="C407" s="82"/>
      <c r="D407" s="80"/>
      <c r="E407" s="71"/>
      <c r="F407" s="77"/>
      <c r="G407" s="122"/>
      <c r="H407" s="66"/>
      <c r="I407" s="66"/>
      <c r="J407" s="66"/>
      <c r="K407" s="66"/>
      <c r="L407" s="66" t="e">
        <f>VLOOKUP(M407,'Age Groups'!B:C,2,FALSE)</f>
        <v>#N/A</v>
      </c>
      <c r="M407" s="66">
        <f t="shared" si="23"/>
        <v>0</v>
      </c>
      <c r="N407" s="66" t="e">
        <f>VLOOKUP(O407,Clubs!D:E,2,FALSE)</f>
        <v>#N/A</v>
      </c>
      <c r="O407" s="66">
        <f t="shared" si="24"/>
        <v>0</v>
      </c>
      <c r="P407" s="66"/>
      <c r="Q407" s="66"/>
      <c r="R407" s="66"/>
      <c r="S407" s="66"/>
    </row>
    <row r="408" spans="1:19" s="83" customFormat="1" ht="15" hidden="1" customHeight="1" x14ac:dyDescent="0.2">
      <c r="A408" s="66">
        <v>212</v>
      </c>
      <c r="B408" s="82"/>
      <c r="C408" s="82"/>
      <c r="D408" s="80"/>
      <c r="E408" s="71"/>
      <c r="F408" s="80"/>
      <c r="G408" s="122"/>
      <c r="H408" s="66"/>
      <c r="I408" s="66"/>
      <c r="J408" s="66"/>
      <c r="K408" s="66"/>
      <c r="L408" s="66" t="e">
        <f>VLOOKUP(M408,'Age Groups'!B:C,2,FALSE)</f>
        <v>#N/A</v>
      </c>
      <c r="M408" s="66">
        <f t="shared" si="23"/>
        <v>0</v>
      </c>
      <c r="N408" s="66" t="e">
        <f>VLOOKUP(O408,Clubs!D:E,2,FALSE)</f>
        <v>#N/A</v>
      </c>
      <c r="O408" s="66">
        <f t="shared" si="24"/>
        <v>0</v>
      </c>
      <c r="P408" s="66"/>
      <c r="Q408" s="66"/>
      <c r="R408" s="66"/>
      <c r="S408" s="66"/>
    </row>
    <row r="409" spans="1:19" s="83" customFormat="1" ht="14" hidden="1" customHeight="1" x14ac:dyDescent="0.2">
      <c r="A409" s="66">
        <v>213</v>
      </c>
      <c r="B409" s="82"/>
      <c r="C409" s="82"/>
      <c r="D409" s="80"/>
      <c r="E409" s="71"/>
      <c r="F409" s="80"/>
      <c r="G409" s="122"/>
      <c r="H409" s="66"/>
      <c r="I409" s="66"/>
      <c r="J409" s="66"/>
      <c r="K409" s="66"/>
      <c r="L409" s="66" t="e">
        <f>VLOOKUP(M409,'Age Groups'!B:C,2,FALSE)</f>
        <v>#N/A</v>
      </c>
      <c r="M409" s="66">
        <f t="shared" si="23"/>
        <v>0</v>
      </c>
      <c r="N409" s="66" t="e">
        <f>VLOOKUP(O409,Clubs!D:E,2,FALSE)</f>
        <v>#N/A</v>
      </c>
      <c r="O409" s="66">
        <f t="shared" si="24"/>
        <v>0</v>
      </c>
      <c r="P409" s="66"/>
      <c r="Q409" s="66"/>
      <c r="R409" s="66"/>
      <c r="S409" s="66"/>
    </row>
    <row r="410" spans="1:19" s="83" customFormat="1" ht="14" hidden="1" customHeight="1" x14ac:dyDescent="0.2">
      <c r="A410" s="66">
        <v>214</v>
      </c>
      <c r="B410" s="82"/>
      <c r="C410" s="82"/>
      <c r="D410" s="80"/>
      <c r="E410" s="80"/>
      <c r="F410" s="80"/>
      <c r="G410" s="122"/>
      <c r="H410" s="66"/>
      <c r="I410" s="66"/>
      <c r="J410" s="66"/>
      <c r="K410" s="66"/>
      <c r="L410" s="66" t="e">
        <f>VLOOKUP(M410,'Age Groups'!B:C,2,FALSE)</f>
        <v>#N/A</v>
      </c>
      <c r="M410" s="66">
        <f t="shared" si="23"/>
        <v>0</v>
      </c>
      <c r="N410" s="66" t="e">
        <f>VLOOKUP(O410,Clubs!D:E,2,FALSE)</f>
        <v>#N/A</v>
      </c>
      <c r="O410" s="66">
        <f t="shared" si="24"/>
        <v>0</v>
      </c>
      <c r="P410" s="66"/>
      <c r="Q410" s="66"/>
      <c r="R410" s="66"/>
      <c r="S410" s="66"/>
    </row>
    <row r="411" spans="1:19" s="83" customFormat="1" ht="14" hidden="1" customHeight="1" x14ac:dyDescent="0.2">
      <c r="A411" s="66">
        <v>215</v>
      </c>
      <c r="B411" s="82"/>
      <c r="C411" s="82"/>
      <c r="D411" s="122"/>
      <c r="E411" s="122"/>
      <c r="F411" s="122"/>
      <c r="G411" s="122"/>
      <c r="H411" s="66"/>
      <c r="I411" s="66"/>
      <c r="J411" s="66"/>
      <c r="K411" s="66"/>
      <c r="L411" s="66" t="e">
        <f>VLOOKUP(M411,'Age Groups'!B:C,2,FALSE)</f>
        <v>#N/A</v>
      </c>
      <c r="M411" s="66">
        <f t="shared" si="23"/>
        <v>0</v>
      </c>
      <c r="N411" s="66" t="e">
        <f>VLOOKUP(O411,Clubs!D:E,2,FALSE)</f>
        <v>#N/A</v>
      </c>
      <c r="O411" s="66">
        <f t="shared" si="24"/>
        <v>0</v>
      </c>
      <c r="P411" s="66"/>
      <c r="Q411" s="66"/>
      <c r="R411" s="66"/>
      <c r="S411" s="66"/>
    </row>
    <row r="412" spans="1:19" s="83" customFormat="1" ht="14" hidden="1" customHeight="1" x14ac:dyDescent="0.2">
      <c r="A412" s="66">
        <v>216</v>
      </c>
      <c r="B412" s="82"/>
      <c r="C412" s="82"/>
      <c r="D412" s="122"/>
      <c r="E412" s="122"/>
      <c r="F412" s="122"/>
      <c r="G412" s="122"/>
      <c r="H412" s="66"/>
      <c r="I412" s="66"/>
      <c r="J412" s="66"/>
      <c r="K412" s="66"/>
      <c r="L412" s="66" t="e">
        <f>VLOOKUP(M412,'Age Groups'!B:C,2,FALSE)</f>
        <v>#N/A</v>
      </c>
      <c r="M412" s="66">
        <f t="shared" si="23"/>
        <v>0</v>
      </c>
      <c r="N412" s="66" t="e">
        <f>VLOOKUP(O412,Clubs!D:E,2,FALSE)</f>
        <v>#N/A</v>
      </c>
      <c r="O412" s="66">
        <f t="shared" si="24"/>
        <v>0</v>
      </c>
      <c r="P412" s="66"/>
      <c r="Q412" s="66"/>
      <c r="R412" s="66"/>
      <c r="S412" s="66"/>
    </row>
    <row r="413" spans="1:19" s="90" customFormat="1" ht="25" hidden="1" x14ac:dyDescent="0.2">
      <c r="A413" s="66">
        <v>217</v>
      </c>
      <c r="B413" s="82"/>
      <c r="C413" s="82"/>
      <c r="D413" s="122"/>
      <c r="E413" s="122"/>
      <c r="F413" s="122"/>
      <c r="G413" s="122"/>
      <c r="H413" s="66"/>
      <c r="I413" s="66"/>
      <c r="J413" s="66"/>
      <c r="K413" s="66"/>
      <c r="L413" s="66" t="e">
        <f>VLOOKUP(M413,'Age Groups'!B:C,2,FALSE)</f>
        <v>#N/A</v>
      </c>
      <c r="M413" s="66">
        <f t="shared" si="23"/>
        <v>0</v>
      </c>
      <c r="N413" s="66" t="e">
        <f>VLOOKUP(O413,Clubs!D:E,2,FALSE)</f>
        <v>#N/A</v>
      </c>
      <c r="O413" s="66">
        <f t="shared" si="24"/>
        <v>0</v>
      </c>
      <c r="P413" s="66"/>
      <c r="Q413" s="66"/>
      <c r="R413" s="66"/>
      <c r="S413" s="66"/>
    </row>
    <row r="414" spans="1:19" s="83" customFormat="1" ht="14" hidden="1" customHeight="1" x14ac:dyDescent="0.2">
      <c r="A414" s="66">
        <v>218</v>
      </c>
      <c r="B414" s="82"/>
      <c r="C414" s="82"/>
      <c r="D414" s="122"/>
      <c r="E414" s="143"/>
      <c r="F414" s="125"/>
      <c r="G414" s="122"/>
      <c r="H414" s="66"/>
      <c r="I414" s="66"/>
      <c r="J414" s="66"/>
      <c r="K414" s="66"/>
      <c r="L414" s="66" t="e">
        <f>VLOOKUP(M414,'Age Groups'!B:C,2,FALSE)</f>
        <v>#N/A</v>
      </c>
      <c r="M414" s="66">
        <f t="shared" si="23"/>
        <v>0</v>
      </c>
      <c r="N414" s="66" t="e">
        <f>VLOOKUP(O414,Clubs!D:E,2,FALSE)</f>
        <v>#N/A</v>
      </c>
      <c r="O414" s="66">
        <f t="shared" si="24"/>
        <v>0</v>
      </c>
      <c r="P414" s="66"/>
      <c r="Q414" s="66"/>
      <c r="R414" s="66"/>
      <c r="S414" s="66"/>
    </row>
    <row r="415" spans="1:19" s="83" customFormat="1" ht="14" hidden="1" customHeight="1" x14ac:dyDescent="0.2">
      <c r="A415" s="66">
        <v>219</v>
      </c>
      <c r="B415" s="82"/>
      <c r="C415" s="82"/>
      <c r="D415" s="122"/>
      <c r="E415" s="143"/>
      <c r="F415" s="125"/>
      <c r="G415" s="122"/>
      <c r="H415" s="66"/>
      <c r="I415" s="66"/>
      <c r="J415" s="66"/>
      <c r="K415" s="66"/>
      <c r="L415" s="66" t="e">
        <f>VLOOKUP(M415,'Age Groups'!B:C,2,FALSE)</f>
        <v>#N/A</v>
      </c>
      <c r="M415" s="66">
        <f t="shared" si="23"/>
        <v>0</v>
      </c>
      <c r="N415" s="66" t="e">
        <f>VLOOKUP(O415,Clubs!D:E,2,FALSE)</f>
        <v>#N/A</v>
      </c>
      <c r="O415" s="66">
        <f t="shared" si="24"/>
        <v>0</v>
      </c>
      <c r="P415" s="66"/>
      <c r="Q415" s="66"/>
      <c r="R415" s="66"/>
      <c r="S415" s="66"/>
    </row>
    <row r="416" spans="1:19" s="83" customFormat="1" ht="14" hidden="1" customHeight="1" x14ac:dyDescent="0.2">
      <c r="A416" s="66">
        <v>220</v>
      </c>
      <c r="B416" s="82"/>
      <c r="C416" s="82"/>
      <c r="D416" s="122"/>
      <c r="E416" s="143"/>
      <c r="F416" s="125"/>
      <c r="G416" s="122"/>
      <c r="H416" s="66"/>
      <c r="I416" s="66"/>
      <c r="J416" s="66"/>
      <c r="K416" s="66"/>
      <c r="L416" s="66" t="e">
        <f>VLOOKUP(M416,'Age Groups'!B:C,2,FALSE)</f>
        <v>#N/A</v>
      </c>
      <c r="M416" s="66">
        <f t="shared" si="23"/>
        <v>0</v>
      </c>
      <c r="N416" s="66" t="e">
        <f>VLOOKUP(O416,Clubs!D:E,2,FALSE)</f>
        <v>#N/A</v>
      </c>
      <c r="O416" s="66">
        <f t="shared" si="24"/>
        <v>0</v>
      </c>
      <c r="P416" s="66"/>
      <c r="Q416" s="66"/>
      <c r="R416" s="66"/>
      <c r="S416" s="66"/>
    </row>
    <row r="417" spans="1:19" s="83" customFormat="1" ht="14" hidden="1" customHeight="1" x14ac:dyDescent="0.2">
      <c r="A417" s="66">
        <v>319</v>
      </c>
      <c r="E417" s="101"/>
      <c r="F417" s="103"/>
      <c r="L417" s="66" t="e">
        <f>VLOOKUP(M417,'Age Groups'!B:C,2,FALSE)</f>
        <v>#N/A</v>
      </c>
      <c r="M417" s="66">
        <f t="shared" si="23"/>
        <v>0</v>
      </c>
      <c r="N417" s="66" t="e">
        <f>VLOOKUP(O417,Clubs!D:E,2,FALSE)</f>
        <v>#N/A</v>
      </c>
      <c r="O417" s="66">
        <f t="shared" si="24"/>
        <v>0</v>
      </c>
    </row>
    <row r="418" spans="1:19" s="83" customFormat="1" ht="14" hidden="1" customHeight="1" x14ac:dyDescent="0.2">
      <c r="A418" s="66">
        <v>320</v>
      </c>
      <c r="B418" s="104"/>
      <c r="C418" s="104"/>
      <c r="E418" s="101"/>
      <c r="F418" s="177"/>
      <c r="L418" s="66" t="e">
        <f>VLOOKUP(M418,'Age Groups'!B:C,2,FALSE)</f>
        <v>#N/A</v>
      </c>
      <c r="M418" s="66">
        <f t="shared" si="23"/>
        <v>0</v>
      </c>
      <c r="N418" s="66" t="e">
        <f>VLOOKUP(O418,Clubs!D:E,2,FALSE)</f>
        <v>#N/A</v>
      </c>
      <c r="O418" s="66">
        <f t="shared" si="24"/>
        <v>0</v>
      </c>
      <c r="R418" s="104"/>
      <c r="S418" s="104"/>
    </row>
    <row r="419" spans="1:19" s="83" customFormat="1" ht="14" hidden="1" customHeight="1" x14ac:dyDescent="0.2">
      <c r="A419" s="66">
        <v>321</v>
      </c>
      <c r="B419" s="82"/>
      <c r="C419" s="82"/>
      <c r="D419" s="66"/>
      <c r="E419" s="143"/>
      <c r="F419" s="179"/>
      <c r="G419" s="66"/>
      <c r="H419" s="66"/>
      <c r="I419" s="66"/>
      <c r="J419" s="66"/>
      <c r="K419" s="66"/>
      <c r="L419" s="66" t="e">
        <f>VLOOKUP(M419,'Age Groups'!B:C,2,FALSE)</f>
        <v>#N/A</v>
      </c>
      <c r="M419" s="66">
        <f t="shared" si="23"/>
        <v>0</v>
      </c>
      <c r="N419" s="66" t="e">
        <f>VLOOKUP(O419,Clubs!D:E,2,FALSE)</f>
        <v>#N/A</v>
      </c>
      <c r="O419" s="66">
        <f t="shared" si="24"/>
        <v>0</v>
      </c>
      <c r="P419" s="66"/>
      <c r="Q419" s="66"/>
      <c r="R419" s="66"/>
      <c r="S419" s="66"/>
    </row>
    <row r="420" spans="1:19" s="83" customFormat="1" hidden="1" x14ac:dyDescent="0.2">
      <c r="A420" s="66">
        <v>322</v>
      </c>
      <c r="B420" s="82"/>
      <c r="C420" s="82"/>
      <c r="D420" s="66"/>
      <c r="E420" s="172"/>
      <c r="F420" s="82"/>
      <c r="G420" s="66"/>
      <c r="H420" s="66"/>
      <c r="I420" s="66"/>
      <c r="J420" s="66"/>
      <c r="K420" s="66"/>
      <c r="L420" s="66" t="e">
        <f>VLOOKUP(M420,'Age Groups'!B:C,2,FALSE)</f>
        <v>#N/A</v>
      </c>
      <c r="M420" s="66">
        <f t="shared" si="23"/>
        <v>0</v>
      </c>
      <c r="N420" s="66" t="e">
        <f>VLOOKUP(O420,Clubs!D:E,2,FALSE)</f>
        <v>#N/A</v>
      </c>
      <c r="O420" s="66">
        <f t="shared" si="24"/>
        <v>0</v>
      </c>
      <c r="P420" s="66"/>
      <c r="Q420" s="66"/>
      <c r="R420" s="66"/>
      <c r="S420" s="66"/>
    </row>
    <row r="421" spans="1:19" s="83" customFormat="1" ht="14" hidden="1" customHeight="1" x14ac:dyDescent="0.2">
      <c r="A421" s="66">
        <v>323</v>
      </c>
      <c r="B421" s="82"/>
      <c r="C421" s="82"/>
      <c r="D421" s="66"/>
      <c r="E421" s="80"/>
      <c r="F421" s="66"/>
      <c r="G421" s="66"/>
      <c r="H421" s="66"/>
      <c r="I421" s="66"/>
      <c r="J421" s="66"/>
      <c r="K421" s="66"/>
      <c r="L421" s="66" t="e">
        <f>VLOOKUP(M421,'Age Groups'!B:C,2,FALSE)</f>
        <v>#N/A</v>
      </c>
      <c r="M421" s="66">
        <f t="shared" si="23"/>
        <v>0</v>
      </c>
      <c r="N421" s="66" t="e">
        <f>VLOOKUP(O421,Clubs!D:E,2,FALSE)</f>
        <v>#N/A</v>
      </c>
      <c r="O421" s="66">
        <f t="shared" si="24"/>
        <v>0</v>
      </c>
      <c r="P421" s="66"/>
      <c r="Q421" s="66"/>
      <c r="R421" s="66"/>
      <c r="S421" s="66"/>
    </row>
    <row r="422" spans="1:19" s="83" customFormat="1" ht="14" hidden="1" customHeight="1" x14ac:dyDescent="0.2">
      <c r="A422" s="66">
        <v>324</v>
      </c>
      <c r="B422" s="82"/>
      <c r="C422" s="82"/>
      <c r="D422" s="66"/>
      <c r="E422" s="80"/>
      <c r="F422" s="66"/>
      <c r="G422" s="66"/>
      <c r="H422" s="66"/>
      <c r="I422" s="66"/>
      <c r="J422" s="66"/>
      <c r="K422" s="66"/>
      <c r="L422" s="66" t="e">
        <f>VLOOKUP(M422,'Age Groups'!B:C,2,FALSE)</f>
        <v>#N/A</v>
      </c>
      <c r="M422" s="66">
        <f t="shared" si="23"/>
        <v>0</v>
      </c>
      <c r="N422" s="66" t="e">
        <f>VLOOKUP(O422,Clubs!D:E,2,FALSE)</f>
        <v>#N/A</v>
      </c>
      <c r="O422" s="66">
        <f t="shared" si="24"/>
        <v>0</v>
      </c>
      <c r="P422" s="66"/>
      <c r="Q422" s="66"/>
      <c r="R422" s="66"/>
      <c r="S422" s="66"/>
    </row>
    <row r="423" spans="1:19" s="83" customFormat="1" ht="14" hidden="1" customHeight="1" x14ac:dyDescent="0.2">
      <c r="A423" s="66">
        <v>325</v>
      </c>
      <c r="B423" s="82"/>
      <c r="C423" s="82"/>
      <c r="D423" s="66"/>
      <c r="E423" s="80"/>
      <c r="F423" s="66"/>
      <c r="G423" s="66"/>
      <c r="H423" s="66"/>
      <c r="I423" s="66"/>
      <c r="J423" s="66"/>
      <c r="K423" s="66"/>
      <c r="L423" s="66" t="e">
        <f>VLOOKUP(M423,'Age Groups'!B:C,2,FALSE)</f>
        <v>#N/A</v>
      </c>
      <c r="M423" s="66">
        <f t="shared" si="23"/>
        <v>0</v>
      </c>
      <c r="N423" s="66" t="e">
        <f>VLOOKUP(O423,Clubs!D:E,2,FALSE)</f>
        <v>#N/A</v>
      </c>
      <c r="O423" s="66">
        <f t="shared" si="24"/>
        <v>0</v>
      </c>
      <c r="P423" s="66"/>
      <c r="Q423" s="66"/>
      <c r="R423" s="66"/>
      <c r="S423" s="66"/>
    </row>
    <row r="424" spans="1:19" s="83" customFormat="1" ht="14" hidden="1" customHeight="1" x14ac:dyDescent="0.2">
      <c r="A424" s="66">
        <v>326</v>
      </c>
      <c r="B424" s="82"/>
      <c r="C424" s="82"/>
      <c r="D424" s="66"/>
      <c r="E424" s="80"/>
      <c r="F424" s="66"/>
      <c r="G424" s="66"/>
      <c r="H424" s="66"/>
      <c r="I424" s="66"/>
      <c r="J424" s="66"/>
      <c r="K424" s="66"/>
      <c r="L424" s="66" t="e">
        <f>VLOOKUP(M424,'Age Groups'!B:C,2,FALSE)</f>
        <v>#N/A</v>
      </c>
      <c r="M424" s="66">
        <f t="shared" si="23"/>
        <v>0</v>
      </c>
      <c r="N424" s="66" t="e">
        <f>VLOOKUP(O424,Clubs!D:E,2,FALSE)</f>
        <v>#N/A</v>
      </c>
      <c r="O424" s="66">
        <f t="shared" si="24"/>
        <v>0</v>
      </c>
      <c r="P424" s="66"/>
      <c r="Q424" s="66"/>
      <c r="R424" s="66"/>
      <c r="S424" s="66"/>
    </row>
    <row r="425" spans="1:19" s="83" customFormat="1" ht="14" hidden="1" customHeight="1" x14ac:dyDescent="0.2">
      <c r="A425" s="66">
        <v>327</v>
      </c>
      <c r="B425" s="82"/>
      <c r="C425" s="82"/>
      <c r="D425" s="66"/>
      <c r="E425" s="66"/>
      <c r="F425" s="66"/>
      <c r="G425" s="66"/>
      <c r="H425" s="66"/>
      <c r="I425" s="66"/>
      <c r="J425" s="66"/>
      <c r="K425" s="66"/>
      <c r="L425" s="66" t="e">
        <f>VLOOKUP(M425,'Age Groups'!B:C,2,FALSE)</f>
        <v>#N/A</v>
      </c>
      <c r="M425" s="66">
        <f t="shared" si="23"/>
        <v>0</v>
      </c>
      <c r="N425" s="66" t="e">
        <f>VLOOKUP(O425,Clubs!D:E,2,FALSE)</f>
        <v>#N/A</v>
      </c>
      <c r="O425" s="66">
        <f t="shared" si="24"/>
        <v>0</v>
      </c>
      <c r="P425" s="66"/>
      <c r="Q425" s="66"/>
      <c r="R425" s="66"/>
      <c r="S425" s="66"/>
    </row>
    <row r="426" spans="1:19" s="83" customFormat="1" ht="14" hidden="1" customHeight="1" x14ac:dyDescent="0.2">
      <c r="A426" s="66">
        <v>426</v>
      </c>
      <c r="D426" s="127"/>
      <c r="L426" s="66" t="e">
        <f>VLOOKUP(M426,'Age Groups'!B:C,2,FALSE)</f>
        <v>#N/A</v>
      </c>
      <c r="M426" s="66">
        <f t="shared" si="23"/>
        <v>0</v>
      </c>
      <c r="N426" s="66" t="e">
        <f>VLOOKUP(O426,Clubs!D:E,2,FALSE)</f>
        <v>#N/A</v>
      </c>
      <c r="O426" s="66">
        <f t="shared" si="24"/>
        <v>0</v>
      </c>
    </row>
    <row r="427" spans="1:19" s="104" customFormat="1" ht="14" hidden="1" customHeight="1" x14ac:dyDescent="0.2">
      <c r="A427" s="66">
        <v>427</v>
      </c>
      <c r="D427" s="127"/>
      <c r="E427" s="83"/>
      <c r="F427" s="83"/>
      <c r="H427" s="83"/>
      <c r="I427" s="83"/>
      <c r="J427" s="83"/>
      <c r="K427" s="83"/>
      <c r="L427" s="66" t="e">
        <f>VLOOKUP(M427,'Age Groups'!B:C,2,FALSE)</f>
        <v>#N/A</v>
      </c>
      <c r="M427" s="66">
        <f t="shared" si="23"/>
        <v>0</v>
      </c>
      <c r="N427" s="66" t="e">
        <f>VLOOKUP(O427,Clubs!D:E,2,FALSE)</f>
        <v>#N/A</v>
      </c>
      <c r="O427" s="66">
        <f t="shared" si="24"/>
        <v>0</v>
      </c>
      <c r="P427" s="83"/>
      <c r="Q427" s="83"/>
    </row>
    <row r="428" spans="1:19" s="82" customFormat="1" ht="14" hidden="1" customHeight="1" x14ac:dyDescent="0.2">
      <c r="A428" s="66">
        <v>428</v>
      </c>
      <c r="D428" s="122"/>
      <c r="E428" s="66"/>
      <c r="F428" s="66"/>
      <c r="H428" s="66"/>
      <c r="I428" s="66"/>
      <c r="J428" s="66"/>
      <c r="K428" s="66"/>
      <c r="L428" s="66" t="e">
        <f>VLOOKUP(M428,'Age Groups'!B:C,2,FALSE)</f>
        <v>#N/A</v>
      </c>
      <c r="M428" s="66">
        <f t="shared" si="23"/>
        <v>0</v>
      </c>
      <c r="N428" s="66" t="e">
        <f>VLOOKUP(O428,Clubs!D:E,2,FALSE)</f>
        <v>#N/A</v>
      </c>
      <c r="O428" s="66">
        <f t="shared" si="24"/>
        <v>0</v>
      </c>
      <c r="P428" s="66"/>
      <c r="Q428" s="66"/>
      <c r="R428" s="66"/>
      <c r="S428" s="66"/>
    </row>
    <row r="429" spans="1:19" s="82" customFormat="1" ht="14" hidden="1" customHeight="1" x14ac:dyDescent="0.2">
      <c r="A429" s="66">
        <v>429</v>
      </c>
      <c r="D429" s="66"/>
      <c r="E429" s="66"/>
      <c r="F429" s="66"/>
      <c r="H429" s="66"/>
      <c r="I429" s="66"/>
      <c r="J429" s="66"/>
      <c r="K429" s="66"/>
      <c r="L429" s="66" t="e">
        <f>VLOOKUP(M429,'Age Groups'!B:C,2,FALSE)</f>
        <v>#N/A</v>
      </c>
      <c r="M429" s="66">
        <f t="shared" si="23"/>
        <v>0</v>
      </c>
      <c r="N429" s="66" t="e">
        <f>VLOOKUP(O429,Clubs!D:E,2,FALSE)</f>
        <v>#N/A</v>
      </c>
      <c r="O429" s="66">
        <f t="shared" si="24"/>
        <v>0</v>
      </c>
      <c r="P429" s="66"/>
      <c r="Q429" s="66"/>
      <c r="R429" s="66"/>
      <c r="S429" s="66"/>
    </row>
    <row r="430" spans="1:19" s="82" customFormat="1" ht="14" customHeight="1" x14ac:dyDescent="0.2">
      <c r="D430" s="66"/>
      <c r="E430" s="66"/>
      <c r="F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</row>
    <row r="431" spans="1:19" s="82" customFormat="1" ht="14" customHeight="1" x14ac:dyDescent="0.2">
      <c r="D431" s="66"/>
      <c r="E431" s="66"/>
      <c r="F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</row>
    <row r="432" spans="1:19" s="82" customFormat="1" ht="14" customHeight="1" x14ac:dyDescent="0.2">
      <c r="D432" s="66"/>
      <c r="E432" s="66"/>
      <c r="F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</row>
    <row r="433" spans="4:19" s="82" customFormat="1" ht="14" customHeight="1" x14ac:dyDescent="0.2">
      <c r="D433" s="66"/>
      <c r="E433" s="66"/>
      <c r="F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</row>
    <row r="434" spans="4:19" s="82" customFormat="1" ht="14" customHeight="1" x14ac:dyDescent="0.2">
      <c r="D434" s="66"/>
      <c r="E434" s="66"/>
      <c r="F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</row>
    <row r="435" spans="4:19" s="82" customFormat="1" ht="14" customHeight="1" x14ac:dyDescent="0.2">
      <c r="D435" s="66"/>
      <c r="E435" s="66"/>
      <c r="F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</row>
    <row r="436" spans="4:19" s="82" customFormat="1" ht="14" customHeight="1" x14ac:dyDescent="0.2"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</row>
    <row r="437" spans="4:19" s="82" customFormat="1" ht="14" customHeight="1" x14ac:dyDescent="0.2"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</row>
    <row r="438" spans="4:19" s="82" customFormat="1" ht="14" customHeight="1" x14ac:dyDescent="0.2"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</row>
    <row r="439" spans="4:19" s="82" customFormat="1" ht="14" customHeight="1" x14ac:dyDescent="0.2"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</row>
    <row r="440" spans="4:19" s="82" customFormat="1" ht="14" customHeight="1" x14ac:dyDescent="0.2"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</row>
    <row r="441" spans="4:19" s="82" customFormat="1" ht="14" customHeight="1" x14ac:dyDescent="0.2"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</row>
    <row r="442" spans="4:19" s="82" customFormat="1" ht="14" customHeight="1" x14ac:dyDescent="0.2"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</row>
    <row r="443" spans="4:19" s="82" customFormat="1" ht="14" customHeight="1" x14ac:dyDescent="0.2"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</row>
    <row r="444" spans="4:19" s="82" customFormat="1" ht="14" customHeight="1" x14ac:dyDescent="0.2"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</row>
    <row r="445" spans="4:19" s="82" customFormat="1" ht="14" customHeight="1" x14ac:dyDescent="0.2"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</row>
    <row r="446" spans="4:19" s="82" customFormat="1" ht="14" customHeight="1" x14ac:dyDescent="0.2"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</row>
    <row r="447" spans="4:19" s="82" customFormat="1" ht="14" customHeight="1" x14ac:dyDescent="0.2"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</row>
    <row r="448" spans="4:19" s="82" customFormat="1" ht="14" customHeight="1" x14ac:dyDescent="0.2"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</row>
    <row r="449" spans="4:19" s="82" customFormat="1" ht="14" customHeight="1" x14ac:dyDescent="0.2"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</row>
    <row r="450" spans="4:19" s="82" customFormat="1" ht="14" customHeight="1" x14ac:dyDescent="0.2"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</row>
    <row r="451" spans="4:19" s="82" customFormat="1" ht="14" customHeight="1" x14ac:dyDescent="0.2"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</row>
    <row r="452" spans="4:19" s="82" customFormat="1" ht="14" customHeight="1" x14ac:dyDescent="0.2"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</row>
    <row r="453" spans="4:19" s="82" customFormat="1" ht="14" customHeight="1" x14ac:dyDescent="0.2"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</row>
    <row r="454" spans="4:19" s="82" customFormat="1" ht="14" customHeight="1" x14ac:dyDescent="0.2"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</row>
    <row r="455" spans="4:19" s="82" customFormat="1" ht="14" customHeight="1" x14ac:dyDescent="0.2"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</row>
    <row r="456" spans="4:19" s="82" customFormat="1" ht="14" customHeight="1" x14ac:dyDescent="0.2"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</row>
    <row r="457" spans="4:19" s="82" customFormat="1" ht="14" customHeight="1" x14ac:dyDescent="0.2"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</row>
    <row r="458" spans="4:19" s="82" customFormat="1" ht="14" customHeight="1" x14ac:dyDescent="0.2"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</row>
    <row r="459" spans="4:19" s="82" customFormat="1" ht="14" customHeight="1" x14ac:dyDescent="0.2"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</row>
    <row r="460" spans="4:19" s="82" customFormat="1" ht="14" customHeight="1" x14ac:dyDescent="0.2"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</row>
    <row r="461" spans="4:19" s="82" customFormat="1" ht="14" customHeight="1" x14ac:dyDescent="0.2"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</row>
    <row r="462" spans="4:19" s="82" customFormat="1" ht="14" customHeight="1" x14ac:dyDescent="0.2"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</row>
    <row r="463" spans="4:19" s="82" customFormat="1" ht="14" customHeight="1" x14ac:dyDescent="0.2"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</row>
    <row r="464" spans="4:19" s="82" customFormat="1" ht="14" customHeight="1" x14ac:dyDescent="0.2"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</row>
    <row r="465" spans="4:19" s="82" customFormat="1" ht="14" customHeight="1" x14ac:dyDescent="0.2"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</row>
    <row r="466" spans="4:19" s="82" customFormat="1" ht="14" customHeight="1" x14ac:dyDescent="0.2"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</row>
    <row r="467" spans="4:19" s="82" customFormat="1" ht="14" customHeight="1" x14ac:dyDescent="0.2"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</row>
    <row r="468" spans="4:19" s="82" customFormat="1" ht="14" customHeight="1" x14ac:dyDescent="0.2"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</row>
    <row r="469" spans="4:19" s="82" customFormat="1" ht="14" customHeight="1" x14ac:dyDescent="0.2"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</row>
    <row r="470" spans="4:19" s="82" customFormat="1" ht="14" customHeight="1" x14ac:dyDescent="0.2"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</row>
    <row r="471" spans="4:19" s="82" customFormat="1" ht="14" customHeight="1" x14ac:dyDescent="0.2"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</row>
    <row r="472" spans="4:19" s="82" customFormat="1" ht="14" customHeight="1" x14ac:dyDescent="0.2"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</row>
    <row r="473" spans="4:19" s="82" customFormat="1" ht="14" customHeight="1" x14ac:dyDescent="0.2"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</row>
    <row r="474" spans="4:19" s="82" customFormat="1" ht="14" customHeight="1" x14ac:dyDescent="0.2"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</row>
    <row r="475" spans="4:19" s="82" customFormat="1" ht="14" customHeight="1" x14ac:dyDescent="0.2"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</row>
    <row r="476" spans="4:19" s="82" customFormat="1" ht="14" customHeight="1" x14ac:dyDescent="0.2"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</row>
    <row r="477" spans="4:19" s="82" customFormat="1" ht="14" customHeight="1" x14ac:dyDescent="0.2"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</row>
    <row r="478" spans="4:19" s="82" customFormat="1" ht="14" customHeight="1" x14ac:dyDescent="0.2"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</row>
    <row r="479" spans="4:19" s="82" customFormat="1" ht="14" customHeight="1" x14ac:dyDescent="0.2"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</row>
    <row r="480" spans="4:19" s="82" customFormat="1" ht="14" customHeight="1" x14ac:dyDescent="0.2"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</row>
    <row r="481" spans="4:19" s="82" customFormat="1" ht="14" customHeight="1" x14ac:dyDescent="0.2"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</row>
    <row r="482" spans="4:19" s="82" customFormat="1" ht="14" customHeight="1" x14ac:dyDescent="0.2"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</row>
    <row r="483" spans="4:19" s="82" customFormat="1" ht="14" customHeight="1" x14ac:dyDescent="0.2"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</row>
    <row r="484" spans="4:19" s="82" customFormat="1" ht="14" customHeight="1" x14ac:dyDescent="0.2"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</row>
    <row r="485" spans="4:19" s="82" customFormat="1" ht="14" customHeight="1" x14ac:dyDescent="0.2"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</row>
    <row r="486" spans="4:19" s="82" customFormat="1" ht="14" customHeight="1" x14ac:dyDescent="0.2"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</row>
    <row r="487" spans="4:19" s="82" customFormat="1" ht="14" customHeight="1" x14ac:dyDescent="0.2"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</row>
    <row r="488" spans="4:19" s="82" customFormat="1" ht="14" customHeight="1" x14ac:dyDescent="0.2"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</row>
    <row r="489" spans="4:19" s="82" customFormat="1" ht="14" customHeight="1" x14ac:dyDescent="0.2"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</row>
    <row r="490" spans="4:19" s="82" customFormat="1" ht="14" customHeight="1" x14ac:dyDescent="0.2"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</row>
    <row r="491" spans="4:19" s="82" customFormat="1" ht="14" customHeight="1" x14ac:dyDescent="0.2"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</row>
    <row r="492" spans="4:19" s="82" customFormat="1" ht="14" customHeight="1" x14ac:dyDescent="0.2"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</row>
    <row r="493" spans="4:19" s="82" customFormat="1" ht="14" customHeight="1" x14ac:dyDescent="0.2"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</row>
    <row r="494" spans="4:19" s="82" customFormat="1" ht="14" customHeight="1" x14ac:dyDescent="0.2"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</row>
    <row r="495" spans="4:19" s="82" customFormat="1" ht="14" customHeight="1" x14ac:dyDescent="0.2"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</row>
    <row r="496" spans="4:19" s="82" customFormat="1" ht="14" customHeight="1" x14ac:dyDescent="0.2"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</row>
    <row r="497" spans="4:19" s="82" customFormat="1" ht="14" customHeight="1" x14ac:dyDescent="0.2"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</row>
    <row r="498" spans="4:19" s="82" customFormat="1" ht="14" customHeight="1" x14ac:dyDescent="0.2"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</row>
    <row r="499" spans="4:19" s="82" customFormat="1" ht="14" customHeight="1" x14ac:dyDescent="0.2"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</row>
    <row r="500" spans="4:19" s="82" customFormat="1" ht="14" customHeight="1" x14ac:dyDescent="0.2"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</row>
    <row r="501" spans="4:19" s="82" customFormat="1" ht="14" customHeight="1" x14ac:dyDescent="0.2"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</row>
    <row r="502" spans="4:19" s="82" customFormat="1" ht="14" customHeight="1" x14ac:dyDescent="0.2"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</row>
    <row r="503" spans="4:19" s="82" customFormat="1" ht="14" customHeight="1" x14ac:dyDescent="0.2"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</row>
    <row r="504" spans="4:19" s="82" customFormat="1" ht="14" customHeight="1" x14ac:dyDescent="0.2"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</row>
    <row r="505" spans="4:19" s="82" customFormat="1" ht="14" customHeight="1" x14ac:dyDescent="0.2"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</row>
    <row r="506" spans="4:19" s="82" customFormat="1" ht="14" customHeight="1" x14ac:dyDescent="0.2"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</row>
    <row r="507" spans="4:19" s="82" customFormat="1" ht="14" customHeight="1" x14ac:dyDescent="0.2"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</row>
    <row r="508" spans="4:19" s="82" customFormat="1" ht="14" customHeight="1" x14ac:dyDescent="0.2"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</row>
    <row r="509" spans="4:19" s="82" customFormat="1" ht="14" customHeight="1" x14ac:dyDescent="0.2"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</row>
    <row r="510" spans="4:19" s="82" customFormat="1" ht="14" customHeight="1" x14ac:dyDescent="0.2"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</row>
    <row r="511" spans="4:19" s="82" customFormat="1" ht="14" customHeight="1" x14ac:dyDescent="0.2"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</row>
    <row r="512" spans="4:19" s="82" customFormat="1" ht="14" customHeight="1" x14ac:dyDescent="0.2"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</row>
    <row r="513" spans="4:19" s="82" customFormat="1" ht="14" customHeight="1" x14ac:dyDescent="0.2"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</row>
    <row r="514" spans="4:19" s="82" customFormat="1" ht="14" customHeight="1" x14ac:dyDescent="0.2"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</row>
    <row r="515" spans="4:19" s="82" customFormat="1" ht="14" customHeight="1" x14ac:dyDescent="0.2"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</row>
    <row r="516" spans="4:19" s="82" customFormat="1" ht="14" customHeight="1" x14ac:dyDescent="0.2"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</row>
    <row r="517" spans="4:19" s="82" customFormat="1" ht="14" customHeight="1" x14ac:dyDescent="0.2"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</row>
    <row r="518" spans="4:19" s="82" customFormat="1" ht="14" customHeight="1" x14ac:dyDescent="0.2"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</row>
    <row r="519" spans="4:19" s="82" customFormat="1" ht="14" customHeight="1" x14ac:dyDescent="0.2"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</row>
    <row r="520" spans="4:19" s="82" customFormat="1" ht="14" customHeight="1" x14ac:dyDescent="0.2"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</row>
    <row r="521" spans="4:19" s="82" customFormat="1" ht="14" customHeight="1" x14ac:dyDescent="0.2"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</row>
    <row r="522" spans="4:19" s="82" customFormat="1" ht="14" customHeight="1" x14ac:dyDescent="0.2"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</row>
    <row r="523" spans="4:19" s="82" customFormat="1" ht="14" customHeight="1" x14ac:dyDescent="0.2"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</row>
    <row r="524" spans="4:19" s="82" customFormat="1" ht="14" customHeight="1" x14ac:dyDescent="0.2"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</row>
    <row r="525" spans="4:19" s="82" customFormat="1" ht="14" customHeight="1" x14ac:dyDescent="0.2"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</row>
    <row r="526" spans="4:19" s="82" customFormat="1" ht="14" customHeight="1" x14ac:dyDescent="0.2"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</row>
    <row r="527" spans="4:19" s="82" customFormat="1" ht="14" customHeight="1" x14ac:dyDescent="0.2"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</row>
    <row r="528" spans="4:19" s="82" customFormat="1" ht="14" customHeight="1" x14ac:dyDescent="0.2"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</row>
    <row r="529" spans="4:19" s="82" customFormat="1" ht="14" customHeight="1" x14ac:dyDescent="0.2"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</row>
    <row r="530" spans="4:19" s="82" customFormat="1" ht="14" customHeight="1" x14ac:dyDescent="0.2"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</row>
    <row r="531" spans="4:19" s="82" customFormat="1" ht="14" customHeight="1" x14ac:dyDescent="0.2"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</row>
    <row r="532" spans="4:19" s="82" customFormat="1" ht="14" customHeight="1" x14ac:dyDescent="0.2"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</row>
    <row r="533" spans="4:19" s="82" customFormat="1" ht="14" customHeight="1" x14ac:dyDescent="0.2"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</row>
    <row r="534" spans="4:19" s="82" customFormat="1" ht="14" customHeight="1" x14ac:dyDescent="0.2"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</row>
    <row r="535" spans="4:19" s="82" customFormat="1" ht="14" customHeight="1" x14ac:dyDescent="0.2"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</row>
    <row r="536" spans="4:19" s="82" customFormat="1" ht="14" customHeight="1" x14ac:dyDescent="0.2"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</row>
    <row r="537" spans="4:19" s="82" customFormat="1" ht="14" customHeight="1" x14ac:dyDescent="0.2"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</row>
    <row r="538" spans="4:19" s="82" customFormat="1" ht="14" customHeight="1" x14ac:dyDescent="0.2"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</row>
    <row r="539" spans="4:19" s="82" customFormat="1" ht="14" customHeight="1" x14ac:dyDescent="0.2"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</row>
    <row r="540" spans="4:19" s="82" customFormat="1" ht="14" customHeight="1" x14ac:dyDescent="0.2"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</row>
    <row r="541" spans="4:19" s="82" customFormat="1" ht="14" customHeight="1" x14ac:dyDescent="0.2"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</row>
    <row r="542" spans="4:19" s="82" customFormat="1" ht="14" customHeight="1" x14ac:dyDescent="0.2"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</row>
    <row r="543" spans="4:19" s="82" customFormat="1" ht="14" customHeight="1" x14ac:dyDescent="0.2"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</row>
    <row r="544" spans="4:19" s="82" customFormat="1" ht="14" customHeight="1" x14ac:dyDescent="0.2"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</row>
    <row r="545" spans="4:19" s="82" customFormat="1" ht="14" customHeight="1" x14ac:dyDescent="0.2"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</row>
    <row r="546" spans="4:19" s="82" customFormat="1" ht="14" customHeight="1" x14ac:dyDescent="0.2"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</row>
    <row r="547" spans="4:19" s="82" customFormat="1" ht="14" customHeight="1" x14ac:dyDescent="0.2"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</row>
    <row r="548" spans="4:19" s="82" customFormat="1" ht="14" customHeight="1" x14ac:dyDescent="0.2"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</row>
    <row r="549" spans="4:19" s="82" customFormat="1" ht="14" customHeight="1" x14ac:dyDescent="0.2"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</row>
    <row r="550" spans="4:19" s="82" customFormat="1" ht="14" customHeight="1" x14ac:dyDescent="0.2"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</row>
    <row r="551" spans="4:19" s="82" customFormat="1" ht="14" customHeight="1" x14ac:dyDescent="0.2"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</row>
    <row r="552" spans="4:19" s="82" customFormat="1" ht="14" customHeight="1" x14ac:dyDescent="0.2"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</row>
    <row r="553" spans="4:19" s="82" customFormat="1" ht="14" customHeight="1" x14ac:dyDescent="0.2"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</row>
    <row r="554" spans="4:19" s="82" customFormat="1" ht="14" customHeight="1" x14ac:dyDescent="0.2"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</row>
    <row r="555" spans="4:19" s="82" customFormat="1" ht="14" customHeight="1" x14ac:dyDescent="0.2"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</row>
  </sheetData>
  <autoFilter ref="A1:S429" xr:uid="{B67B9BF6-133A-934D-932A-3543AB9408E5}">
    <filterColumn colId="1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4"/>
        <filter val="25"/>
        <filter val="26"/>
        <filter val="27"/>
        <filter val="28"/>
        <filter val="29"/>
        <filter val="3"/>
        <filter val="31"/>
        <filter val="32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6"/>
        <filter val="7"/>
        <filter val="8"/>
        <filter val="9"/>
      </filters>
    </filterColumn>
    <sortState xmlns:xlrd2="http://schemas.microsoft.com/office/spreadsheetml/2017/richdata2" ref="A2:S429">
      <sortCondition ref="N1:N429"/>
    </sortState>
  </autoFilter>
  <pageMargins left="0.19685039370078741" right="0.19685039370078741" top="0.35433070866141736" bottom="0.35433070866141736" header="0.31496062992125984" footer="0.31496062992125984"/>
  <pageSetup paperSize="9" scale="8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7523-26C7-124B-B498-9B095D8E08D6}">
  <dimension ref="A1:F249"/>
  <sheetViews>
    <sheetView workbookViewId="0">
      <pane ySplit="1" topLeftCell="A211" activePane="bottomLeft" state="frozen"/>
      <selection pane="bottomLeft" activeCell="A2" sqref="A2:A249"/>
    </sheetView>
    <sheetView workbookViewId="1"/>
  </sheetViews>
  <sheetFormatPr baseColWidth="10" defaultRowHeight="16" x14ac:dyDescent="0.2"/>
  <cols>
    <col min="1" max="1" width="12.83203125" bestFit="1" customWidth="1"/>
  </cols>
  <sheetData>
    <row r="1" spans="1:6" x14ac:dyDescent="0.2">
      <c r="A1" t="s">
        <v>1198</v>
      </c>
      <c r="B1" t="s">
        <v>1197</v>
      </c>
      <c r="C1" t="s">
        <v>1178</v>
      </c>
      <c r="D1" t="s">
        <v>1195</v>
      </c>
      <c r="E1" t="s">
        <v>1196</v>
      </c>
      <c r="F1" t="s">
        <v>1176</v>
      </c>
    </row>
    <row r="2" spans="1:6" x14ac:dyDescent="0.2">
      <c r="A2" t="str">
        <f>"c"&amp;C2&amp;"ag"&amp;D2&amp;"y"&amp;E2&amp;"d"&amp;F2</f>
        <v>c1ag3y1d104</v>
      </c>
      <c r="B2">
        <v>1</v>
      </c>
      <c r="C2">
        <v>1</v>
      </c>
      <c r="D2">
        <v>3</v>
      </c>
      <c r="E2">
        <v>1</v>
      </c>
      <c r="F2">
        <v>104</v>
      </c>
    </row>
    <row r="3" spans="1:6" x14ac:dyDescent="0.2">
      <c r="A3" t="str">
        <f t="shared" ref="A3:A66" si="0">"c"&amp;C3&amp;"ag"&amp;D3&amp;"y"&amp;E3&amp;"d"&amp;F3</f>
        <v>c1ag3y2d104</v>
      </c>
      <c r="B3">
        <v>2</v>
      </c>
      <c r="C3">
        <v>1</v>
      </c>
      <c r="D3">
        <v>3</v>
      </c>
      <c r="E3">
        <v>2</v>
      </c>
      <c r="F3">
        <v>104</v>
      </c>
    </row>
    <row r="4" spans="1:6" x14ac:dyDescent="0.2">
      <c r="A4" t="str">
        <f t="shared" si="0"/>
        <v>c1ag4y1d103</v>
      </c>
      <c r="B4">
        <v>3</v>
      </c>
      <c r="C4">
        <v>1</v>
      </c>
      <c r="D4">
        <v>4</v>
      </c>
      <c r="E4">
        <v>1</v>
      </c>
      <c r="F4">
        <v>103</v>
      </c>
    </row>
    <row r="5" spans="1:6" x14ac:dyDescent="0.2">
      <c r="A5" t="str">
        <f t="shared" si="0"/>
        <v>c1ag5y2d104</v>
      </c>
      <c r="B5">
        <v>4</v>
      </c>
      <c r="C5">
        <v>1</v>
      </c>
      <c r="D5">
        <v>5</v>
      </c>
      <c r="E5">
        <v>2</v>
      </c>
      <c r="F5">
        <v>104</v>
      </c>
    </row>
    <row r="6" spans="1:6" x14ac:dyDescent="0.2">
      <c r="A6" t="str">
        <f t="shared" si="0"/>
        <v>c10ag3y1d105</v>
      </c>
      <c r="B6">
        <v>5</v>
      </c>
      <c r="C6">
        <v>10</v>
      </c>
      <c r="D6">
        <v>3</v>
      </c>
      <c r="E6">
        <v>1</v>
      </c>
      <c r="F6">
        <v>105</v>
      </c>
    </row>
    <row r="7" spans="1:6" x14ac:dyDescent="0.2">
      <c r="A7" t="str">
        <f t="shared" si="0"/>
        <v>c10ag3y2d105</v>
      </c>
      <c r="B7">
        <v>6</v>
      </c>
      <c r="C7">
        <v>10</v>
      </c>
      <c r="D7">
        <v>3</v>
      </c>
      <c r="E7">
        <v>2</v>
      </c>
      <c r="F7">
        <v>105</v>
      </c>
    </row>
    <row r="8" spans="1:6" x14ac:dyDescent="0.2">
      <c r="A8" t="str">
        <f t="shared" si="0"/>
        <v>c10ag4y1d104</v>
      </c>
      <c r="B8">
        <v>7</v>
      </c>
      <c r="C8">
        <v>10</v>
      </c>
      <c r="D8">
        <v>4</v>
      </c>
      <c r="E8">
        <v>1</v>
      </c>
      <c r="F8">
        <v>104</v>
      </c>
    </row>
    <row r="9" spans="1:6" x14ac:dyDescent="0.2">
      <c r="A9" t="str">
        <f t="shared" si="0"/>
        <v>c10ag5y1d104</v>
      </c>
      <c r="B9">
        <v>8</v>
      </c>
      <c r="C9">
        <v>10</v>
      </c>
      <c r="D9">
        <v>5</v>
      </c>
      <c r="E9">
        <v>1</v>
      </c>
      <c r="F9">
        <v>104</v>
      </c>
    </row>
    <row r="10" spans="1:6" x14ac:dyDescent="0.2">
      <c r="A10" t="str">
        <f t="shared" si="0"/>
        <v>c10ag5y2d104</v>
      </c>
      <c r="B10">
        <v>9</v>
      </c>
      <c r="C10">
        <v>10</v>
      </c>
      <c r="D10">
        <v>5</v>
      </c>
      <c r="E10">
        <v>2</v>
      </c>
      <c r="F10">
        <v>104</v>
      </c>
    </row>
    <row r="11" spans="1:6" x14ac:dyDescent="0.2">
      <c r="A11" t="str">
        <f t="shared" si="0"/>
        <v>c10ag6y1d103</v>
      </c>
      <c r="B11">
        <v>10</v>
      </c>
      <c r="C11">
        <v>10</v>
      </c>
      <c r="D11">
        <v>6</v>
      </c>
      <c r="E11">
        <v>1</v>
      </c>
      <c r="F11">
        <v>103</v>
      </c>
    </row>
    <row r="12" spans="1:6" x14ac:dyDescent="0.2">
      <c r="A12" t="str">
        <f t="shared" si="0"/>
        <v>c10ag6y2d103</v>
      </c>
      <c r="B12">
        <v>11</v>
      </c>
      <c r="C12">
        <v>10</v>
      </c>
      <c r="D12">
        <v>6</v>
      </c>
      <c r="E12">
        <v>2</v>
      </c>
      <c r="F12">
        <v>103</v>
      </c>
    </row>
    <row r="13" spans="1:6" x14ac:dyDescent="0.2">
      <c r="A13" t="str">
        <f t="shared" si="0"/>
        <v>c11ag3y1d102</v>
      </c>
      <c r="B13">
        <v>12</v>
      </c>
      <c r="C13">
        <v>11</v>
      </c>
      <c r="D13">
        <v>3</v>
      </c>
      <c r="E13">
        <v>1</v>
      </c>
      <c r="F13">
        <v>102</v>
      </c>
    </row>
    <row r="14" spans="1:6" x14ac:dyDescent="0.2">
      <c r="A14" t="str">
        <f t="shared" si="0"/>
        <v>c11ag3y2d102</v>
      </c>
      <c r="B14">
        <v>13</v>
      </c>
      <c r="C14">
        <v>11</v>
      </c>
      <c r="D14">
        <v>3</v>
      </c>
      <c r="E14">
        <v>2</v>
      </c>
      <c r="F14">
        <v>102</v>
      </c>
    </row>
    <row r="15" spans="1:6" x14ac:dyDescent="0.2">
      <c r="A15" t="str">
        <f t="shared" si="0"/>
        <v>c11ag4y1d102</v>
      </c>
      <c r="B15">
        <v>14</v>
      </c>
      <c r="C15">
        <v>11</v>
      </c>
      <c r="D15">
        <v>4</v>
      </c>
      <c r="E15">
        <v>1</v>
      </c>
      <c r="F15">
        <v>102</v>
      </c>
    </row>
    <row r="16" spans="1:6" x14ac:dyDescent="0.2">
      <c r="A16" t="str">
        <f t="shared" si="0"/>
        <v>c11ag4y2d102</v>
      </c>
      <c r="B16">
        <v>15</v>
      </c>
      <c r="C16">
        <v>11</v>
      </c>
      <c r="D16">
        <v>4</v>
      </c>
      <c r="E16">
        <v>2</v>
      </c>
      <c r="F16">
        <v>102</v>
      </c>
    </row>
    <row r="17" spans="1:6" x14ac:dyDescent="0.2">
      <c r="A17" t="str">
        <f t="shared" si="0"/>
        <v>c11ag5y1d103</v>
      </c>
      <c r="B17">
        <v>16</v>
      </c>
      <c r="C17">
        <v>11</v>
      </c>
      <c r="D17">
        <v>5</v>
      </c>
      <c r="E17">
        <v>1</v>
      </c>
      <c r="F17">
        <v>103</v>
      </c>
    </row>
    <row r="18" spans="1:6" x14ac:dyDescent="0.2">
      <c r="A18" t="str">
        <f t="shared" si="0"/>
        <v>c11ag5y2d103</v>
      </c>
      <c r="B18">
        <v>17</v>
      </c>
      <c r="C18">
        <v>11</v>
      </c>
      <c r="D18">
        <v>5</v>
      </c>
      <c r="E18">
        <v>2</v>
      </c>
      <c r="F18">
        <v>103</v>
      </c>
    </row>
    <row r="19" spans="1:6" x14ac:dyDescent="0.2">
      <c r="A19" t="str">
        <f t="shared" si="0"/>
        <v>c12ag3y1d100</v>
      </c>
      <c r="B19">
        <v>18</v>
      </c>
      <c r="C19">
        <v>12</v>
      </c>
      <c r="D19">
        <v>3</v>
      </c>
      <c r="E19">
        <v>1</v>
      </c>
      <c r="F19">
        <v>100</v>
      </c>
    </row>
    <row r="20" spans="1:6" x14ac:dyDescent="0.2">
      <c r="A20" t="str">
        <f t="shared" si="0"/>
        <v>c12ag3y2d100</v>
      </c>
      <c r="B20">
        <v>19</v>
      </c>
      <c r="C20">
        <v>12</v>
      </c>
      <c r="D20">
        <v>3</v>
      </c>
      <c r="E20">
        <v>2</v>
      </c>
      <c r="F20">
        <v>100</v>
      </c>
    </row>
    <row r="21" spans="1:6" x14ac:dyDescent="0.2">
      <c r="A21" t="str">
        <f t="shared" si="0"/>
        <v>c12ag4y1d100</v>
      </c>
      <c r="B21">
        <v>20</v>
      </c>
      <c r="C21">
        <v>12</v>
      </c>
      <c r="D21">
        <v>4</v>
      </c>
      <c r="E21">
        <v>1</v>
      </c>
      <c r="F21">
        <v>100</v>
      </c>
    </row>
    <row r="22" spans="1:6" x14ac:dyDescent="0.2">
      <c r="A22" t="str">
        <f t="shared" si="0"/>
        <v>c12ag4y2d100</v>
      </c>
      <c r="B22">
        <v>21</v>
      </c>
      <c r="C22">
        <v>12</v>
      </c>
      <c r="D22">
        <v>4</v>
      </c>
      <c r="E22">
        <v>2</v>
      </c>
      <c r="F22">
        <v>100</v>
      </c>
    </row>
    <row r="23" spans="1:6" x14ac:dyDescent="0.2">
      <c r="A23" t="str">
        <f t="shared" si="0"/>
        <v>c12ag5y1d101</v>
      </c>
      <c r="B23">
        <v>22</v>
      </c>
      <c r="C23">
        <v>12</v>
      </c>
      <c r="D23">
        <v>5</v>
      </c>
      <c r="E23">
        <v>1</v>
      </c>
      <c r="F23">
        <v>101</v>
      </c>
    </row>
    <row r="24" spans="1:6" x14ac:dyDescent="0.2">
      <c r="A24" t="str">
        <f t="shared" si="0"/>
        <v>c12ag5y2d101</v>
      </c>
      <c r="B24">
        <v>23</v>
      </c>
      <c r="C24">
        <v>12</v>
      </c>
      <c r="D24">
        <v>5</v>
      </c>
      <c r="E24">
        <v>2</v>
      </c>
      <c r="F24">
        <v>101</v>
      </c>
    </row>
    <row r="25" spans="1:6" x14ac:dyDescent="0.2">
      <c r="A25" t="str">
        <f t="shared" si="0"/>
        <v>c12ag6y1d101</v>
      </c>
      <c r="B25">
        <v>24</v>
      </c>
      <c r="C25">
        <v>12</v>
      </c>
      <c r="D25">
        <v>6</v>
      </c>
      <c r="E25">
        <v>1</v>
      </c>
      <c r="F25">
        <v>101</v>
      </c>
    </row>
    <row r="26" spans="1:6" x14ac:dyDescent="0.2">
      <c r="A26" t="str">
        <f t="shared" si="0"/>
        <v>c12ag6y2d101</v>
      </c>
      <c r="B26">
        <v>25</v>
      </c>
      <c r="C26">
        <v>12</v>
      </c>
      <c r="D26">
        <v>6</v>
      </c>
      <c r="E26">
        <v>2</v>
      </c>
      <c r="F26">
        <v>101</v>
      </c>
    </row>
    <row r="27" spans="1:6" x14ac:dyDescent="0.2">
      <c r="A27" t="str">
        <f t="shared" si="0"/>
        <v>c13ag3y1d101</v>
      </c>
      <c r="B27">
        <v>26</v>
      </c>
      <c r="C27">
        <v>13</v>
      </c>
      <c r="D27">
        <v>3</v>
      </c>
      <c r="E27">
        <v>1</v>
      </c>
      <c r="F27">
        <v>101</v>
      </c>
    </row>
    <row r="28" spans="1:6" x14ac:dyDescent="0.2">
      <c r="A28" t="str">
        <f t="shared" si="0"/>
        <v>c13ag3y2d101</v>
      </c>
      <c r="B28">
        <v>27</v>
      </c>
      <c r="C28">
        <v>13</v>
      </c>
      <c r="D28">
        <v>3</v>
      </c>
      <c r="E28">
        <v>2</v>
      </c>
      <c r="F28">
        <v>101</v>
      </c>
    </row>
    <row r="29" spans="1:6" x14ac:dyDescent="0.2">
      <c r="A29" t="str">
        <f t="shared" si="0"/>
        <v>c13ag4y1d101</v>
      </c>
      <c r="B29">
        <v>28</v>
      </c>
      <c r="C29">
        <v>13</v>
      </c>
      <c r="D29">
        <v>4</v>
      </c>
      <c r="E29">
        <v>1</v>
      </c>
      <c r="F29">
        <v>101</v>
      </c>
    </row>
    <row r="30" spans="1:6" x14ac:dyDescent="0.2">
      <c r="A30" t="str">
        <f t="shared" si="0"/>
        <v>c13ag4y2d101</v>
      </c>
      <c r="B30">
        <v>29</v>
      </c>
      <c r="C30">
        <v>13</v>
      </c>
      <c r="D30">
        <v>4</v>
      </c>
      <c r="E30">
        <v>2</v>
      </c>
      <c r="F30">
        <v>101</v>
      </c>
    </row>
    <row r="31" spans="1:6" x14ac:dyDescent="0.2">
      <c r="A31" t="str">
        <f t="shared" si="0"/>
        <v>c13ag5y1d101</v>
      </c>
      <c r="B31">
        <v>30</v>
      </c>
      <c r="C31">
        <v>13</v>
      </c>
      <c r="D31">
        <v>5</v>
      </c>
      <c r="E31">
        <v>1</v>
      </c>
      <c r="F31">
        <v>101</v>
      </c>
    </row>
    <row r="32" spans="1:6" x14ac:dyDescent="0.2">
      <c r="A32" t="str">
        <f t="shared" si="0"/>
        <v>c13ag5y2d101</v>
      </c>
      <c r="B32">
        <v>31</v>
      </c>
      <c r="C32">
        <v>13</v>
      </c>
      <c r="D32">
        <v>5</v>
      </c>
      <c r="E32">
        <v>2</v>
      </c>
      <c r="F32">
        <v>101</v>
      </c>
    </row>
    <row r="33" spans="1:6" x14ac:dyDescent="0.2">
      <c r="A33" t="str">
        <f t="shared" si="0"/>
        <v>c13ag6y1d101</v>
      </c>
      <c r="B33">
        <v>32</v>
      </c>
      <c r="C33">
        <v>13</v>
      </c>
      <c r="D33">
        <v>6</v>
      </c>
      <c r="E33">
        <v>1</v>
      </c>
      <c r="F33">
        <v>101</v>
      </c>
    </row>
    <row r="34" spans="1:6" x14ac:dyDescent="0.2">
      <c r="A34" t="str">
        <f t="shared" si="0"/>
        <v>c13ag6y2d101</v>
      </c>
      <c r="B34">
        <v>33</v>
      </c>
      <c r="C34">
        <v>13</v>
      </c>
      <c r="D34">
        <v>6</v>
      </c>
      <c r="E34">
        <v>2</v>
      </c>
      <c r="F34">
        <v>101</v>
      </c>
    </row>
    <row r="35" spans="1:6" x14ac:dyDescent="0.2">
      <c r="A35" t="str">
        <f t="shared" si="0"/>
        <v>c14ag3y1d100</v>
      </c>
      <c r="B35">
        <v>34</v>
      </c>
      <c r="C35">
        <v>14</v>
      </c>
      <c r="D35">
        <v>3</v>
      </c>
      <c r="E35">
        <v>1</v>
      </c>
      <c r="F35">
        <v>100</v>
      </c>
    </row>
    <row r="36" spans="1:6" x14ac:dyDescent="0.2">
      <c r="A36" t="str">
        <f t="shared" si="0"/>
        <v>c14ag3y2d100</v>
      </c>
      <c r="B36">
        <v>35</v>
      </c>
      <c r="C36">
        <v>14</v>
      </c>
      <c r="D36">
        <v>3</v>
      </c>
      <c r="E36">
        <v>2</v>
      </c>
      <c r="F36">
        <v>100</v>
      </c>
    </row>
    <row r="37" spans="1:6" x14ac:dyDescent="0.2">
      <c r="A37" t="str">
        <f t="shared" si="0"/>
        <v>c14ag4y1d100</v>
      </c>
      <c r="B37">
        <v>36</v>
      </c>
      <c r="C37">
        <v>14</v>
      </c>
      <c r="D37">
        <v>4</v>
      </c>
      <c r="E37">
        <v>1</v>
      </c>
      <c r="F37">
        <v>100</v>
      </c>
    </row>
    <row r="38" spans="1:6" x14ac:dyDescent="0.2">
      <c r="A38" t="str">
        <f t="shared" si="0"/>
        <v>c14ag4y2d100</v>
      </c>
      <c r="B38">
        <v>37</v>
      </c>
      <c r="C38">
        <v>14</v>
      </c>
      <c r="D38">
        <v>4</v>
      </c>
      <c r="E38">
        <v>2</v>
      </c>
      <c r="F38">
        <v>100</v>
      </c>
    </row>
    <row r="39" spans="1:6" x14ac:dyDescent="0.2">
      <c r="A39" t="str">
        <f t="shared" si="0"/>
        <v>c14ag5y1d101</v>
      </c>
      <c r="B39">
        <v>38</v>
      </c>
      <c r="C39">
        <v>14</v>
      </c>
      <c r="D39">
        <v>5</v>
      </c>
      <c r="E39">
        <v>1</v>
      </c>
      <c r="F39">
        <v>101</v>
      </c>
    </row>
    <row r="40" spans="1:6" x14ac:dyDescent="0.2">
      <c r="A40" t="str">
        <f t="shared" si="0"/>
        <v>c14ag5y2d101</v>
      </c>
      <c r="B40">
        <v>39</v>
      </c>
      <c r="C40">
        <v>14</v>
      </c>
      <c r="D40">
        <v>5</v>
      </c>
      <c r="E40">
        <v>2</v>
      </c>
      <c r="F40">
        <v>101</v>
      </c>
    </row>
    <row r="41" spans="1:6" x14ac:dyDescent="0.2">
      <c r="A41" t="str">
        <f t="shared" si="0"/>
        <v>c14ag6y1d101</v>
      </c>
      <c r="B41">
        <v>40</v>
      </c>
      <c r="C41">
        <v>14</v>
      </c>
      <c r="D41">
        <v>6</v>
      </c>
      <c r="E41">
        <v>1</v>
      </c>
      <c r="F41">
        <v>101</v>
      </c>
    </row>
    <row r="42" spans="1:6" x14ac:dyDescent="0.2">
      <c r="A42" t="str">
        <f t="shared" si="0"/>
        <v>c14ag6y2d101</v>
      </c>
      <c r="B42">
        <v>41</v>
      </c>
      <c r="C42">
        <v>14</v>
      </c>
      <c r="D42">
        <v>6</v>
      </c>
      <c r="E42">
        <v>2</v>
      </c>
      <c r="F42">
        <v>101</v>
      </c>
    </row>
    <row r="43" spans="1:6" x14ac:dyDescent="0.2">
      <c r="A43" t="str">
        <f t="shared" si="0"/>
        <v>c15ag3y1d102</v>
      </c>
      <c r="B43">
        <v>42</v>
      </c>
      <c r="C43">
        <v>15</v>
      </c>
      <c r="D43">
        <v>3</v>
      </c>
      <c r="E43">
        <v>1</v>
      </c>
      <c r="F43">
        <v>102</v>
      </c>
    </row>
    <row r="44" spans="1:6" x14ac:dyDescent="0.2">
      <c r="A44" t="str">
        <f t="shared" si="0"/>
        <v>c15ag3y2d102</v>
      </c>
      <c r="B44">
        <v>43</v>
      </c>
      <c r="C44">
        <v>15</v>
      </c>
      <c r="D44">
        <v>3</v>
      </c>
      <c r="E44">
        <v>2</v>
      </c>
      <c r="F44">
        <v>102</v>
      </c>
    </row>
    <row r="45" spans="1:6" x14ac:dyDescent="0.2">
      <c r="A45" t="str">
        <f t="shared" si="0"/>
        <v>c15ag4y1d102</v>
      </c>
      <c r="B45">
        <v>44</v>
      </c>
      <c r="C45">
        <v>15</v>
      </c>
      <c r="D45">
        <v>4</v>
      </c>
      <c r="E45">
        <v>1</v>
      </c>
      <c r="F45">
        <v>102</v>
      </c>
    </row>
    <row r="46" spans="1:6" x14ac:dyDescent="0.2">
      <c r="A46" t="str">
        <f t="shared" si="0"/>
        <v>c15ag4y2d102</v>
      </c>
      <c r="B46">
        <v>45</v>
      </c>
      <c r="C46">
        <v>15</v>
      </c>
      <c r="D46">
        <v>4</v>
      </c>
      <c r="E46">
        <v>2</v>
      </c>
      <c r="F46">
        <v>102</v>
      </c>
    </row>
    <row r="47" spans="1:6" x14ac:dyDescent="0.2">
      <c r="A47" t="str">
        <f t="shared" si="0"/>
        <v>c15ag5y1d102</v>
      </c>
      <c r="B47">
        <v>46</v>
      </c>
      <c r="C47">
        <v>15</v>
      </c>
      <c r="D47">
        <v>5</v>
      </c>
      <c r="E47">
        <v>1</v>
      </c>
      <c r="F47">
        <v>102</v>
      </c>
    </row>
    <row r="48" spans="1:6" x14ac:dyDescent="0.2">
      <c r="A48" t="str">
        <f t="shared" si="0"/>
        <v>c15ag5y2d102</v>
      </c>
      <c r="B48">
        <v>47</v>
      </c>
      <c r="C48">
        <v>15</v>
      </c>
      <c r="D48">
        <v>5</v>
      </c>
      <c r="E48">
        <v>2</v>
      </c>
      <c r="F48">
        <v>102</v>
      </c>
    </row>
    <row r="49" spans="1:6" x14ac:dyDescent="0.2">
      <c r="A49" t="str">
        <f t="shared" si="0"/>
        <v>c15ag6y1d102</v>
      </c>
      <c r="B49">
        <v>48</v>
      </c>
      <c r="C49">
        <v>15</v>
      </c>
      <c r="D49">
        <v>6</v>
      </c>
      <c r="E49">
        <v>1</v>
      </c>
      <c r="F49">
        <v>102</v>
      </c>
    </row>
    <row r="50" spans="1:6" x14ac:dyDescent="0.2">
      <c r="A50" t="str">
        <f t="shared" si="0"/>
        <v>c15ag6y2d102</v>
      </c>
      <c r="B50">
        <v>49</v>
      </c>
      <c r="C50">
        <v>15</v>
      </c>
      <c r="D50">
        <v>6</v>
      </c>
      <c r="E50">
        <v>2</v>
      </c>
      <c r="F50">
        <v>102</v>
      </c>
    </row>
    <row r="51" spans="1:6" x14ac:dyDescent="0.2">
      <c r="A51" t="str">
        <f t="shared" si="0"/>
        <v>c16ag3y1d104</v>
      </c>
      <c r="B51">
        <v>50</v>
      </c>
      <c r="C51">
        <v>16</v>
      </c>
      <c r="D51">
        <v>3</v>
      </c>
      <c r="E51">
        <v>1</v>
      </c>
      <c r="F51">
        <v>104</v>
      </c>
    </row>
    <row r="52" spans="1:6" x14ac:dyDescent="0.2">
      <c r="A52" t="str">
        <f t="shared" si="0"/>
        <v>c16ag3y2d104</v>
      </c>
      <c r="B52">
        <v>51</v>
      </c>
      <c r="C52">
        <v>16</v>
      </c>
      <c r="D52">
        <v>3</v>
      </c>
      <c r="E52">
        <v>2</v>
      </c>
      <c r="F52">
        <v>104</v>
      </c>
    </row>
    <row r="53" spans="1:6" x14ac:dyDescent="0.2">
      <c r="A53" t="str">
        <f t="shared" si="0"/>
        <v>c16ag4y1d104</v>
      </c>
      <c r="B53">
        <v>52</v>
      </c>
      <c r="C53">
        <v>16</v>
      </c>
      <c r="D53">
        <v>4</v>
      </c>
      <c r="E53">
        <v>1</v>
      </c>
      <c r="F53">
        <v>104</v>
      </c>
    </row>
    <row r="54" spans="1:6" x14ac:dyDescent="0.2">
      <c r="A54" t="str">
        <f t="shared" si="0"/>
        <v>c16ag4y2d104</v>
      </c>
      <c r="B54">
        <v>53</v>
      </c>
      <c r="C54">
        <v>16</v>
      </c>
      <c r="D54">
        <v>4</v>
      </c>
      <c r="E54">
        <v>2</v>
      </c>
      <c r="F54">
        <v>104</v>
      </c>
    </row>
    <row r="55" spans="1:6" x14ac:dyDescent="0.2">
      <c r="A55" t="str">
        <f t="shared" si="0"/>
        <v>c16ag5y1d103</v>
      </c>
      <c r="B55">
        <v>54</v>
      </c>
      <c r="C55">
        <v>16</v>
      </c>
      <c r="D55">
        <v>5</v>
      </c>
      <c r="E55">
        <v>1</v>
      </c>
      <c r="F55">
        <v>103</v>
      </c>
    </row>
    <row r="56" spans="1:6" x14ac:dyDescent="0.2">
      <c r="A56" t="str">
        <f t="shared" si="0"/>
        <v>c16ag5y2d103</v>
      </c>
      <c r="B56">
        <v>55</v>
      </c>
      <c r="C56">
        <v>16</v>
      </c>
      <c r="D56">
        <v>5</v>
      </c>
      <c r="E56">
        <v>2</v>
      </c>
      <c r="F56">
        <v>103</v>
      </c>
    </row>
    <row r="57" spans="1:6" x14ac:dyDescent="0.2">
      <c r="A57" t="str">
        <f t="shared" si="0"/>
        <v>c16ag6y1d102</v>
      </c>
      <c r="B57">
        <v>56</v>
      </c>
      <c r="C57">
        <v>16</v>
      </c>
      <c r="D57">
        <v>6</v>
      </c>
      <c r="E57">
        <v>1</v>
      </c>
      <c r="F57">
        <v>102</v>
      </c>
    </row>
    <row r="58" spans="1:6" x14ac:dyDescent="0.2">
      <c r="A58" t="str">
        <f t="shared" si="0"/>
        <v>c16ag6y2d102</v>
      </c>
      <c r="B58">
        <v>57</v>
      </c>
      <c r="C58">
        <v>16</v>
      </c>
      <c r="D58">
        <v>6</v>
      </c>
      <c r="E58">
        <v>2</v>
      </c>
      <c r="F58">
        <v>102</v>
      </c>
    </row>
    <row r="59" spans="1:6" x14ac:dyDescent="0.2">
      <c r="A59" t="str">
        <f t="shared" si="0"/>
        <v>c17ag3y1d105</v>
      </c>
      <c r="B59">
        <v>58</v>
      </c>
      <c r="C59">
        <v>17</v>
      </c>
      <c r="D59">
        <v>3</v>
      </c>
      <c r="E59">
        <v>1</v>
      </c>
      <c r="F59">
        <v>105</v>
      </c>
    </row>
    <row r="60" spans="1:6" x14ac:dyDescent="0.2">
      <c r="A60" t="str">
        <f t="shared" si="0"/>
        <v>c17ag3y2d105</v>
      </c>
      <c r="B60">
        <v>59</v>
      </c>
      <c r="C60">
        <v>17</v>
      </c>
      <c r="D60">
        <v>3</v>
      </c>
      <c r="E60">
        <v>2</v>
      </c>
      <c r="F60">
        <v>105</v>
      </c>
    </row>
    <row r="61" spans="1:6" x14ac:dyDescent="0.2">
      <c r="A61" t="str">
        <f t="shared" si="0"/>
        <v>c17ag4y1d105</v>
      </c>
      <c r="B61">
        <v>60</v>
      </c>
      <c r="C61">
        <v>17</v>
      </c>
      <c r="D61">
        <v>4</v>
      </c>
      <c r="E61">
        <v>1</v>
      </c>
      <c r="F61">
        <v>105</v>
      </c>
    </row>
    <row r="62" spans="1:6" x14ac:dyDescent="0.2">
      <c r="A62" t="str">
        <f t="shared" si="0"/>
        <v>c17ag4y2d104</v>
      </c>
      <c r="B62">
        <v>61</v>
      </c>
      <c r="C62">
        <v>17</v>
      </c>
      <c r="D62">
        <v>4</v>
      </c>
      <c r="E62">
        <v>2</v>
      </c>
      <c r="F62">
        <v>104</v>
      </c>
    </row>
    <row r="63" spans="1:6" x14ac:dyDescent="0.2">
      <c r="A63" t="str">
        <f t="shared" si="0"/>
        <v>c17ag5y2d104</v>
      </c>
      <c r="B63">
        <v>62</v>
      </c>
      <c r="C63">
        <v>17</v>
      </c>
      <c r="D63">
        <v>5</v>
      </c>
      <c r="E63">
        <v>2</v>
      </c>
      <c r="F63">
        <v>104</v>
      </c>
    </row>
    <row r="64" spans="1:6" x14ac:dyDescent="0.2">
      <c r="A64" t="str">
        <f t="shared" si="0"/>
        <v>c18ag3y1d103</v>
      </c>
      <c r="B64">
        <v>63</v>
      </c>
      <c r="C64">
        <v>18</v>
      </c>
      <c r="D64">
        <v>3</v>
      </c>
      <c r="E64">
        <v>1</v>
      </c>
      <c r="F64">
        <v>103</v>
      </c>
    </row>
    <row r="65" spans="1:6" x14ac:dyDescent="0.2">
      <c r="A65" t="str">
        <f t="shared" si="0"/>
        <v>c18ag3y2d103</v>
      </c>
      <c r="B65">
        <v>64</v>
      </c>
      <c r="C65">
        <v>18</v>
      </c>
      <c r="D65">
        <v>3</v>
      </c>
      <c r="E65">
        <v>2</v>
      </c>
      <c r="F65">
        <v>103</v>
      </c>
    </row>
    <row r="66" spans="1:6" x14ac:dyDescent="0.2">
      <c r="A66" t="str">
        <f t="shared" si="0"/>
        <v>c18ag4y1d103</v>
      </c>
      <c r="B66">
        <v>65</v>
      </c>
      <c r="C66">
        <v>18</v>
      </c>
      <c r="D66">
        <v>4</v>
      </c>
      <c r="E66">
        <v>1</v>
      </c>
      <c r="F66">
        <v>103</v>
      </c>
    </row>
    <row r="67" spans="1:6" x14ac:dyDescent="0.2">
      <c r="A67" t="str">
        <f t="shared" ref="A67:A130" si="1">"c"&amp;C67&amp;"ag"&amp;D67&amp;"y"&amp;E67&amp;"d"&amp;F67</f>
        <v>c18ag4y2d103</v>
      </c>
      <c r="B67">
        <v>66</v>
      </c>
      <c r="C67">
        <v>18</v>
      </c>
      <c r="D67">
        <v>4</v>
      </c>
      <c r="E67">
        <v>2</v>
      </c>
      <c r="F67">
        <v>103</v>
      </c>
    </row>
    <row r="68" spans="1:6" x14ac:dyDescent="0.2">
      <c r="A68" t="str">
        <f t="shared" si="1"/>
        <v>c18ag5y1d104</v>
      </c>
      <c r="B68">
        <v>67</v>
      </c>
      <c r="C68">
        <v>18</v>
      </c>
      <c r="D68">
        <v>5</v>
      </c>
      <c r="E68">
        <v>1</v>
      </c>
      <c r="F68">
        <v>104</v>
      </c>
    </row>
    <row r="69" spans="1:6" x14ac:dyDescent="0.2">
      <c r="A69" t="str">
        <f t="shared" si="1"/>
        <v>c18ag5y2d104</v>
      </c>
      <c r="B69">
        <v>68</v>
      </c>
      <c r="C69">
        <v>18</v>
      </c>
      <c r="D69">
        <v>5</v>
      </c>
      <c r="E69">
        <v>2</v>
      </c>
      <c r="F69">
        <v>104</v>
      </c>
    </row>
    <row r="70" spans="1:6" x14ac:dyDescent="0.2">
      <c r="A70" t="str">
        <f t="shared" si="1"/>
        <v>c19ag4y1d105</v>
      </c>
      <c r="B70">
        <v>69</v>
      </c>
      <c r="C70">
        <v>19</v>
      </c>
      <c r="D70">
        <v>4</v>
      </c>
      <c r="E70">
        <v>1</v>
      </c>
      <c r="F70">
        <v>105</v>
      </c>
    </row>
    <row r="71" spans="1:6" x14ac:dyDescent="0.2">
      <c r="A71" t="str">
        <f t="shared" si="1"/>
        <v>c19ag4y2d104</v>
      </c>
      <c r="B71">
        <v>70</v>
      </c>
      <c r="C71">
        <v>19</v>
      </c>
      <c r="D71">
        <v>4</v>
      </c>
      <c r="E71">
        <v>2</v>
      </c>
      <c r="F71">
        <v>104</v>
      </c>
    </row>
    <row r="72" spans="1:6" x14ac:dyDescent="0.2">
      <c r="A72" t="str">
        <f t="shared" si="1"/>
        <v>c19ag5y1d104</v>
      </c>
      <c r="B72">
        <v>71</v>
      </c>
      <c r="C72">
        <v>19</v>
      </c>
      <c r="D72">
        <v>5</v>
      </c>
      <c r="E72">
        <v>1</v>
      </c>
      <c r="F72">
        <v>104</v>
      </c>
    </row>
    <row r="73" spans="1:6" x14ac:dyDescent="0.2">
      <c r="A73" t="str">
        <f t="shared" si="1"/>
        <v>c19ag5y2d103</v>
      </c>
      <c r="B73">
        <v>72</v>
      </c>
      <c r="C73">
        <v>19</v>
      </c>
      <c r="D73">
        <v>5</v>
      </c>
      <c r="E73">
        <v>2</v>
      </c>
      <c r="F73">
        <v>103</v>
      </c>
    </row>
    <row r="74" spans="1:6" x14ac:dyDescent="0.2">
      <c r="A74" t="str">
        <f t="shared" si="1"/>
        <v>c2ag3y1d103</v>
      </c>
      <c r="B74">
        <v>73</v>
      </c>
      <c r="C74">
        <v>2</v>
      </c>
      <c r="D74">
        <v>3</v>
      </c>
      <c r="E74">
        <v>1</v>
      </c>
      <c r="F74">
        <v>103</v>
      </c>
    </row>
    <row r="75" spans="1:6" x14ac:dyDescent="0.2">
      <c r="A75" t="str">
        <f t="shared" si="1"/>
        <v>c2ag3y2d103</v>
      </c>
      <c r="B75">
        <v>74</v>
      </c>
      <c r="C75">
        <v>2</v>
      </c>
      <c r="D75">
        <v>3</v>
      </c>
      <c r="E75">
        <v>2</v>
      </c>
      <c r="F75">
        <v>103</v>
      </c>
    </row>
    <row r="76" spans="1:6" x14ac:dyDescent="0.2">
      <c r="A76" t="str">
        <f t="shared" si="1"/>
        <v>c2ag4y1d102</v>
      </c>
      <c r="B76">
        <v>75</v>
      </c>
      <c r="C76">
        <v>2</v>
      </c>
      <c r="D76">
        <v>4</v>
      </c>
      <c r="E76">
        <v>1</v>
      </c>
      <c r="F76">
        <v>102</v>
      </c>
    </row>
    <row r="77" spans="1:6" x14ac:dyDescent="0.2">
      <c r="A77" t="str">
        <f t="shared" si="1"/>
        <v>c2ag4y2d102</v>
      </c>
      <c r="B77">
        <v>76</v>
      </c>
      <c r="C77">
        <v>2</v>
      </c>
      <c r="D77">
        <v>4</v>
      </c>
      <c r="E77">
        <v>2</v>
      </c>
      <c r="F77">
        <v>102</v>
      </c>
    </row>
    <row r="78" spans="1:6" x14ac:dyDescent="0.2">
      <c r="A78" t="str">
        <f t="shared" si="1"/>
        <v>c2ag5y1d102</v>
      </c>
      <c r="B78">
        <v>77</v>
      </c>
      <c r="C78">
        <v>2</v>
      </c>
      <c r="D78">
        <v>5</v>
      </c>
      <c r="E78">
        <v>1</v>
      </c>
      <c r="F78">
        <v>102</v>
      </c>
    </row>
    <row r="79" spans="1:6" x14ac:dyDescent="0.2">
      <c r="A79" t="str">
        <f t="shared" si="1"/>
        <v>c2ag5y2d102</v>
      </c>
      <c r="B79">
        <v>78</v>
      </c>
      <c r="C79">
        <v>2</v>
      </c>
      <c r="D79">
        <v>5</v>
      </c>
      <c r="E79">
        <v>2</v>
      </c>
      <c r="F79">
        <v>102</v>
      </c>
    </row>
    <row r="80" spans="1:6" x14ac:dyDescent="0.2">
      <c r="A80" t="str">
        <f t="shared" si="1"/>
        <v>c2ag6y1d103</v>
      </c>
      <c r="B80">
        <v>79</v>
      </c>
      <c r="C80">
        <v>2</v>
      </c>
      <c r="D80">
        <v>6</v>
      </c>
      <c r="E80">
        <v>1</v>
      </c>
      <c r="F80">
        <v>103</v>
      </c>
    </row>
    <row r="81" spans="1:6" x14ac:dyDescent="0.2">
      <c r="A81" t="str">
        <f t="shared" si="1"/>
        <v>c2ag6y2d103</v>
      </c>
      <c r="B81">
        <v>80</v>
      </c>
      <c r="C81">
        <v>2</v>
      </c>
      <c r="D81">
        <v>6</v>
      </c>
      <c r="E81">
        <v>2</v>
      </c>
      <c r="F81">
        <v>103</v>
      </c>
    </row>
    <row r="82" spans="1:6" x14ac:dyDescent="0.2">
      <c r="A82" t="str">
        <f t="shared" si="1"/>
        <v>c20ag3y2d105</v>
      </c>
      <c r="B82">
        <v>81</v>
      </c>
      <c r="C82">
        <v>20</v>
      </c>
      <c r="D82">
        <v>3</v>
      </c>
      <c r="E82">
        <v>2</v>
      </c>
      <c r="F82">
        <v>105</v>
      </c>
    </row>
    <row r="83" spans="1:6" x14ac:dyDescent="0.2">
      <c r="A83" t="str">
        <f t="shared" si="1"/>
        <v>c20ag4y2d105</v>
      </c>
      <c r="B83">
        <v>82</v>
      </c>
      <c r="C83">
        <v>20</v>
      </c>
      <c r="D83">
        <v>4</v>
      </c>
      <c r="E83">
        <v>2</v>
      </c>
      <c r="F83">
        <v>105</v>
      </c>
    </row>
    <row r="84" spans="1:6" x14ac:dyDescent="0.2">
      <c r="A84" t="str">
        <f t="shared" si="1"/>
        <v>c20ag5y2d104</v>
      </c>
      <c r="B84">
        <v>83</v>
      </c>
      <c r="C84">
        <v>20</v>
      </c>
      <c r="D84">
        <v>5</v>
      </c>
      <c r="E84">
        <v>2</v>
      </c>
      <c r="F84">
        <v>104</v>
      </c>
    </row>
    <row r="85" spans="1:6" x14ac:dyDescent="0.2">
      <c r="A85" t="str">
        <f t="shared" si="1"/>
        <v>c21ag4y1d104</v>
      </c>
      <c r="B85">
        <v>84</v>
      </c>
      <c r="C85">
        <v>21</v>
      </c>
      <c r="D85">
        <v>4</v>
      </c>
      <c r="E85">
        <v>1</v>
      </c>
      <c r="F85">
        <v>104</v>
      </c>
    </row>
    <row r="86" spans="1:6" x14ac:dyDescent="0.2">
      <c r="A86" t="str">
        <f t="shared" si="1"/>
        <v>c21ag4y2d104</v>
      </c>
      <c r="B86">
        <v>85</v>
      </c>
      <c r="C86">
        <v>21</v>
      </c>
      <c r="D86">
        <v>4</v>
      </c>
      <c r="E86">
        <v>2</v>
      </c>
      <c r="F86">
        <v>104</v>
      </c>
    </row>
    <row r="87" spans="1:6" x14ac:dyDescent="0.2">
      <c r="A87" t="str">
        <f t="shared" si="1"/>
        <v>c21ag5y1d103</v>
      </c>
      <c r="B87">
        <v>86</v>
      </c>
      <c r="C87">
        <v>21</v>
      </c>
      <c r="D87">
        <v>5</v>
      </c>
      <c r="E87">
        <v>1</v>
      </c>
      <c r="F87">
        <v>103</v>
      </c>
    </row>
    <row r="88" spans="1:6" x14ac:dyDescent="0.2">
      <c r="A88" t="str">
        <f t="shared" si="1"/>
        <v>c21ag5y2d102</v>
      </c>
      <c r="B88">
        <v>87</v>
      </c>
      <c r="C88">
        <v>21</v>
      </c>
      <c r="D88">
        <v>5</v>
      </c>
      <c r="E88">
        <v>2</v>
      </c>
      <c r="F88">
        <v>102</v>
      </c>
    </row>
    <row r="89" spans="1:6" x14ac:dyDescent="0.2">
      <c r="A89" t="str">
        <f t="shared" si="1"/>
        <v>c22ag3y1d105</v>
      </c>
      <c r="B89">
        <v>88</v>
      </c>
      <c r="C89">
        <v>22</v>
      </c>
      <c r="D89">
        <v>3</v>
      </c>
      <c r="E89">
        <v>1</v>
      </c>
      <c r="F89">
        <v>105</v>
      </c>
    </row>
    <row r="90" spans="1:6" x14ac:dyDescent="0.2">
      <c r="A90" t="str">
        <f t="shared" si="1"/>
        <v>c22ag3y2d105</v>
      </c>
      <c r="B90">
        <v>89</v>
      </c>
      <c r="C90">
        <v>22</v>
      </c>
      <c r="D90">
        <v>3</v>
      </c>
      <c r="E90">
        <v>2</v>
      </c>
      <c r="F90">
        <v>105</v>
      </c>
    </row>
    <row r="91" spans="1:6" x14ac:dyDescent="0.2">
      <c r="A91" t="str">
        <f t="shared" si="1"/>
        <v>c22ag4y1d104</v>
      </c>
      <c r="B91">
        <v>90</v>
      </c>
      <c r="C91">
        <v>22</v>
      </c>
      <c r="D91">
        <v>4</v>
      </c>
      <c r="E91">
        <v>1</v>
      </c>
      <c r="F91">
        <v>104</v>
      </c>
    </row>
    <row r="92" spans="1:6" x14ac:dyDescent="0.2">
      <c r="A92" t="str">
        <f t="shared" si="1"/>
        <v>c22ag5y2d104</v>
      </c>
      <c r="B92">
        <v>91</v>
      </c>
      <c r="C92">
        <v>22</v>
      </c>
      <c r="D92">
        <v>5</v>
      </c>
      <c r="E92">
        <v>2</v>
      </c>
      <c r="F92">
        <v>104</v>
      </c>
    </row>
    <row r="93" spans="1:6" x14ac:dyDescent="0.2">
      <c r="A93" t="str">
        <f t="shared" si="1"/>
        <v>c22ag6y1d103</v>
      </c>
      <c r="B93">
        <v>92</v>
      </c>
      <c r="C93">
        <v>22</v>
      </c>
      <c r="D93">
        <v>6</v>
      </c>
      <c r="E93">
        <v>1</v>
      </c>
      <c r="F93">
        <v>103</v>
      </c>
    </row>
    <row r="94" spans="1:6" x14ac:dyDescent="0.2">
      <c r="A94" t="str">
        <f t="shared" si="1"/>
        <v>c24ag3y1d102</v>
      </c>
      <c r="B94">
        <v>93</v>
      </c>
      <c r="C94">
        <v>24</v>
      </c>
      <c r="D94">
        <v>3</v>
      </c>
      <c r="E94">
        <v>1</v>
      </c>
      <c r="F94">
        <v>102</v>
      </c>
    </row>
    <row r="95" spans="1:6" x14ac:dyDescent="0.2">
      <c r="A95" t="str">
        <f t="shared" si="1"/>
        <v>c24ag3y2d102</v>
      </c>
      <c r="B95">
        <v>94</v>
      </c>
      <c r="C95">
        <v>24</v>
      </c>
      <c r="D95">
        <v>3</v>
      </c>
      <c r="E95">
        <v>2</v>
      </c>
      <c r="F95">
        <v>102</v>
      </c>
    </row>
    <row r="96" spans="1:6" x14ac:dyDescent="0.2">
      <c r="A96" t="str">
        <f t="shared" si="1"/>
        <v>c24ag4y1d103</v>
      </c>
      <c r="B96">
        <v>95</v>
      </c>
      <c r="C96">
        <v>24</v>
      </c>
      <c r="D96">
        <v>4</v>
      </c>
      <c r="E96">
        <v>1</v>
      </c>
      <c r="F96">
        <v>103</v>
      </c>
    </row>
    <row r="97" spans="1:6" x14ac:dyDescent="0.2">
      <c r="A97" t="str">
        <f t="shared" si="1"/>
        <v>c24ag4y2d103</v>
      </c>
      <c r="B97">
        <v>96</v>
      </c>
      <c r="C97">
        <v>24</v>
      </c>
      <c r="D97">
        <v>4</v>
      </c>
      <c r="E97">
        <v>2</v>
      </c>
      <c r="F97">
        <v>103</v>
      </c>
    </row>
    <row r="98" spans="1:6" x14ac:dyDescent="0.2">
      <c r="A98" t="str">
        <f t="shared" si="1"/>
        <v>c24ag5y1d102</v>
      </c>
      <c r="B98">
        <v>97</v>
      </c>
      <c r="C98">
        <v>24</v>
      </c>
      <c r="D98">
        <v>5</v>
      </c>
      <c r="E98">
        <v>1</v>
      </c>
      <c r="F98">
        <v>102</v>
      </c>
    </row>
    <row r="99" spans="1:6" x14ac:dyDescent="0.2">
      <c r="A99" t="str">
        <f t="shared" si="1"/>
        <v>c25ag3y1d103</v>
      </c>
      <c r="B99">
        <v>98</v>
      </c>
      <c r="C99">
        <v>25</v>
      </c>
      <c r="D99">
        <v>3</v>
      </c>
      <c r="E99">
        <v>1</v>
      </c>
      <c r="F99">
        <v>103</v>
      </c>
    </row>
    <row r="100" spans="1:6" x14ac:dyDescent="0.2">
      <c r="A100" t="str">
        <f t="shared" si="1"/>
        <v>c25ag3y2d103</v>
      </c>
      <c r="B100">
        <v>99</v>
      </c>
      <c r="C100">
        <v>25</v>
      </c>
      <c r="D100">
        <v>3</v>
      </c>
      <c r="E100">
        <v>2</v>
      </c>
      <c r="F100">
        <v>103</v>
      </c>
    </row>
    <row r="101" spans="1:6" x14ac:dyDescent="0.2">
      <c r="A101" t="str">
        <f t="shared" si="1"/>
        <v>c25ag4y1d105</v>
      </c>
      <c r="B101">
        <v>100</v>
      </c>
      <c r="C101">
        <v>25</v>
      </c>
      <c r="D101">
        <v>4</v>
      </c>
      <c r="E101">
        <v>1</v>
      </c>
      <c r="F101">
        <v>105</v>
      </c>
    </row>
    <row r="102" spans="1:6" x14ac:dyDescent="0.2">
      <c r="A102" t="str">
        <f t="shared" si="1"/>
        <v>c25ag4y2d105</v>
      </c>
      <c r="B102">
        <v>101</v>
      </c>
      <c r="C102">
        <v>25</v>
      </c>
      <c r="D102">
        <v>4</v>
      </c>
      <c r="E102">
        <v>2</v>
      </c>
      <c r="F102">
        <v>105</v>
      </c>
    </row>
    <row r="103" spans="1:6" x14ac:dyDescent="0.2">
      <c r="A103" t="str">
        <f t="shared" si="1"/>
        <v>c25ag5y1d102</v>
      </c>
      <c r="B103">
        <v>102</v>
      </c>
      <c r="C103">
        <v>25</v>
      </c>
      <c r="D103">
        <v>5</v>
      </c>
      <c r="E103">
        <v>1</v>
      </c>
      <c r="F103">
        <v>102</v>
      </c>
    </row>
    <row r="104" spans="1:6" x14ac:dyDescent="0.2">
      <c r="A104" t="str">
        <f t="shared" si="1"/>
        <v>c26ag3y1d105</v>
      </c>
      <c r="B104">
        <v>103</v>
      </c>
      <c r="C104">
        <v>26</v>
      </c>
      <c r="D104">
        <v>3</v>
      </c>
      <c r="E104">
        <v>1</v>
      </c>
      <c r="F104">
        <v>105</v>
      </c>
    </row>
    <row r="105" spans="1:6" x14ac:dyDescent="0.2">
      <c r="A105" t="str">
        <f t="shared" si="1"/>
        <v>c26ag3y2d104</v>
      </c>
      <c r="B105">
        <v>104</v>
      </c>
      <c r="C105">
        <v>26</v>
      </c>
      <c r="D105">
        <v>3</v>
      </c>
      <c r="E105">
        <v>2</v>
      </c>
      <c r="F105">
        <v>104</v>
      </c>
    </row>
    <row r="106" spans="1:6" x14ac:dyDescent="0.2">
      <c r="A106" t="str">
        <f t="shared" si="1"/>
        <v>c26ag4y1d105</v>
      </c>
      <c r="B106">
        <v>105</v>
      </c>
      <c r="C106">
        <v>26</v>
      </c>
      <c r="D106">
        <v>4</v>
      </c>
      <c r="E106">
        <v>1</v>
      </c>
      <c r="F106">
        <v>105</v>
      </c>
    </row>
    <row r="107" spans="1:6" x14ac:dyDescent="0.2">
      <c r="A107" t="str">
        <f t="shared" si="1"/>
        <v>c26ag4y2d104</v>
      </c>
      <c r="B107">
        <v>106</v>
      </c>
      <c r="C107">
        <v>26</v>
      </c>
      <c r="D107">
        <v>4</v>
      </c>
      <c r="E107">
        <v>2</v>
      </c>
      <c r="F107">
        <v>104</v>
      </c>
    </row>
    <row r="108" spans="1:6" x14ac:dyDescent="0.2">
      <c r="A108" t="str">
        <f t="shared" si="1"/>
        <v>c27ag3y1d102</v>
      </c>
      <c r="B108">
        <v>107</v>
      </c>
      <c r="C108">
        <v>27</v>
      </c>
      <c r="D108">
        <v>3</v>
      </c>
      <c r="E108">
        <v>1</v>
      </c>
      <c r="F108">
        <v>102</v>
      </c>
    </row>
    <row r="109" spans="1:6" x14ac:dyDescent="0.2">
      <c r="A109" t="str">
        <f t="shared" si="1"/>
        <v>c27ag3y2d102</v>
      </c>
      <c r="B109">
        <v>108</v>
      </c>
      <c r="C109">
        <v>27</v>
      </c>
      <c r="D109">
        <v>3</v>
      </c>
      <c r="E109">
        <v>2</v>
      </c>
      <c r="F109">
        <v>102</v>
      </c>
    </row>
    <row r="110" spans="1:6" x14ac:dyDescent="0.2">
      <c r="A110" t="str">
        <f t="shared" si="1"/>
        <v>c27ag4y1d102</v>
      </c>
      <c r="B110">
        <v>109</v>
      </c>
      <c r="C110">
        <v>27</v>
      </c>
      <c r="D110">
        <v>4</v>
      </c>
      <c r="E110">
        <v>1</v>
      </c>
      <c r="F110">
        <v>102</v>
      </c>
    </row>
    <row r="111" spans="1:6" x14ac:dyDescent="0.2">
      <c r="A111" t="str">
        <f t="shared" si="1"/>
        <v>c27ag4y2d102</v>
      </c>
      <c r="B111">
        <v>110</v>
      </c>
      <c r="C111">
        <v>27</v>
      </c>
      <c r="D111">
        <v>4</v>
      </c>
      <c r="E111">
        <v>2</v>
      </c>
      <c r="F111">
        <v>102</v>
      </c>
    </row>
    <row r="112" spans="1:6" x14ac:dyDescent="0.2">
      <c r="A112" t="str">
        <f t="shared" si="1"/>
        <v>c27ag5y1d101</v>
      </c>
      <c r="B112">
        <v>111</v>
      </c>
      <c r="C112">
        <v>27</v>
      </c>
      <c r="D112">
        <v>5</v>
      </c>
      <c r="E112">
        <v>1</v>
      </c>
      <c r="F112">
        <v>101</v>
      </c>
    </row>
    <row r="113" spans="1:6" x14ac:dyDescent="0.2">
      <c r="A113" t="str">
        <f t="shared" si="1"/>
        <v>c27ag5y2d101</v>
      </c>
      <c r="B113">
        <v>112</v>
      </c>
      <c r="C113">
        <v>27</v>
      </c>
      <c r="D113">
        <v>5</v>
      </c>
      <c r="E113">
        <v>2</v>
      </c>
      <c r="F113">
        <v>101</v>
      </c>
    </row>
    <row r="114" spans="1:6" x14ac:dyDescent="0.2">
      <c r="A114" t="str">
        <f t="shared" si="1"/>
        <v>c27ag6y1d102</v>
      </c>
      <c r="B114">
        <v>113</v>
      </c>
      <c r="C114">
        <v>27</v>
      </c>
      <c r="D114">
        <v>6</v>
      </c>
      <c r="E114">
        <v>1</v>
      </c>
      <c r="F114">
        <v>102</v>
      </c>
    </row>
    <row r="115" spans="1:6" x14ac:dyDescent="0.2">
      <c r="A115" t="str">
        <f t="shared" si="1"/>
        <v>c27ag6y2d102</v>
      </c>
      <c r="B115">
        <v>114</v>
      </c>
      <c r="C115">
        <v>27</v>
      </c>
      <c r="D115">
        <v>6</v>
      </c>
      <c r="E115">
        <v>2</v>
      </c>
      <c r="F115">
        <v>102</v>
      </c>
    </row>
    <row r="116" spans="1:6" x14ac:dyDescent="0.2">
      <c r="A116" t="str">
        <f t="shared" si="1"/>
        <v>c28ag3y1d103</v>
      </c>
      <c r="B116">
        <v>115</v>
      </c>
      <c r="C116">
        <v>28</v>
      </c>
      <c r="D116">
        <v>3</v>
      </c>
      <c r="E116">
        <v>1</v>
      </c>
      <c r="F116">
        <v>103</v>
      </c>
    </row>
    <row r="117" spans="1:6" x14ac:dyDescent="0.2">
      <c r="A117" t="str">
        <f t="shared" si="1"/>
        <v>c28ag3y2d103</v>
      </c>
      <c r="B117">
        <v>116</v>
      </c>
      <c r="C117">
        <v>28</v>
      </c>
      <c r="D117">
        <v>3</v>
      </c>
      <c r="E117">
        <v>2</v>
      </c>
      <c r="F117">
        <v>103</v>
      </c>
    </row>
    <row r="118" spans="1:6" x14ac:dyDescent="0.2">
      <c r="A118" t="str">
        <f t="shared" si="1"/>
        <v>c28ag4y1d103</v>
      </c>
      <c r="B118">
        <v>117</v>
      </c>
      <c r="C118">
        <v>28</v>
      </c>
      <c r="D118">
        <v>4</v>
      </c>
      <c r="E118">
        <v>1</v>
      </c>
      <c r="F118">
        <v>103</v>
      </c>
    </row>
    <row r="119" spans="1:6" x14ac:dyDescent="0.2">
      <c r="A119" t="str">
        <f t="shared" si="1"/>
        <v>c28ag4y2d103</v>
      </c>
      <c r="B119">
        <v>118</v>
      </c>
      <c r="C119">
        <v>28</v>
      </c>
      <c r="D119">
        <v>4</v>
      </c>
      <c r="E119">
        <v>2</v>
      </c>
      <c r="F119">
        <v>103</v>
      </c>
    </row>
    <row r="120" spans="1:6" x14ac:dyDescent="0.2">
      <c r="A120" t="str">
        <f t="shared" si="1"/>
        <v>c28ag5y1d102</v>
      </c>
      <c r="B120">
        <v>119</v>
      </c>
      <c r="C120">
        <v>28</v>
      </c>
      <c r="D120">
        <v>5</v>
      </c>
      <c r="E120">
        <v>1</v>
      </c>
      <c r="F120">
        <v>102</v>
      </c>
    </row>
    <row r="121" spans="1:6" x14ac:dyDescent="0.2">
      <c r="A121" t="str">
        <f t="shared" si="1"/>
        <v>c28ag5y2d102</v>
      </c>
      <c r="B121">
        <v>120</v>
      </c>
      <c r="C121">
        <v>28</v>
      </c>
      <c r="D121">
        <v>5</v>
      </c>
      <c r="E121">
        <v>2</v>
      </c>
      <c r="F121">
        <v>102</v>
      </c>
    </row>
    <row r="122" spans="1:6" x14ac:dyDescent="0.2">
      <c r="A122" t="str">
        <f t="shared" si="1"/>
        <v>c28ag6y1d102</v>
      </c>
      <c r="B122">
        <v>121</v>
      </c>
      <c r="C122">
        <v>28</v>
      </c>
      <c r="D122">
        <v>6</v>
      </c>
      <c r="E122">
        <v>1</v>
      </c>
      <c r="F122">
        <v>102</v>
      </c>
    </row>
    <row r="123" spans="1:6" x14ac:dyDescent="0.2">
      <c r="A123" t="str">
        <f t="shared" si="1"/>
        <v>c28ag6y2d102</v>
      </c>
      <c r="B123">
        <v>122</v>
      </c>
      <c r="C123">
        <v>28</v>
      </c>
      <c r="D123">
        <v>6</v>
      </c>
      <c r="E123">
        <v>2</v>
      </c>
      <c r="F123">
        <v>102</v>
      </c>
    </row>
    <row r="124" spans="1:6" x14ac:dyDescent="0.2">
      <c r="A124" t="str">
        <f t="shared" si="1"/>
        <v>c29ag3y1d101</v>
      </c>
      <c r="B124">
        <v>123</v>
      </c>
      <c r="C124">
        <v>29</v>
      </c>
      <c r="D124">
        <v>3</v>
      </c>
      <c r="E124">
        <v>1</v>
      </c>
      <c r="F124">
        <v>101</v>
      </c>
    </row>
    <row r="125" spans="1:6" x14ac:dyDescent="0.2">
      <c r="A125" t="str">
        <f t="shared" si="1"/>
        <v>c29ag3y2d101</v>
      </c>
      <c r="B125">
        <v>124</v>
      </c>
      <c r="C125">
        <v>29</v>
      </c>
      <c r="D125">
        <v>3</v>
      </c>
      <c r="E125">
        <v>2</v>
      </c>
      <c r="F125">
        <v>101</v>
      </c>
    </row>
    <row r="126" spans="1:6" x14ac:dyDescent="0.2">
      <c r="A126" t="str">
        <f t="shared" si="1"/>
        <v>c29ag4y1d101</v>
      </c>
      <c r="B126">
        <v>125</v>
      </c>
      <c r="C126">
        <v>29</v>
      </c>
      <c r="D126">
        <v>4</v>
      </c>
      <c r="E126">
        <v>1</v>
      </c>
      <c r="F126">
        <v>101</v>
      </c>
    </row>
    <row r="127" spans="1:6" x14ac:dyDescent="0.2">
      <c r="A127" t="str">
        <f t="shared" si="1"/>
        <v>c29ag4y2d101</v>
      </c>
      <c r="B127">
        <v>126</v>
      </c>
      <c r="C127">
        <v>29</v>
      </c>
      <c r="D127">
        <v>4</v>
      </c>
      <c r="E127">
        <v>2</v>
      </c>
      <c r="F127">
        <v>101</v>
      </c>
    </row>
    <row r="128" spans="1:6" x14ac:dyDescent="0.2">
      <c r="A128" t="str">
        <f t="shared" si="1"/>
        <v>c29ag5y1d100</v>
      </c>
      <c r="B128">
        <v>127</v>
      </c>
      <c r="C128">
        <v>29</v>
      </c>
      <c r="D128">
        <v>5</v>
      </c>
      <c r="E128">
        <v>1</v>
      </c>
      <c r="F128">
        <v>100</v>
      </c>
    </row>
    <row r="129" spans="1:6" x14ac:dyDescent="0.2">
      <c r="A129" t="str">
        <f t="shared" si="1"/>
        <v>c29ag5y2d100</v>
      </c>
      <c r="B129">
        <v>128</v>
      </c>
      <c r="C129">
        <v>29</v>
      </c>
      <c r="D129">
        <v>5</v>
      </c>
      <c r="E129">
        <v>2</v>
      </c>
      <c r="F129">
        <v>100</v>
      </c>
    </row>
    <row r="130" spans="1:6" x14ac:dyDescent="0.2">
      <c r="A130" t="str">
        <f t="shared" si="1"/>
        <v>c3ag3y1d100</v>
      </c>
      <c r="B130">
        <v>129</v>
      </c>
      <c r="C130">
        <v>3</v>
      </c>
      <c r="D130">
        <v>3</v>
      </c>
      <c r="E130">
        <v>1</v>
      </c>
      <c r="F130">
        <v>100</v>
      </c>
    </row>
    <row r="131" spans="1:6" x14ac:dyDescent="0.2">
      <c r="A131" t="str">
        <f t="shared" ref="A131:A194" si="2">"c"&amp;C131&amp;"ag"&amp;D131&amp;"y"&amp;E131&amp;"d"&amp;F131</f>
        <v>c3ag3y2d100</v>
      </c>
      <c r="B131">
        <v>130</v>
      </c>
      <c r="C131">
        <v>3</v>
      </c>
      <c r="D131">
        <v>3</v>
      </c>
      <c r="E131">
        <v>2</v>
      </c>
      <c r="F131">
        <v>100</v>
      </c>
    </row>
    <row r="132" spans="1:6" x14ac:dyDescent="0.2">
      <c r="A132" t="str">
        <f t="shared" si="2"/>
        <v>c3ag4y1d100</v>
      </c>
      <c r="B132">
        <v>131</v>
      </c>
      <c r="C132">
        <v>3</v>
      </c>
      <c r="D132">
        <v>4</v>
      </c>
      <c r="E132">
        <v>1</v>
      </c>
      <c r="F132">
        <v>100</v>
      </c>
    </row>
    <row r="133" spans="1:6" x14ac:dyDescent="0.2">
      <c r="A133" t="str">
        <f t="shared" si="2"/>
        <v>c3ag4y2d100</v>
      </c>
      <c r="B133">
        <v>132</v>
      </c>
      <c r="C133">
        <v>3</v>
      </c>
      <c r="D133">
        <v>4</v>
      </c>
      <c r="E133">
        <v>2</v>
      </c>
      <c r="F133">
        <v>100</v>
      </c>
    </row>
    <row r="134" spans="1:6" x14ac:dyDescent="0.2">
      <c r="A134" t="str">
        <f t="shared" si="2"/>
        <v>c3ag5y1d100</v>
      </c>
      <c r="B134">
        <v>133</v>
      </c>
      <c r="C134">
        <v>3</v>
      </c>
      <c r="D134">
        <v>5</v>
      </c>
      <c r="E134">
        <v>1</v>
      </c>
      <c r="F134">
        <v>100</v>
      </c>
    </row>
    <row r="135" spans="1:6" x14ac:dyDescent="0.2">
      <c r="A135" t="str">
        <f t="shared" si="2"/>
        <v>c3ag5y2d100</v>
      </c>
      <c r="B135">
        <v>134</v>
      </c>
      <c r="C135">
        <v>3</v>
      </c>
      <c r="D135">
        <v>5</v>
      </c>
      <c r="E135">
        <v>2</v>
      </c>
      <c r="F135">
        <v>100</v>
      </c>
    </row>
    <row r="136" spans="1:6" x14ac:dyDescent="0.2">
      <c r="A136" t="str">
        <f t="shared" si="2"/>
        <v>c3ag6y1d100</v>
      </c>
      <c r="B136">
        <v>135</v>
      </c>
      <c r="C136">
        <v>3</v>
      </c>
      <c r="D136">
        <v>6</v>
      </c>
      <c r="E136">
        <v>1</v>
      </c>
      <c r="F136">
        <v>100</v>
      </c>
    </row>
    <row r="137" spans="1:6" x14ac:dyDescent="0.2">
      <c r="A137" t="str">
        <f t="shared" si="2"/>
        <v>c3ag6y2d100</v>
      </c>
      <c r="B137">
        <v>136</v>
      </c>
      <c r="C137">
        <v>3</v>
      </c>
      <c r="D137">
        <v>6</v>
      </c>
      <c r="E137">
        <v>2</v>
      </c>
      <c r="F137">
        <v>100</v>
      </c>
    </row>
    <row r="138" spans="1:6" x14ac:dyDescent="0.2">
      <c r="A138" t="str">
        <f t="shared" si="2"/>
        <v>c31ag3y1d103</v>
      </c>
      <c r="B138">
        <v>137</v>
      </c>
      <c r="C138">
        <v>31</v>
      </c>
      <c r="D138">
        <v>3</v>
      </c>
      <c r="E138">
        <v>1</v>
      </c>
      <c r="F138">
        <v>103</v>
      </c>
    </row>
    <row r="139" spans="1:6" x14ac:dyDescent="0.2">
      <c r="A139" t="str">
        <f t="shared" si="2"/>
        <v>c31ag3y2d103</v>
      </c>
      <c r="B139">
        <v>138</v>
      </c>
      <c r="C139">
        <v>31</v>
      </c>
      <c r="D139">
        <v>3</v>
      </c>
      <c r="E139">
        <v>2</v>
      </c>
      <c r="F139">
        <v>103</v>
      </c>
    </row>
    <row r="140" spans="1:6" x14ac:dyDescent="0.2">
      <c r="A140" t="str">
        <f t="shared" si="2"/>
        <v>c31ag4y1d103</v>
      </c>
      <c r="B140">
        <v>139</v>
      </c>
      <c r="C140">
        <v>31</v>
      </c>
      <c r="D140">
        <v>4</v>
      </c>
      <c r="E140">
        <v>1</v>
      </c>
      <c r="F140">
        <v>103</v>
      </c>
    </row>
    <row r="141" spans="1:6" x14ac:dyDescent="0.2">
      <c r="A141" t="str">
        <f t="shared" si="2"/>
        <v>c31ag4y2d103</v>
      </c>
      <c r="B141">
        <v>140</v>
      </c>
      <c r="C141">
        <v>31</v>
      </c>
      <c r="D141">
        <v>4</v>
      </c>
      <c r="E141">
        <v>2</v>
      </c>
      <c r="F141">
        <v>103</v>
      </c>
    </row>
    <row r="142" spans="1:6" x14ac:dyDescent="0.2">
      <c r="A142" t="str">
        <f t="shared" si="2"/>
        <v>c31ag5y1d103</v>
      </c>
      <c r="B142">
        <v>141</v>
      </c>
      <c r="C142">
        <v>31</v>
      </c>
      <c r="D142">
        <v>5</v>
      </c>
      <c r="E142">
        <v>1</v>
      </c>
      <c r="F142">
        <v>103</v>
      </c>
    </row>
    <row r="143" spans="1:6" x14ac:dyDescent="0.2">
      <c r="A143" t="str">
        <f t="shared" si="2"/>
        <v>c31ag6y1d103</v>
      </c>
      <c r="B143">
        <v>142</v>
      </c>
      <c r="C143">
        <v>31</v>
      </c>
      <c r="D143">
        <v>6</v>
      </c>
      <c r="E143">
        <v>1</v>
      </c>
      <c r="F143">
        <v>103</v>
      </c>
    </row>
    <row r="144" spans="1:6" x14ac:dyDescent="0.2">
      <c r="A144" t="str">
        <f t="shared" si="2"/>
        <v>c31ag6y2d103</v>
      </c>
      <c r="B144">
        <v>143</v>
      </c>
      <c r="C144">
        <v>31</v>
      </c>
      <c r="D144">
        <v>6</v>
      </c>
      <c r="E144">
        <v>2</v>
      </c>
      <c r="F144">
        <v>103</v>
      </c>
    </row>
    <row r="145" spans="1:6" x14ac:dyDescent="0.2">
      <c r="A145" t="str">
        <f t="shared" si="2"/>
        <v>c32ag3y2d105</v>
      </c>
      <c r="B145">
        <v>144</v>
      </c>
      <c r="C145">
        <v>32</v>
      </c>
      <c r="D145">
        <v>3</v>
      </c>
      <c r="E145">
        <v>2</v>
      </c>
      <c r="F145">
        <v>105</v>
      </c>
    </row>
    <row r="146" spans="1:6" x14ac:dyDescent="0.2">
      <c r="A146" t="str">
        <f t="shared" si="2"/>
        <v>c32ag4y1d104</v>
      </c>
      <c r="B146">
        <v>145</v>
      </c>
      <c r="C146">
        <v>32</v>
      </c>
      <c r="D146">
        <v>4</v>
      </c>
      <c r="E146">
        <v>1</v>
      </c>
      <c r="F146">
        <v>104</v>
      </c>
    </row>
    <row r="147" spans="1:6" x14ac:dyDescent="0.2">
      <c r="A147" t="str">
        <f t="shared" si="2"/>
        <v>c32ag4y2d104</v>
      </c>
      <c r="B147">
        <v>146</v>
      </c>
      <c r="C147">
        <v>32</v>
      </c>
      <c r="D147">
        <v>4</v>
      </c>
      <c r="E147">
        <v>2</v>
      </c>
      <c r="F147">
        <v>104</v>
      </c>
    </row>
    <row r="148" spans="1:6" x14ac:dyDescent="0.2">
      <c r="A148" t="str">
        <f t="shared" si="2"/>
        <v>c32ag5y1d104</v>
      </c>
      <c r="B148">
        <v>147</v>
      </c>
      <c r="C148">
        <v>32</v>
      </c>
      <c r="D148">
        <v>5</v>
      </c>
      <c r="E148">
        <v>1</v>
      </c>
      <c r="F148">
        <v>104</v>
      </c>
    </row>
    <row r="149" spans="1:6" x14ac:dyDescent="0.2">
      <c r="A149" t="str">
        <f t="shared" si="2"/>
        <v>c32ag5y2d103</v>
      </c>
      <c r="B149">
        <v>148</v>
      </c>
      <c r="C149">
        <v>32</v>
      </c>
      <c r="D149">
        <v>5</v>
      </c>
      <c r="E149">
        <v>2</v>
      </c>
      <c r="F149">
        <v>103</v>
      </c>
    </row>
    <row r="150" spans="1:6" x14ac:dyDescent="0.2">
      <c r="A150" t="str">
        <f t="shared" si="2"/>
        <v>c34ag3y1d103</v>
      </c>
      <c r="B150">
        <v>149</v>
      </c>
      <c r="C150">
        <v>34</v>
      </c>
      <c r="D150">
        <v>3</v>
      </c>
      <c r="E150">
        <v>1</v>
      </c>
      <c r="F150">
        <v>103</v>
      </c>
    </row>
    <row r="151" spans="1:6" x14ac:dyDescent="0.2">
      <c r="A151" t="str">
        <f t="shared" si="2"/>
        <v>c34ag4y1d104</v>
      </c>
      <c r="B151">
        <v>150</v>
      </c>
      <c r="C151">
        <v>34</v>
      </c>
      <c r="D151">
        <v>4</v>
      </c>
      <c r="E151">
        <v>1</v>
      </c>
      <c r="F151">
        <v>104</v>
      </c>
    </row>
    <row r="152" spans="1:6" x14ac:dyDescent="0.2">
      <c r="A152" t="str">
        <f t="shared" si="2"/>
        <v>c34ag4y2d103</v>
      </c>
      <c r="B152">
        <v>151</v>
      </c>
      <c r="C152">
        <v>34</v>
      </c>
      <c r="D152">
        <v>4</v>
      </c>
      <c r="E152">
        <v>2</v>
      </c>
      <c r="F152">
        <v>103</v>
      </c>
    </row>
    <row r="153" spans="1:6" x14ac:dyDescent="0.2">
      <c r="A153" t="str">
        <f t="shared" si="2"/>
        <v>c34ag6y1d103</v>
      </c>
      <c r="B153">
        <v>152</v>
      </c>
      <c r="C153">
        <v>34</v>
      </c>
      <c r="D153">
        <v>6</v>
      </c>
      <c r="E153">
        <v>1</v>
      </c>
      <c r="F153">
        <v>103</v>
      </c>
    </row>
    <row r="154" spans="1:6" x14ac:dyDescent="0.2">
      <c r="A154" t="str">
        <f t="shared" si="2"/>
        <v>c34ag6y2d103</v>
      </c>
      <c r="B154">
        <v>153</v>
      </c>
      <c r="C154">
        <v>34</v>
      </c>
      <c r="D154">
        <v>6</v>
      </c>
      <c r="E154">
        <v>2</v>
      </c>
      <c r="F154">
        <v>103</v>
      </c>
    </row>
    <row r="155" spans="1:6" x14ac:dyDescent="0.2">
      <c r="A155" t="str">
        <f t="shared" si="2"/>
        <v>c35ag3y1d101</v>
      </c>
      <c r="B155">
        <v>154</v>
      </c>
      <c r="C155">
        <v>35</v>
      </c>
      <c r="D155">
        <v>3</v>
      </c>
      <c r="E155">
        <v>1</v>
      </c>
      <c r="F155">
        <v>101</v>
      </c>
    </row>
    <row r="156" spans="1:6" x14ac:dyDescent="0.2">
      <c r="A156" t="str">
        <f t="shared" si="2"/>
        <v>c35ag3y2d101</v>
      </c>
      <c r="B156">
        <v>155</v>
      </c>
      <c r="C156">
        <v>35</v>
      </c>
      <c r="D156">
        <v>3</v>
      </c>
      <c r="E156">
        <v>2</v>
      </c>
      <c r="F156">
        <v>101</v>
      </c>
    </row>
    <row r="157" spans="1:6" x14ac:dyDescent="0.2">
      <c r="A157" t="str">
        <f t="shared" si="2"/>
        <v>c35ag4y1d101</v>
      </c>
      <c r="B157">
        <v>156</v>
      </c>
      <c r="C157">
        <v>35</v>
      </c>
      <c r="D157">
        <v>4</v>
      </c>
      <c r="E157">
        <v>1</v>
      </c>
      <c r="F157">
        <v>101</v>
      </c>
    </row>
    <row r="158" spans="1:6" x14ac:dyDescent="0.2">
      <c r="A158" t="str">
        <f t="shared" si="2"/>
        <v>c35ag4y2d101</v>
      </c>
      <c r="B158">
        <v>157</v>
      </c>
      <c r="C158">
        <v>35</v>
      </c>
      <c r="D158">
        <v>4</v>
      </c>
      <c r="E158">
        <v>2</v>
      </c>
      <c r="F158">
        <v>101</v>
      </c>
    </row>
    <row r="159" spans="1:6" x14ac:dyDescent="0.2">
      <c r="A159" t="str">
        <f t="shared" si="2"/>
        <v>c35ag5y1d102</v>
      </c>
      <c r="B159">
        <v>158</v>
      </c>
      <c r="C159">
        <v>35</v>
      </c>
      <c r="D159">
        <v>5</v>
      </c>
      <c r="E159">
        <v>1</v>
      </c>
      <c r="F159">
        <v>102</v>
      </c>
    </row>
    <row r="160" spans="1:6" x14ac:dyDescent="0.2">
      <c r="A160" t="str">
        <f t="shared" si="2"/>
        <v>c35ag5y2d102</v>
      </c>
      <c r="B160">
        <v>159</v>
      </c>
      <c r="C160">
        <v>35</v>
      </c>
      <c r="D160">
        <v>5</v>
      </c>
      <c r="E160">
        <v>2</v>
      </c>
      <c r="F160">
        <v>102</v>
      </c>
    </row>
    <row r="161" spans="1:6" x14ac:dyDescent="0.2">
      <c r="A161" t="str">
        <f t="shared" si="2"/>
        <v>c35ag6y1d101</v>
      </c>
      <c r="B161">
        <v>160</v>
      </c>
      <c r="C161">
        <v>35</v>
      </c>
      <c r="D161">
        <v>6</v>
      </c>
      <c r="E161">
        <v>1</v>
      </c>
      <c r="F161">
        <v>101</v>
      </c>
    </row>
    <row r="162" spans="1:6" x14ac:dyDescent="0.2">
      <c r="A162" t="str">
        <f t="shared" si="2"/>
        <v>c35ag6y2d101</v>
      </c>
      <c r="B162">
        <v>161</v>
      </c>
      <c r="C162">
        <v>35</v>
      </c>
      <c r="D162">
        <v>6</v>
      </c>
      <c r="E162">
        <v>2</v>
      </c>
      <c r="F162">
        <v>101</v>
      </c>
    </row>
    <row r="163" spans="1:6" x14ac:dyDescent="0.2">
      <c r="A163" t="str">
        <f t="shared" si="2"/>
        <v>c36ag3y1d100</v>
      </c>
      <c r="B163">
        <v>162</v>
      </c>
      <c r="C163">
        <v>36</v>
      </c>
      <c r="D163">
        <v>3</v>
      </c>
      <c r="E163">
        <v>1</v>
      </c>
      <c r="F163">
        <v>100</v>
      </c>
    </row>
    <row r="164" spans="1:6" x14ac:dyDescent="0.2">
      <c r="A164" t="str">
        <f t="shared" si="2"/>
        <v>c36ag3y2d100</v>
      </c>
      <c r="B164">
        <v>163</v>
      </c>
      <c r="C164">
        <v>36</v>
      </c>
      <c r="D164">
        <v>3</v>
      </c>
      <c r="E164">
        <v>2</v>
      </c>
      <c r="F164">
        <v>100</v>
      </c>
    </row>
    <row r="165" spans="1:6" x14ac:dyDescent="0.2">
      <c r="A165" t="str">
        <f t="shared" si="2"/>
        <v>c36ag4y1d100</v>
      </c>
      <c r="B165">
        <v>164</v>
      </c>
      <c r="C165">
        <v>36</v>
      </c>
      <c r="D165">
        <v>4</v>
      </c>
      <c r="E165">
        <v>1</v>
      </c>
      <c r="F165">
        <v>100</v>
      </c>
    </row>
    <row r="166" spans="1:6" x14ac:dyDescent="0.2">
      <c r="A166" t="str">
        <f t="shared" si="2"/>
        <v>c36ag4y2d100</v>
      </c>
      <c r="B166">
        <v>165</v>
      </c>
      <c r="C166">
        <v>36</v>
      </c>
      <c r="D166">
        <v>4</v>
      </c>
      <c r="E166">
        <v>2</v>
      </c>
      <c r="F166">
        <v>100</v>
      </c>
    </row>
    <row r="167" spans="1:6" x14ac:dyDescent="0.2">
      <c r="A167" t="str">
        <f t="shared" si="2"/>
        <v>c36ag5y1d100</v>
      </c>
      <c r="B167">
        <v>166</v>
      </c>
      <c r="C167">
        <v>36</v>
      </c>
      <c r="D167">
        <v>5</v>
      </c>
      <c r="E167">
        <v>1</v>
      </c>
      <c r="F167">
        <v>100</v>
      </c>
    </row>
    <row r="168" spans="1:6" x14ac:dyDescent="0.2">
      <c r="A168" t="str">
        <f t="shared" si="2"/>
        <v>c36ag5y2d100</v>
      </c>
      <c r="B168">
        <v>167</v>
      </c>
      <c r="C168">
        <v>36</v>
      </c>
      <c r="D168">
        <v>5</v>
      </c>
      <c r="E168">
        <v>2</v>
      </c>
      <c r="F168">
        <v>100</v>
      </c>
    </row>
    <row r="169" spans="1:6" x14ac:dyDescent="0.2">
      <c r="A169" t="str">
        <f t="shared" si="2"/>
        <v>c36ag6y1d101</v>
      </c>
      <c r="B169">
        <v>168</v>
      </c>
      <c r="C169">
        <v>36</v>
      </c>
      <c r="D169">
        <v>6</v>
      </c>
      <c r="E169">
        <v>1</v>
      </c>
      <c r="F169">
        <v>101</v>
      </c>
    </row>
    <row r="170" spans="1:6" x14ac:dyDescent="0.2">
      <c r="A170" t="str">
        <f t="shared" si="2"/>
        <v>c36ag6y2d101</v>
      </c>
      <c r="B170">
        <v>169</v>
      </c>
      <c r="C170">
        <v>36</v>
      </c>
      <c r="D170">
        <v>6</v>
      </c>
      <c r="E170">
        <v>2</v>
      </c>
      <c r="F170">
        <v>101</v>
      </c>
    </row>
    <row r="171" spans="1:6" x14ac:dyDescent="0.2">
      <c r="A171" t="str">
        <f t="shared" si="2"/>
        <v>c37ag3y1d102</v>
      </c>
      <c r="B171">
        <v>170</v>
      </c>
      <c r="C171">
        <v>37</v>
      </c>
      <c r="D171">
        <v>3</v>
      </c>
      <c r="E171">
        <v>1</v>
      </c>
      <c r="F171">
        <v>102</v>
      </c>
    </row>
    <row r="172" spans="1:6" x14ac:dyDescent="0.2">
      <c r="A172" t="str">
        <f t="shared" si="2"/>
        <v>c37ag3y2d102</v>
      </c>
      <c r="B172">
        <v>171</v>
      </c>
      <c r="C172">
        <v>37</v>
      </c>
      <c r="D172">
        <v>3</v>
      </c>
      <c r="E172">
        <v>2</v>
      </c>
      <c r="F172">
        <v>102</v>
      </c>
    </row>
    <row r="173" spans="1:6" x14ac:dyDescent="0.2">
      <c r="A173" t="str">
        <f t="shared" si="2"/>
        <v>c37ag4y1d102</v>
      </c>
      <c r="B173">
        <v>172</v>
      </c>
      <c r="C173">
        <v>37</v>
      </c>
      <c r="D173">
        <v>4</v>
      </c>
      <c r="E173">
        <v>1</v>
      </c>
      <c r="F173">
        <v>102</v>
      </c>
    </row>
    <row r="174" spans="1:6" x14ac:dyDescent="0.2">
      <c r="A174" t="str">
        <f t="shared" si="2"/>
        <v>c37ag4y2d102</v>
      </c>
      <c r="B174">
        <v>173</v>
      </c>
      <c r="C174">
        <v>37</v>
      </c>
      <c r="D174">
        <v>4</v>
      </c>
      <c r="E174">
        <v>2</v>
      </c>
      <c r="F174">
        <v>102</v>
      </c>
    </row>
    <row r="175" spans="1:6" x14ac:dyDescent="0.2">
      <c r="A175" t="str">
        <f t="shared" si="2"/>
        <v>c37ag5y1d103</v>
      </c>
      <c r="B175">
        <v>174</v>
      </c>
      <c r="C175">
        <v>37</v>
      </c>
      <c r="D175">
        <v>5</v>
      </c>
      <c r="E175">
        <v>1</v>
      </c>
      <c r="F175">
        <v>103</v>
      </c>
    </row>
    <row r="176" spans="1:6" x14ac:dyDescent="0.2">
      <c r="A176" t="str">
        <f t="shared" si="2"/>
        <v>c37ag5y2d102</v>
      </c>
      <c r="B176">
        <v>175</v>
      </c>
      <c r="C176">
        <v>37</v>
      </c>
      <c r="D176">
        <v>5</v>
      </c>
      <c r="E176">
        <v>2</v>
      </c>
      <c r="F176">
        <v>102</v>
      </c>
    </row>
    <row r="177" spans="1:6" x14ac:dyDescent="0.2">
      <c r="A177" t="str">
        <f t="shared" si="2"/>
        <v>c37ag6y1d102</v>
      </c>
      <c r="B177">
        <v>176</v>
      </c>
      <c r="C177">
        <v>37</v>
      </c>
      <c r="D177">
        <v>6</v>
      </c>
      <c r="E177">
        <v>1</v>
      </c>
      <c r="F177">
        <v>102</v>
      </c>
    </row>
    <row r="178" spans="1:6" x14ac:dyDescent="0.2">
      <c r="A178" t="str">
        <f t="shared" si="2"/>
        <v>c37ag6y2d102</v>
      </c>
      <c r="B178">
        <v>177</v>
      </c>
      <c r="C178">
        <v>37</v>
      </c>
      <c r="D178">
        <v>6</v>
      </c>
      <c r="E178">
        <v>2</v>
      </c>
      <c r="F178">
        <v>102</v>
      </c>
    </row>
    <row r="179" spans="1:6" x14ac:dyDescent="0.2">
      <c r="A179" t="str">
        <f t="shared" si="2"/>
        <v>c38ag3y1d104</v>
      </c>
      <c r="B179">
        <v>178</v>
      </c>
      <c r="C179">
        <v>38</v>
      </c>
      <c r="D179">
        <v>3</v>
      </c>
      <c r="E179">
        <v>1</v>
      </c>
      <c r="F179">
        <v>104</v>
      </c>
    </row>
    <row r="180" spans="1:6" x14ac:dyDescent="0.2">
      <c r="A180" t="str">
        <f t="shared" si="2"/>
        <v>c38ag3y2d104</v>
      </c>
      <c r="B180">
        <v>179</v>
      </c>
      <c r="C180">
        <v>38</v>
      </c>
      <c r="D180">
        <v>3</v>
      </c>
      <c r="E180">
        <v>2</v>
      </c>
      <c r="F180">
        <v>104</v>
      </c>
    </row>
    <row r="181" spans="1:6" x14ac:dyDescent="0.2">
      <c r="A181" t="str">
        <f t="shared" si="2"/>
        <v>c38ag4y1d103</v>
      </c>
      <c r="B181">
        <v>180</v>
      </c>
      <c r="C181">
        <v>38</v>
      </c>
      <c r="D181">
        <v>4</v>
      </c>
      <c r="E181">
        <v>1</v>
      </c>
      <c r="F181">
        <v>103</v>
      </c>
    </row>
    <row r="182" spans="1:6" x14ac:dyDescent="0.2">
      <c r="A182" t="str">
        <f t="shared" si="2"/>
        <v>c38ag4y2d103</v>
      </c>
      <c r="B182">
        <v>181</v>
      </c>
      <c r="C182">
        <v>38</v>
      </c>
      <c r="D182">
        <v>4</v>
      </c>
      <c r="E182">
        <v>2</v>
      </c>
      <c r="F182">
        <v>103</v>
      </c>
    </row>
    <row r="183" spans="1:6" x14ac:dyDescent="0.2">
      <c r="A183" t="str">
        <f t="shared" si="2"/>
        <v>c38ag5y1d103</v>
      </c>
      <c r="B183">
        <v>182</v>
      </c>
      <c r="C183">
        <v>38</v>
      </c>
      <c r="D183">
        <v>5</v>
      </c>
      <c r="E183">
        <v>1</v>
      </c>
      <c r="F183">
        <v>103</v>
      </c>
    </row>
    <row r="184" spans="1:6" x14ac:dyDescent="0.2">
      <c r="A184" t="str">
        <f t="shared" si="2"/>
        <v>c38ag5y2d103</v>
      </c>
      <c r="B184">
        <v>183</v>
      </c>
      <c r="C184">
        <v>38</v>
      </c>
      <c r="D184">
        <v>5</v>
      </c>
      <c r="E184">
        <v>2</v>
      </c>
      <c r="F184">
        <v>103</v>
      </c>
    </row>
    <row r="185" spans="1:6" x14ac:dyDescent="0.2">
      <c r="A185" t="str">
        <f t="shared" si="2"/>
        <v>c38ag6y1d103</v>
      </c>
      <c r="B185">
        <v>184</v>
      </c>
      <c r="C185">
        <v>38</v>
      </c>
      <c r="D185">
        <v>6</v>
      </c>
      <c r="E185">
        <v>1</v>
      </c>
      <c r="F185">
        <v>103</v>
      </c>
    </row>
    <row r="186" spans="1:6" x14ac:dyDescent="0.2">
      <c r="A186" t="str">
        <f t="shared" si="2"/>
        <v>c38ag6y2d103</v>
      </c>
      <c r="B186">
        <v>185</v>
      </c>
      <c r="C186">
        <v>38</v>
      </c>
      <c r="D186">
        <v>6</v>
      </c>
      <c r="E186">
        <v>2</v>
      </c>
      <c r="F186">
        <v>103</v>
      </c>
    </row>
    <row r="187" spans="1:6" x14ac:dyDescent="0.2">
      <c r="A187" t="str">
        <f t="shared" si="2"/>
        <v>c39ag3y1d104</v>
      </c>
      <c r="B187">
        <v>186</v>
      </c>
      <c r="C187">
        <v>39</v>
      </c>
      <c r="D187">
        <v>3</v>
      </c>
      <c r="E187">
        <v>1</v>
      </c>
      <c r="F187">
        <v>104</v>
      </c>
    </row>
    <row r="188" spans="1:6" x14ac:dyDescent="0.2">
      <c r="A188" t="str">
        <f t="shared" si="2"/>
        <v>c39ag3y2d104</v>
      </c>
      <c r="B188">
        <v>187</v>
      </c>
      <c r="C188">
        <v>39</v>
      </c>
      <c r="D188">
        <v>3</v>
      </c>
      <c r="E188">
        <v>2</v>
      </c>
      <c r="F188">
        <v>104</v>
      </c>
    </row>
    <row r="189" spans="1:6" x14ac:dyDescent="0.2">
      <c r="A189" t="str">
        <f t="shared" si="2"/>
        <v>c39ag4y1d105</v>
      </c>
      <c r="B189">
        <v>188</v>
      </c>
      <c r="C189">
        <v>39</v>
      </c>
      <c r="D189">
        <v>4</v>
      </c>
      <c r="E189">
        <v>1</v>
      </c>
      <c r="F189">
        <v>105</v>
      </c>
    </row>
    <row r="190" spans="1:6" x14ac:dyDescent="0.2">
      <c r="A190" t="str">
        <f t="shared" si="2"/>
        <v>c39ag4y2d105</v>
      </c>
      <c r="B190">
        <v>189</v>
      </c>
      <c r="C190">
        <v>39</v>
      </c>
      <c r="D190">
        <v>4</v>
      </c>
      <c r="E190">
        <v>2</v>
      </c>
      <c r="F190">
        <v>105</v>
      </c>
    </row>
    <row r="191" spans="1:6" x14ac:dyDescent="0.2">
      <c r="A191" t="str">
        <f t="shared" si="2"/>
        <v>c39ag6y1d103</v>
      </c>
      <c r="B191">
        <v>190</v>
      </c>
      <c r="C191">
        <v>39</v>
      </c>
      <c r="D191">
        <v>6</v>
      </c>
      <c r="E191">
        <v>1</v>
      </c>
      <c r="F191">
        <v>103</v>
      </c>
    </row>
    <row r="192" spans="1:6" x14ac:dyDescent="0.2">
      <c r="A192" t="str">
        <f t="shared" si="2"/>
        <v>c4ag3y1d104</v>
      </c>
      <c r="B192">
        <v>191</v>
      </c>
      <c r="C192">
        <v>4</v>
      </c>
      <c r="D192">
        <v>3</v>
      </c>
      <c r="E192">
        <v>1</v>
      </c>
      <c r="F192">
        <v>104</v>
      </c>
    </row>
    <row r="193" spans="1:6" x14ac:dyDescent="0.2">
      <c r="A193" t="str">
        <f t="shared" si="2"/>
        <v>c4ag3y2d104</v>
      </c>
      <c r="B193">
        <v>192</v>
      </c>
      <c r="C193">
        <v>4</v>
      </c>
      <c r="D193">
        <v>3</v>
      </c>
      <c r="E193">
        <v>2</v>
      </c>
      <c r="F193">
        <v>104</v>
      </c>
    </row>
    <row r="194" spans="1:6" x14ac:dyDescent="0.2">
      <c r="A194" t="str">
        <f t="shared" si="2"/>
        <v>c4ag4y1d105</v>
      </c>
      <c r="B194">
        <v>193</v>
      </c>
      <c r="C194">
        <v>4</v>
      </c>
      <c r="D194">
        <v>4</v>
      </c>
      <c r="E194">
        <v>1</v>
      </c>
      <c r="F194">
        <v>105</v>
      </c>
    </row>
    <row r="195" spans="1:6" x14ac:dyDescent="0.2">
      <c r="A195" t="str">
        <f t="shared" ref="A195:A249" si="3">"c"&amp;C195&amp;"ag"&amp;D195&amp;"y"&amp;E195&amp;"d"&amp;F195</f>
        <v>c4ag4y2d105</v>
      </c>
      <c r="B195">
        <v>194</v>
      </c>
      <c r="C195">
        <v>4</v>
      </c>
      <c r="D195">
        <v>4</v>
      </c>
      <c r="E195">
        <v>2</v>
      </c>
      <c r="F195">
        <v>105</v>
      </c>
    </row>
    <row r="196" spans="1:6" x14ac:dyDescent="0.2">
      <c r="A196" t="str">
        <f t="shared" si="3"/>
        <v>c4ag6y1d103</v>
      </c>
      <c r="B196">
        <v>195</v>
      </c>
      <c r="C196">
        <v>4</v>
      </c>
      <c r="D196">
        <v>6</v>
      </c>
      <c r="E196">
        <v>1</v>
      </c>
      <c r="F196">
        <v>103</v>
      </c>
    </row>
    <row r="197" spans="1:6" x14ac:dyDescent="0.2">
      <c r="A197" t="str">
        <f t="shared" si="3"/>
        <v>c4ag6y2d103</v>
      </c>
      <c r="B197">
        <v>196</v>
      </c>
      <c r="C197">
        <v>4</v>
      </c>
      <c r="D197">
        <v>6</v>
      </c>
      <c r="E197">
        <v>2</v>
      </c>
      <c r="F197">
        <v>103</v>
      </c>
    </row>
    <row r="198" spans="1:6" x14ac:dyDescent="0.2">
      <c r="A198" t="str">
        <f t="shared" si="3"/>
        <v>c40ag3y1d101</v>
      </c>
      <c r="B198">
        <v>197</v>
      </c>
      <c r="C198">
        <v>40</v>
      </c>
      <c r="D198">
        <v>3</v>
      </c>
      <c r="E198">
        <v>1</v>
      </c>
      <c r="F198">
        <v>101</v>
      </c>
    </row>
    <row r="199" spans="1:6" x14ac:dyDescent="0.2">
      <c r="A199" t="str">
        <f t="shared" si="3"/>
        <v>c40ag3y2d101</v>
      </c>
      <c r="B199">
        <v>198</v>
      </c>
      <c r="C199">
        <v>40</v>
      </c>
      <c r="D199">
        <v>3</v>
      </c>
      <c r="E199">
        <v>2</v>
      </c>
      <c r="F199">
        <v>101</v>
      </c>
    </row>
    <row r="200" spans="1:6" x14ac:dyDescent="0.2">
      <c r="A200" t="str">
        <f t="shared" si="3"/>
        <v>c40ag4y1d101</v>
      </c>
      <c r="B200">
        <v>199</v>
      </c>
      <c r="C200">
        <v>40</v>
      </c>
      <c r="D200">
        <v>4</v>
      </c>
      <c r="E200">
        <v>1</v>
      </c>
      <c r="F200">
        <v>101</v>
      </c>
    </row>
    <row r="201" spans="1:6" x14ac:dyDescent="0.2">
      <c r="A201" t="str">
        <f t="shared" si="3"/>
        <v>c40ag4y2d101</v>
      </c>
      <c r="B201">
        <v>200</v>
      </c>
      <c r="C201">
        <v>40</v>
      </c>
      <c r="D201">
        <v>4</v>
      </c>
      <c r="E201">
        <v>2</v>
      </c>
      <c r="F201">
        <v>101</v>
      </c>
    </row>
    <row r="202" spans="1:6" x14ac:dyDescent="0.2">
      <c r="A202" t="str">
        <f t="shared" si="3"/>
        <v>c40ag5y1d104</v>
      </c>
      <c r="B202">
        <v>201</v>
      </c>
      <c r="C202">
        <v>40</v>
      </c>
      <c r="D202">
        <v>5</v>
      </c>
      <c r="E202">
        <v>1</v>
      </c>
      <c r="F202">
        <v>104</v>
      </c>
    </row>
    <row r="203" spans="1:6" x14ac:dyDescent="0.2">
      <c r="A203" t="str">
        <f t="shared" si="3"/>
        <v>c40ag5y2d103</v>
      </c>
      <c r="B203">
        <v>202</v>
      </c>
      <c r="C203">
        <v>40</v>
      </c>
      <c r="D203">
        <v>5</v>
      </c>
      <c r="E203">
        <v>2</v>
      </c>
      <c r="F203">
        <v>103</v>
      </c>
    </row>
    <row r="204" spans="1:6" x14ac:dyDescent="0.2">
      <c r="A204" t="str">
        <f t="shared" si="3"/>
        <v>c40ag6y1d100</v>
      </c>
      <c r="B204">
        <v>203</v>
      </c>
      <c r="C204">
        <v>40</v>
      </c>
      <c r="D204">
        <v>6</v>
      </c>
      <c r="E204">
        <v>1</v>
      </c>
      <c r="F204">
        <v>100</v>
      </c>
    </row>
    <row r="205" spans="1:6" x14ac:dyDescent="0.2">
      <c r="A205" t="str">
        <f t="shared" si="3"/>
        <v>c40ag6y2d100</v>
      </c>
      <c r="B205">
        <v>204</v>
      </c>
      <c r="C205">
        <v>40</v>
      </c>
      <c r="D205">
        <v>6</v>
      </c>
      <c r="E205">
        <v>2</v>
      </c>
      <c r="F205">
        <v>100</v>
      </c>
    </row>
    <row r="206" spans="1:6" x14ac:dyDescent="0.2">
      <c r="A206" t="str">
        <f t="shared" si="3"/>
        <v>c41ag3y1d101</v>
      </c>
      <c r="B206">
        <v>205</v>
      </c>
      <c r="C206">
        <v>41</v>
      </c>
      <c r="D206">
        <v>3</v>
      </c>
      <c r="E206">
        <v>1</v>
      </c>
      <c r="F206">
        <v>101</v>
      </c>
    </row>
    <row r="207" spans="1:6" x14ac:dyDescent="0.2">
      <c r="A207" t="str">
        <f t="shared" si="3"/>
        <v>c41ag3y2d101</v>
      </c>
      <c r="B207">
        <v>206</v>
      </c>
      <c r="C207">
        <v>41</v>
      </c>
      <c r="D207">
        <v>3</v>
      </c>
      <c r="E207">
        <v>2</v>
      </c>
      <c r="F207">
        <v>101</v>
      </c>
    </row>
    <row r="208" spans="1:6" x14ac:dyDescent="0.2">
      <c r="A208" t="str">
        <f t="shared" si="3"/>
        <v>c41ag4y1d102</v>
      </c>
      <c r="B208">
        <v>207</v>
      </c>
      <c r="C208">
        <v>41</v>
      </c>
      <c r="D208">
        <v>4</v>
      </c>
      <c r="E208">
        <v>1</v>
      </c>
      <c r="F208">
        <v>102</v>
      </c>
    </row>
    <row r="209" spans="1:6" x14ac:dyDescent="0.2">
      <c r="A209" t="str">
        <f t="shared" si="3"/>
        <v>c41ag4y2d102</v>
      </c>
      <c r="B209">
        <v>208</v>
      </c>
      <c r="C209">
        <v>41</v>
      </c>
      <c r="D209">
        <v>4</v>
      </c>
      <c r="E209">
        <v>2</v>
      </c>
      <c r="F209">
        <v>102</v>
      </c>
    </row>
    <row r="210" spans="1:6" x14ac:dyDescent="0.2">
      <c r="A210" t="str">
        <f t="shared" si="3"/>
        <v>c41ag5y1d101</v>
      </c>
      <c r="B210">
        <v>209</v>
      </c>
      <c r="C210">
        <v>41</v>
      </c>
      <c r="D210">
        <v>5</v>
      </c>
      <c r="E210">
        <v>1</v>
      </c>
      <c r="F210">
        <v>101</v>
      </c>
    </row>
    <row r="211" spans="1:6" x14ac:dyDescent="0.2">
      <c r="A211" t="str">
        <f t="shared" si="3"/>
        <v>c41ag5y2d101</v>
      </c>
      <c r="B211">
        <v>210</v>
      </c>
      <c r="C211">
        <v>41</v>
      </c>
      <c r="D211">
        <v>5</v>
      </c>
      <c r="E211">
        <v>2</v>
      </c>
      <c r="F211">
        <v>101</v>
      </c>
    </row>
    <row r="212" spans="1:6" x14ac:dyDescent="0.2">
      <c r="A212" t="str">
        <f t="shared" si="3"/>
        <v>c41ag6y1d101</v>
      </c>
      <c r="B212">
        <v>211</v>
      </c>
      <c r="C212">
        <v>41</v>
      </c>
      <c r="D212">
        <v>6</v>
      </c>
      <c r="E212">
        <v>1</v>
      </c>
      <c r="F212">
        <v>101</v>
      </c>
    </row>
    <row r="213" spans="1:6" x14ac:dyDescent="0.2">
      <c r="A213" t="str">
        <f t="shared" si="3"/>
        <v>c41ag6y2d101</v>
      </c>
      <c r="B213">
        <v>212</v>
      </c>
      <c r="C213">
        <v>41</v>
      </c>
      <c r="D213">
        <v>6</v>
      </c>
      <c r="E213">
        <v>2</v>
      </c>
      <c r="F213">
        <v>101</v>
      </c>
    </row>
    <row r="214" spans="1:6" x14ac:dyDescent="0.2">
      <c r="A214" t="str">
        <f t="shared" si="3"/>
        <v>c42ag3y1d104</v>
      </c>
      <c r="B214">
        <v>213</v>
      </c>
      <c r="C214">
        <v>42</v>
      </c>
      <c r="D214">
        <v>3</v>
      </c>
      <c r="E214">
        <v>1</v>
      </c>
      <c r="F214">
        <v>104</v>
      </c>
    </row>
    <row r="215" spans="1:6" x14ac:dyDescent="0.2">
      <c r="A215" t="str">
        <f t="shared" si="3"/>
        <v>c42ag3y2d103</v>
      </c>
      <c r="B215">
        <v>214</v>
      </c>
      <c r="C215">
        <v>42</v>
      </c>
      <c r="D215">
        <v>3</v>
      </c>
      <c r="E215">
        <v>2</v>
      </c>
      <c r="F215">
        <v>103</v>
      </c>
    </row>
    <row r="216" spans="1:6" x14ac:dyDescent="0.2">
      <c r="A216" t="str">
        <f t="shared" si="3"/>
        <v>c42ag6y1d102</v>
      </c>
      <c r="B216">
        <v>215</v>
      </c>
      <c r="C216">
        <v>42</v>
      </c>
      <c r="D216">
        <v>6</v>
      </c>
      <c r="E216">
        <v>1</v>
      </c>
      <c r="F216">
        <v>102</v>
      </c>
    </row>
    <row r="217" spans="1:6" x14ac:dyDescent="0.2">
      <c r="A217" t="str">
        <f t="shared" si="3"/>
        <v>c42ag6y2d102</v>
      </c>
      <c r="B217">
        <v>216</v>
      </c>
      <c r="C217">
        <v>42</v>
      </c>
      <c r="D217">
        <v>6</v>
      </c>
      <c r="E217">
        <v>2</v>
      </c>
      <c r="F217">
        <v>102</v>
      </c>
    </row>
    <row r="218" spans="1:6" x14ac:dyDescent="0.2">
      <c r="A218" t="str">
        <f t="shared" si="3"/>
        <v>c6ag3y1d102</v>
      </c>
      <c r="B218">
        <v>217</v>
      </c>
      <c r="C218">
        <v>6</v>
      </c>
      <c r="D218">
        <v>3</v>
      </c>
      <c r="E218">
        <v>1</v>
      </c>
      <c r="F218">
        <v>102</v>
      </c>
    </row>
    <row r="219" spans="1:6" x14ac:dyDescent="0.2">
      <c r="A219" t="str">
        <f t="shared" si="3"/>
        <v>c6ag3y2d102</v>
      </c>
      <c r="B219">
        <v>218</v>
      </c>
      <c r="C219">
        <v>6</v>
      </c>
      <c r="D219">
        <v>3</v>
      </c>
      <c r="E219">
        <v>2</v>
      </c>
      <c r="F219">
        <v>102</v>
      </c>
    </row>
    <row r="220" spans="1:6" x14ac:dyDescent="0.2">
      <c r="A220" t="str">
        <f t="shared" si="3"/>
        <v>c6ag4y1d101</v>
      </c>
      <c r="B220">
        <v>219</v>
      </c>
      <c r="C220">
        <v>6</v>
      </c>
      <c r="D220">
        <v>4</v>
      </c>
      <c r="E220">
        <v>1</v>
      </c>
      <c r="F220">
        <v>101</v>
      </c>
    </row>
    <row r="221" spans="1:6" x14ac:dyDescent="0.2">
      <c r="A221" t="str">
        <f t="shared" si="3"/>
        <v>c6ag4y2d101</v>
      </c>
      <c r="B221">
        <v>220</v>
      </c>
      <c r="C221">
        <v>6</v>
      </c>
      <c r="D221">
        <v>4</v>
      </c>
      <c r="E221">
        <v>2</v>
      </c>
      <c r="F221">
        <v>101</v>
      </c>
    </row>
    <row r="222" spans="1:6" x14ac:dyDescent="0.2">
      <c r="A222" t="str">
        <f t="shared" si="3"/>
        <v>c6ag5y1d101</v>
      </c>
      <c r="B222">
        <v>221</v>
      </c>
      <c r="C222">
        <v>6</v>
      </c>
      <c r="D222">
        <v>5</v>
      </c>
      <c r="E222">
        <v>1</v>
      </c>
      <c r="F222">
        <v>101</v>
      </c>
    </row>
    <row r="223" spans="1:6" x14ac:dyDescent="0.2">
      <c r="A223" t="str">
        <f t="shared" si="3"/>
        <v>c6ag5y2d101</v>
      </c>
      <c r="B223">
        <v>222</v>
      </c>
      <c r="C223">
        <v>6</v>
      </c>
      <c r="D223">
        <v>5</v>
      </c>
      <c r="E223">
        <v>2</v>
      </c>
      <c r="F223">
        <v>101</v>
      </c>
    </row>
    <row r="224" spans="1:6" x14ac:dyDescent="0.2">
      <c r="A224" t="str">
        <f t="shared" si="3"/>
        <v>c6ag6y1d100</v>
      </c>
      <c r="B224">
        <v>223</v>
      </c>
      <c r="C224">
        <v>6</v>
      </c>
      <c r="D224">
        <v>6</v>
      </c>
      <c r="E224">
        <v>1</v>
      </c>
      <c r="F224">
        <v>100</v>
      </c>
    </row>
    <row r="225" spans="1:6" x14ac:dyDescent="0.2">
      <c r="A225" t="str">
        <f t="shared" si="3"/>
        <v>c6ag6y2d100</v>
      </c>
      <c r="B225">
        <v>224</v>
      </c>
      <c r="C225">
        <v>6</v>
      </c>
      <c r="D225">
        <v>6</v>
      </c>
      <c r="E225">
        <v>2</v>
      </c>
      <c r="F225">
        <v>100</v>
      </c>
    </row>
    <row r="226" spans="1:6" x14ac:dyDescent="0.2">
      <c r="A226" t="str">
        <f t="shared" si="3"/>
        <v>c7ag3y1d101</v>
      </c>
      <c r="B226">
        <v>225</v>
      </c>
      <c r="C226">
        <v>7</v>
      </c>
      <c r="D226">
        <v>3</v>
      </c>
      <c r="E226">
        <v>1</v>
      </c>
      <c r="F226">
        <v>101</v>
      </c>
    </row>
    <row r="227" spans="1:6" x14ac:dyDescent="0.2">
      <c r="A227" t="str">
        <f t="shared" si="3"/>
        <v>c7ag3y2d101</v>
      </c>
      <c r="B227">
        <v>226</v>
      </c>
      <c r="C227">
        <v>7</v>
      </c>
      <c r="D227">
        <v>3</v>
      </c>
      <c r="E227">
        <v>2</v>
      </c>
      <c r="F227">
        <v>101</v>
      </c>
    </row>
    <row r="228" spans="1:6" x14ac:dyDescent="0.2">
      <c r="A228" t="str">
        <f t="shared" si="3"/>
        <v>c7ag4y1d101</v>
      </c>
      <c r="B228">
        <v>227</v>
      </c>
      <c r="C228">
        <v>7</v>
      </c>
      <c r="D228">
        <v>4</v>
      </c>
      <c r="E228">
        <v>1</v>
      </c>
      <c r="F228">
        <v>101</v>
      </c>
    </row>
    <row r="229" spans="1:6" x14ac:dyDescent="0.2">
      <c r="A229" t="str">
        <f t="shared" si="3"/>
        <v>c7ag4y2d101</v>
      </c>
      <c r="B229">
        <v>228</v>
      </c>
      <c r="C229">
        <v>7</v>
      </c>
      <c r="D229">
        <v>4</v>
      </c>
      <c r="E229">
        <v>2</v>
      </c>
      <c r="F229">
        <v>101</v>
      </c>
    </row>
    <row r="230" spans="1:6" x14ac:dyDescent="0.2">
      <c r="A230" t="str">
        <f t="shared" si="3"/>
        <v>c7ag5y1d100</v>
      </c>
      <c r="B230">
        <v>229</v>
      </c>
      <c r="C230">
        <v>7</v>
      </c>
      <c r="D230">
        <v>5</v>
      </c>
      <c r="E230">
        <v>1</v>
      </c>
      <c r="F230">
        <v>100</v>
      </c>
    </row>
    <row r="231" spans="1:6" x14ac:dyDescent="0.2">
      <c r="A231" t="str">
        <f t="shared" si="3"/>
        <v>c7ag5y2d100</v>
      </c>
      <c r="B231">
        <v>230</v>
      </c>
      <c r="C231">
        <v>7</v>
      </c>
      <c r="D231">
        <v>5</v>
      </c>
      <c r="E231">
        <v>2</v>
      </c>
      <c r="F231">
        <v>100</v>
      </c>
    </row>
    <row r="232" spans="1:6" x14ac:dyDescent="0.2">
      <c r="A232" t="str">
        <f t="shared" si="3"/>
        <v>c7ag6y1d100</v>
      </c>
      <c r="B232">
        <v>231</v>
      </c>
      <c r="C232">
        <v>7</v>
      </c>
      <c r="D232">
        <v>6</v>
      </c>
      <c r="E232">
        <v>1</v>
      </c>
      <c r="F232">
        <v>100</v>
      </c>
    </row>
    <row r="233" spans="1:6" x14ac:dyDescent="0.2">
      <c r="A233" t="str">
        <f t="shared" si="3"/>
        <v>c7ag6y2d100</v>
      </c>
      <c r="B233">
        <v>232</v>
      </c>
      <c r="C233">
        <v>7</v>
      </c>
      <c r="D233">
        <v>6</v>
      </c>
      <c r="E233">
        <v>2</v>
      </c>
      <c r="F233">
        <v>100</v>
      </c>
    </row>
    <row r="234" spans="1:6" x14ac:dyDescent="0.2">
      <c r="A234" t="str">
        <f t="shared" si="3"/>
        <v>c8ag3y1d100</v>
      </c>
      <c r="B234">
        <v>233</v>
      </c>
      <c r="C234">
        <v>8</v>
      </c>
      <c r="D234">
        <v>3</v>
      </c>
      <c r="E234">
        <v>1</v>
      </c>
      <c r="F234">
        <v>100</v>
      </c>
    </row>
    <row r="235" spans="1:6" x14ac:dyDescent="0.2">
      <c r="A235" t="str">
        <f t="shared" si="3"/>
        <v>c8ag3y2d100</v>
      </c>
      <c r="B235">
        <v>234</v>
      </c>
      <c r="C235">
        <v>8</v>
      </c>
      <c r="D235">
        <v>3</v>
      </c>
      <c r="E235">
        <v>2</v>
      </c>
      <c r="F235">
        <v>100</v>
      </c>
    </row>
    <row r="236" spans="1:6" x14ac:dyDescent="0.2">
      <c r="A236" t="str">
        <f t="shared" si="3"/>
        <v>c8ag4y1d100</v>
      </c>
      <c r="B236">
        <v>235</v>
      </c>
      <c r="C236">
        <v>8</v>
      </c>
      <c r="D236">
        <v>4</v>
      </c>
      <c r="E236">
        <v>1</v>
      </c>
      <c r="F236">
        <v>100</v>
      </c>
    </row>
    <row r="237" spans="1:6" x14ac:dyDescent="0.2">
      <c r="A237" t="str">
        <f t="shared" si="3"/>
        <v>c8ag4y2d100</v>
      </c>
      <c r="B237">
        <v>236</v>
      </c>
      <c r="C237">
        <v>8</v>
      </c>
      <c r="D237">
        <v>4</v>
      </c>
      <c r="E237">
        <v>2</v>
      </c>
      <c r="F237">
        <v>100</v>
      </c>
    </row>
    <row r="238" spans="1:6" x14ac:dyDescent="0.2">
      <c r="A238" t="str">
        <f t="shared" si="3"/>
        <v>c8ag5y1d100</v>
      </c>
      <c r="B238">
        <v>237</v>
      </c>
      <c r="C238">
        <v>8</v>
      </c>
      <c r="D238">
        <v>5</v>
      </c>
      <c r="E238">
        <v>1</v>
      </c>
      <c r="F238">
        <v>100</v>
      </c>
    </row>
    <row r="239" spans="1:6" x14ac:dyDescent="0.2">
      <c r="A239" t="str">
        <f t="shared" si="3"/>
        <v>c8ag5y2d100</v>
      </c>
      <c r="B239">
        <v>238</v>
      </c>
      <c r="C239">
        <v>8</v>
      </c>
      <c r="D239">
        <v>5</v>
      </c>
      <c r="E239">
        <v>2</v>
      </c>
      <c r="F239">
        <v>100</v>
      </c>
    </row>
    <row r="240" spans="1:6" x14ac:dyDescent="0.2">
      <c r="A240" t="str">
        <f t="shared" si="3"/>
        <v>c8ag6y1d100</v>
      </c>
      <c r="B240">
        <v>239</v>
      </c>
      <c r="C240">
        <v>8</v>
      </c>
      <c r="D240">
        <v>6</v>
      </c>
      <c r="E240">
        <v>1</v>
      </c>
      <c r="F240">
        <v>100</v>
      </c>
    </row>
    <row r="241" spans="1:6" x14ac:dyDescent="0.2">
      <c r="A241" t="str">
        <f t="shared" si="3"/>
        <v>c8ag6y2d100</v>
      </c>
      <c r="B241">
        <v>240</v>
      </c>
      <c r="C241">
        <v>8</v>
      </c>
      <c r="D241">
        <v>6</v>
      </c>
      <c r="E241">
        <v>2</v>
      </c>
      <c r="F241">
        <v>100</v>
      </c>
    </row>
    <row r="242" spans="1:6" x14ac:dyDescent="0.2">
      <c r="A242" t="str">
        <f t="shared" si="3"/>
        <v>c9ag3y1d100</v>
      </c>
      <c r="B242">
        <v>241</v>
      </c>
      <c r="C242">
        <v>9</v>
      </c>
      <c r="D242">
        <v>3</v>
      </c>
      <c r="E242">
        <v>1</v>
      </c>
      <c r="F242">
        <v>100</v>
      </c>
    </row>
    <row r="243" spans="1:6" x14ac:dyDescent="0.2">
      <c r="A243" t="str">
        <f t="shared" si="3"/>
        <v>c9ag3y2d100</v>
      </c>
      <c r="B243">
        <v>242</v>
      </c>
      <c r="C243">
        <v>9</v>
      </c>
      <c r="D243">
        <v>3</v>
      </c>
      <c r="E243">
        <v>2</v>
      </c>
      <c r="F243">
        <v>100</v>
      </c>
    </row>
    <row r="244" spans="1:6" x14ac:dyDescent="0.2">
      <c r="A244" t="str">
        <f t="shared" si="3"/>
        <v>c9ag4y1d100</v>
      </c>
      <c r="B244">
        <v>243</v>
      </c>
      <c r="C244">
        <v>9</v>
      </c>
      <c r="D244">
        <v>4</v>
      </c>
      <c r="E244">
        <v>1</v>
      </c>
      <c r="F244">
        <v>100</v>
      </c>
    </row>
    <row r="245" spans="1:6" x14ac:dyDescent="0.2">
      <c r="A245" t="str">
        <f t="shared" si="3"/>
        <v>c9ag4y2d100</v>
      </c>
      <c r="B245">
        <v>244</v>
      </c>
      <c r="C245">
        <v>9</v>
      </c>
      <c r="D245">
        <v>4</v>
      </c>
      <c r="E245">
        <v>2</v>
      </c>
      <c r="F245">
        <v>100</v>
      </c>
    </row>
    <row r="246" spans="1:6" x14ac:dyDescent="0.2">
      <c r="A246" t="str">
        <f t="shared" si="3"/>
        <v>c9ag5y1d100</v>
      </c>
      <c r="B246">
        <v>245</v>
      </c>
      <c r="C246">
        <v>9</v>
      </c>
      <c r="D246">
        <v>5</v>
      </c>
      <c r="E246">
        <v>1</v>
      </c>
      <c r="F246">
        <v>100</v>
      </c>
    </row>
    <row r="247" spans="1:6" x14ac:dyDescent="0.2">
      <c r="A247" t="str">
        <f t="shared" si="3"/>
        <v>c9ag5y2d100</v>
      </c>
      <c r="B247">
        <v>246</v>
      </c>
      <c r="C247">
        <v>9</v>
      </c>
      <c r="D247">
        <v>5</v>
      </c>
      <c r="E247">
        <v>2</v>
      </c>
      <c r="F247">
        <v>100</v>
      </c>
    </row>
    <row r="248" spans="1:6" x14ac:dyDescent="0.2">
      <c r="A248" t="str">
        <f t="shared" si="3"/>
        <v>c9ag6y1d100</v>
      </c>
      <c r="B248">
        <v>247</v>
      </c>
      <c r="C248">
        <v>9</v>
      </c>
      <c r="D248">
        <v>6</v>
      </c>
      <c r="E248">
        <v>1</v>
      </c>
      <c r="F248">
        <v>100</v>
      </c>
    </row>
    <row r="249" spans="1:6" x14ac:dyDescent="0.2">
      <c r="A249" t="str">
        <f t="shared" si="3"/>
        <v>c9ag6y2d100</v>
      </c>
      <c r="B249">
        <v>248</v>
      </c>
      <c r="C249">
        <v>9</v>
      </c>
      <c r="D249">
        <v>6</v>
      </c>
      <c r="E249">
        <v>2</v>
      </c>
      <c r="F249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1:H17"/>
  <sheetViews>
    <sheetView zoomScale="120" zoomScaleNormal="120" workbookViewId="0">
      <selection activeCell="A11" sqref="A11:A16"/>
    </sheetView>
    <sheetView workbookViewId="1"/>
  </sheetViews>
  <sheetFormatPr baseColWidth="10" defaultColWidth="8.83203125" defaultRowHeight="15" x14ac:dyDescent="0.2"/>
  <cols>
    <col min="1" max="1" width="8.83203125" style="41"/>
    <col min="2" max="2" width="13.6640625" style="43" customWidth="1"/>
    <col min="3" max="7" width="12.6640625" style="42" customWidth="1"/>
    <col min="8" max="8" width="13.5" style="42" customWidth="1"/>
    <col min="9" max="16384" width="8.83203125" style="41"/>
  </cols>
  <sheetData>
    <row r="1" spans="1:8" ht="30" customHeight="1" x14ac:dyDescent="0.2">
      <c r="B1" s="203" t="s">
        <v>1152</v>
      </c>
      <c r="C1" s="203"/>
      <c r="D1" s="203"/>
      <c r="E1" s="203"/>
      <c r="F1" s="203"/>
      <c r="G1" s="203"/>
      <c r="H1" s="203"/>
    </row>
    <row r="2" spans="1:8" ht="30" customHeight="1" x14ac:dyDescent="0.2">
      <c r="A2" s="41">
        <v>2021</v>
      </c>
      <c r="B2" s="46" t="s">
        <v>1149</v>
      </c>
      <c r="C2" s="45" t="s">
        <v>1145</v>
      </c>
      <c r="D2" s="50"/>
      <c r="E2" s="45" t="s">
        <v>1143</v>
      </c>
      <c r="F2" s="45" t="s">
        <v>1142</v>
      </c>
      <c r="G2" s="44" t="s">
        <v>1151</v>
      </c>
      <c r="H2" s="49"/>
    </row>
    <row r="3" spans="1:8" ht="30" customHeight="1" x14ac:dyDescent="0.2">
      <c r="A3" s="41">
        <v>2021</v>
      </c>
      <c r="B3" s="46" t="s">
        <v>1148</v>
      </c>
      <c r="C3" s="48" t="s">
        <v>1145</v>
      </c>
      <c r="D3" s="45" t="s">
        <v>1144</v>
      </c>
      <c r="E3" s="45" t="s">
        <v>1143</v>
      </c>
      <c r="F3" s="48" t="s">
        <v>1142</v>
      </c>
      <c r="G3" s="49"/>
      <c r="H3" s="47" t="s">
        <v>928</v>
      </c>
    </row>
    <row r="4" spans="1:8" ht="30" customHeight="1" x14ac:dyDescent="0.2">
      <c r="A4" s="41">
        <v>2021</v>
      </c>
      <c r="B4" s="46" t="s">
        <v>1091</v>
      </c>
      <c r="C4" s="45" t="s">
        <v>1145</v>
      </c>
      <c r="D4" s="48" t="s">
        <v>1144</v>
      </c>
      <c r="E4" s="48" t="s">
        <v>1143</v>
      </c>
      <c r="F4" s="45" t="s">
        <v>1142</v>
      </c>
      <c r="G4" s="44" t="s">
        <v>1130</v>
      </c>
      <c r="H4" s="47" t="s">
        <v>919</v>
      </c>
    </row>
    <row r="5" spans="1:8" ht="30" customHeight="1" x14ac:dyDescent="0.2">
      <c r="A5" s="41">
        <v>2021</v>
      </c>
      <c r="B5" s="46" t="s">
        <v>1089</v>
      </c>
      <c r="C5" s="45" t="s">
        <v>1145</v>
      </c>
      <c r="D5" s="45" t="s">
        <v>1144</v>
      </c>
      <c r="E5" s="48" t="s">
        <v>1143</v>
      </c>
      <c r="F5" s="48" t="s">
        <v>1142</v>
      </c>
      <c r="G5" s="44" t="s">
        <v>1130</v>
      </c>
      <c r="H5" s="47" t="s">
        <v>925</v>
      </c>
    </row>
    <row r="6" spans="1:8" ht="30" customHeight="1" x14ac:dyDescent="0.2">
      <c r="A6" s="41">
        <v>2021</v>
      </c>
      <c r="B6" s="46" t="s">
        <v>1090</v>
      </c>
      <c r="C6" s="48" t="s">
        <v>1145</v>
      </c>
      <c r="D6" s="48" t="s">
        <v>1144</v>
      </c>
      <c r="E6" s="45" t="s">
        <v>1143</v>
      </c>
      <c r="F6" s="45" t="s">
        <v>1142</v>
      </c>
      <c r="G6" s="47" t="s">
        <v>926</v>
      </c>
      <c r="H6" s="44" t="s">
        <v>1141</v>
      </c>
    </row>
    <row r="7" spans="1:8" ht="30" customHeight="1" thickBot="1" x14ac:dyDescent="0.25">
      <c r="A7" s="41">
        <v>2021</v>
      </c>
      <c r="B7" s="46" t="s">
        <v>1146</v>
      </c>
      <c r="C7" s="45" t="s">
        <v>1145</v>
      </c>
      <c r="D7" s="45" t="s">
        <v>1144</v>
      </c>
      <c r="E7" s="45" t="s">
        <v>1143</v>
      </c>
      <c r="F7" s="45" t="s">
        <v>1142</v>
      </c>
      <c r="G7" s="44" t="s">
        <v>1130</v>
      </c>
      <c r="H7" s="44" t="s">
        <v>1141</v>
      </c>
    </row>
    <row r="8" spans="1:8" ht="17" thickBot="1" x14ac:dyDescent="0.25">
      <c r="B8" s="204" t="s">
        <v>1140</v>
      </c>
      <c r="C8" s="205"/>
      <c r="D8" s="205"/>
      <c r="E8" s="205"/>
      <c r="F8" s="205"/>
      <c r="G8" s="205"/>
      <c r="H8" s="206"/>
    </row>
    <row r="9" spans="1:8" ht="16" x14ac:dyDescent="0.2">
      <c r="B9" s="51"/>
      <c r="C9" s="51"/>
      <c r="D9" s="51"/>
      <c r="E9" s="51"/>
      <c r="F9" s="51"/>
      <c r="G9" s="51"/>
      <c r="H9" s="51"/>
    </row>
    <row r="10" spans="1:8" ht="39" x14ac:dyDescent="0.2">
      <c r="B10" s="203" t="s">
        <v>1150</v>
      </c>
      <c r="C10" s="203"/>
      <c r="D10" s="203"/>
      <c r="E10" s="203"/>
      <c r="F10" s="203"/>
      <c r="G10" s="203"/>
      <c r="H10" s="203"/>
    </row>
    <row r="11" spans="1:8" ht="30" customHeight="1" x14ac:dyDescent="0.2">
      <c r="A11" s="41">
        <v>2022</v>
      </c>
      <c r="B11" s="46" t="s">
        <v>1149</v>
      </c>
      <c r="C11" s="45" t="s">
        <v>1145</v>
      </c>
      <c r="D11" s="50"/>
      <c r="E11" s="45" t="s">
        <v>1143</v>
      </c>
      <c r="F11" s="45" t="s">
        <v>1142</v>
      </c>
      <c r="G11" s="44" t="s">
        <v>1130</v>
      </c>
      <c r="H11" s="49"/>
    </row>
    <row r="12" spans="1:8" ht="30" customHeight="1" x14ac:dyDescent="0.2">
      <c r="A12" s="41">
        <v>2022</v>
      </c>
      <c r="B12" s="46" t="s">
        <v>1148</v>
      </c>
      <c r="C12" s="45" t="s">
        <v>1145</v>
      </c>
      <c r="D12" s="48" t="s">
        <v>1144</v>
      </c>
      <c r="E12" s="48" t="s">
        <v>1143</v>
      </c>
      <c r="F12" s="45" t="s">
        <v>1142</v>
      </c>
      <c r="G12" s="47" t="s">
        <v>1130</v>
      </c>
      <c r="H12" s="44" t="s">
        <v>1147</v>
      </c>
    </row>
    <row r="13" spans="1:8" ht="30" customHeight="1" x14ac:dyDescent="0.2">
      <c r="A13" s="41">
        <v>2022</v>
      </c>
      <c r="B13" s="46" t="s">
        <v>1091</v>
      </c>
      <c r="C13" s="48" t="s">
        <v>1145</v>
      </c>
      <c r="D13" s="45" t="s">
        <v>1144</v>
      </c>
      <c r="E13" s="45" t="s">
        <v>1143</v>
      </c>
      <c r="F13" s="48" t="s">
        <v>1142</v>
      </c>
      <c r="G13" s="47" t="s">
        <v>1130</v>
      </c>
      <c r="H13" s="44" t="s">
        <v>928</v>
      </c>
    </row>
    <row r="14" spans="1:8" ht="30" customHeight="1" x14ac:dyDescent="0.2">
      <c r="A14" s="41">
        <v>2022</v>
      </c>
      <c r="B14" s="46" t="s">
        <v>1089</v>
      </c>
      <c r="C14" s="48" t="s">
        <v>1145</v>
      </c>
      <c r="D14" s="48" t="s">
        <v>1144</v>
      </c>
      <c r="E14" s="45" t="s">
        <v>1143</v>
      </c>
      <c r="F14" s="45" t="s">
        <v>1142</v>
      </c>
      <c r="G14" s="44" t="s">
        <v>926</v>
      </c>
      <c r="H14" s="47" t="s">
        <v>1141</v>
      </c>
    </row>
    <row r="15" spans="1:8" ht="30" customHeight="1" x14ac:dyDescent="0.2">
      <c r="A15" s="41">
        <v>2022</v>
      </c>
      <c r="B15" s="46" t="s">
        <v>1090</v>
      </c>
      <c r="C15" s="45" t="s">
        <v>1145</v>
      </c>
      <c r="D15" s="45" t="s">
        <v>1144</v>
      </c>
      <c r="E15" s="48" t="s">
        <v>1143</v>
      </c>
      <c r="F15" s="48" t="s">
        <v>1142</v>
      </c>
      <c r="G15" s="47" t="s">
        <v>1130</v>
      </c>
      <c r="H15" s="44" t="s">
        <v>919</v>
      </c>
    </row>
    <row r="16" spans="1:8" ht="30" customHeight="1" thickBot="1" x14ac:dyDescent="0.25">
      <c r="A16" s="41">
        <v>2022</v>
      </c>
      <c r="B16" s="46" t="s">
        <v>1146</v>
      </c>
      <c r="C16" s="45" t="s">
        <v>1145</v>
      </c>
      <c r="D16" s="45" t="s">
        <v>1144</v>
      </c>
      <c r="E16" s="45" t="s">
        <v>1143</v>
      </c>
      <c r="F16" s="45" t="s">
        <v>1142</v>
      </c>
      <c r="G16" s="44" t="s">
        <v>1130</v>
      </c>
      <c r="H16" s="44" t="s">
        <v>1141</v>
      </c>
    </row>
    <row r="17" spans="2:8" ht="17" thickBot="1" x14ac:dyDescent="0.25">
      <c r="B17" s="204" t="s">
        <v>1140</v>
      </c>
      <c r="C17" s="205"/>
      <c r="D17" s="205"/>
      <c r="E17" s="205"/>
      <c r="F17" s="205"/>
      <c r="G17" s="205"/>
      <c r="H17" s="206"/>
    </row>
  </sheetData>
  <mergeCells count="4">
    <mergeCell ref="B1:H1"/>
    <mergeCell ref="B10:H10"/>
    <mergeCell ref="B8:H8"/>
    <mergeCell ref="B17:H17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M20"/>
  <sheetViews>
    <sheetView workbookViewId="0">
      <pane ySplit="1" topLeftCell="A2" activePane="bottomLeft" state="frozen"/>
      <selection pane="bottomLeft" activeCell="K3" sqref="K3"/>
    </sheetView>
    <sheetView workbookViewId="1"/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  <col min="9" max="9" width="4.83203125" bestFit="1" customWidth="1"/>
    <col min="10" max="11" width="20.83203125" bestFit="1" customWidth="1"/>
    <col min="12" max="12" width="3.1640625" bestFit="1" customWidth="1"/>
    <col min="13" max="13" width="5.1640625" bestFit="1" customWidth="1"/>
  </cols>
  <sheetData>
    <row r="1" spans="1:13" s="39" customFormat="1" x14ac:dyDescent="0.2">
      <c r="A1" s="39" t="s">
        <v>1111</v>
      </c>
      <c r="B1" s="39" t="s">
        <v>1128</v>
      </c>
      <c r="C1" s="39" t="s">
        <v>1127</v>
      </c>
      <c r="I1" s="39" t="s">
        <v>1171</v>
      </c>
      <c r="J1" s="39" t="s">
        <v>1172</v>
      </c>
      <c r="K1" s="39" t="s">
        <v>1173</v>
      </c>
      <c r="L1" s="39" t="s">
        <v>1170</v>
      </c>
      <c r="M1" s="39" t="s">
        <v>1174</v>
      </c>
    </row>
    <row r="2" spans="1:13" x14ac:dyDescent="0.2">
      <c r="A2" t="s">
        <v>1109</v>
      </c>
      <c r="B2" t="s">
        <v>920</v>
      </c>
      <c r="C2" t="s">
        <v>1145</v>
      </c>
      <c r="I2">
        <v>1</v>
      </c>
      <c r="J2" t="s">
        <v>920</v>
      </c>
      <c r="K2" t="s">
        <v>1145</v>
      </c>
      <c r="L2">
        <v>1</v>
      </c>
      <c r="M2">
        <v>1100</v>
      </c>
    </row>
    <row r="3" spans="1:13" x14ac:dyDescent="0.2">
      <c r="A3" t="s">
        <v>1109</v>
      </c>
      <c r="B3" t="s">
        <v>1129</v>
      </c>
      <c r="C3" t="s">
        <v>1143</v>
      </c>
      <c r="I3">
        <v>1</v>
      </c>
      <c r="J3" t="s">
        <v>923</v>
      </c>
      <c r="K3" t="s">
        <v>1143</v>
      </c>
      <c r="L3">
        <v>2</v>
      </c>
      <c r="M3">
        <v>1200</v>
      </c>
    </row>
    <row r="4" spans="1:13" x14ac:dyDescent="0.2">
      <c r="A4" t="s">
        <v>1109</v>
      </c>
      <c r="B4" t="s">
        <v>927</v>
      </c>
      <c r="C4" t="s">
        <v>1142</v>
      </c>
      <c r="I4">
        <v>1</v>
      </c>
      <c r="J4" t="s">
        <v>927</v>
      </c>
      <c r="K4" t="s">
        <v>1142</v>
      </c>
      <c r="L4">
        <v>3</v>
      </c>
      <c r="M4">
        <v>1300</v>
      </c>
    </row>
    <row r="5" spans="1:13" x14ac:dyDescent="0.2">
      <c r="A5" t="s">
        <v>1109</v>
      </c>
      <c r="B5" t="s">
        <v>915</v>
      </c>
      <c r="C5" t="s">
        <v>1144</v>
      </c>
      <c r="I5">
        <v>1</v>
      </c>
      <c r="J5" t="s">
        <v>915</v>
      </c>
      <c r="K5" t="s">
        <v>1144</v>
      </c>
      <c r="L5">
        <v>4</v>
      </c>
      <c r="M5">
        <v>1400</v>
      </c>
    </row>
    <row r="6" spans="1:13" x14ac:dyDescent="0.2">
      <c r="I6">
        <v>2</v>
      </c>
      <c r="J6" t="s">
        <v>1130</v>
      </c>
      <c r="K6" t="s">
        <v>1130</v>
      </c>
      <c r="L6">
        <v>5</v>
      </c>
      <c r="M6">
        <v>2100</v>
      </c>
    </row>
    <row r="7" spans="1:13" x14ac:dyDescent="0.2">
      <c r="A7" t="s">
        <v>1108</v>
      </c>
      <c r="B7" t="s">
        <v>1130</v>
      </c>
      <c r="C7" t="s">
        <v>1130</v>
      </c>
      <c r="I7">
        <v>2</v>
      </c>
      <c r="J7" t="s">
        <v>926</v>
      </c>
      <c r="K7" t="s">
        <v>926</v>
      </c>
      <c r="L7">
        <v>6</v>
      </c>
      <c r="M7">
        <v>2200</v>
      </c>
    </row>
    <row r="8" spans="1:13" x14ac:dyDescent="0.2">
      <c r="A8" t="s">
        <v>1108</v>
      </c>
      <c r="B8" t="s">
        <v>926</v>
      </c>
      <c r="C8" t="s">
        <v>926</v>
      </c>
      <c r="I8">
        <v>2</v>
      </c>
      <c r="J8" t="s">
        <v>925</v>
      </c>
      <c r="K8" t="s">
        <v>925</v>
      </c>
      <c r="L8">
        <v>7</v>
      </c>
      <c r="M8">
        <v>2300</v>
      </c>
    </row>
    <row r="9" spans="1:13" x14ac:dyDescent="0.2">
      <c r="A9" t="s">
        <v>1108</v>
      </c>
      <c r="B9" t="s">
        <v>925</v>
      </c>
      <c r="C9" t="s">
        <v>925</v>
      </c>
      <c r="I9">
        <v>2</v>
      </c>
      <c r="J9" t="s">
        <v>919</v>
      </c>
      <c r="K9" t="s">
        <v>919</v>
      </c>
      <c r="L9">
        <v>8</v>
      </c>
      <c r="M9">
        <v>2400</v>
      </c>
    </row>
    <row r="10" spans="1:13" x14ac:dyDescent="0.2">
      <c r="A10" t="s">
        <v>1108</v>
      </c>
      <c r="B10" t="s">
        <v>919</v>
      </c>
      <c r="C10" t="s">
        <v>919</v>
      </c>
      <c r="I10">
        <v>2</v>
      </c>
      <c r="J10" t="s">
        <v>1131</v>
      </c>
      <c r="K10" t="s">
        <v>1131</v>
      </c>
      <c r="L10">
        <v>9</v>
      </c>
      <c r="M10">
        <v>2500</v>
      </c>
    </row>
    <row r="11" spans="1:13" x14ac:dyDescent="0.2">
      <c r="A11" t="s">
        <v>1108</v>
      </c>
      <c r="B11" t="s">
        <v>1131</v>
      </c>
      <c r="C11" t="s">
        <v>1131</v>
      </c>
      <c r="I11">
        <v>2</v>
      </c>
      <c r="J11" t="s">
        <v>1132</v>
      </c>
      <c r="K11" t="s">
        <v>1147</v>
      </c>
      <c r="L11">
        <v>10</v>
      </c>
      <c r="M11">
        <v>2600</v>
      </c>
    </row>
    <row r="12" spans="1:13" x14ac:dyDescent="0.2">
      <c r="A12" t="s">
        <v>1108</v>
      </c>
      <c r="B12" t="s">
        <v>1132</v>
      </c>
      <c r="C12" t="s">
        <v>1147</v>
      </c>
      <c r="I12">
        <v>2</v>
      </c>
      <c r="J12" t="s">
        <v>1133</v>
      </c>
      <c r="K12" t="s">
        <v>1141</v>
      </c>
      <c r="L12">
        <v>11</v>
      </c>
      <c r="M12">
        <v>2700</v>
      </c>
    </row>
    <row r="13" spans="1:13" x14ac:dyDescent="0.2">
      <c r="A13" t="s">
        <v>1108</v>
      </c>
      <c r="B13" t="s">
        <v>1133</v>
      </c>
      <c r="C13" t="s">
        <v>1141</v>
      </c>
      <c r="I13">
        <v>2</v>
      </c>
      <c r="J13" t="s">
        <v>1134</v>
      </c>
      <c r="K13" t="s">
        <v>1151</v>
      </c>
      <c r="L13">
        <v>12</v>
      </c>
      <c r="M13">
        <v>2800</v>
      </c>
    </row>
    <row r="14" spans="1:13" x14ac:dyDescent="0.2">
      <c r="A14" t="s">
        <v>1108</v>
      </c>
      <c r="B14" t="s">
        <v>1134</v>
      </c>
      <c r="C14" t="s">
        <v>1151</v>
      </c>
      <c r="I14">
        <v>2</v>
      </c>
      <c r="J14" t="s">
        <v>928</v>
      </c>
      <c r="K14" t="s">
        <v>928</v>
      </c>
      <c r="L14">
        <v>13</v>
      </c>
      <c r="M14">
        <v>2900</v>
      </c>
    </row>
    <row r="15" spans="1:13" x14ac:dyDescent="0.2">
      <c r="A15" t="s">
        <v>1108</v>
      </c>
      <c r="B15" t="s">
        <v>928</v>
      </c>
      <c r="C15" t="s">
        <v>928</v>
      </c>
      <c r="I15">
        <v>2</v>
      </c>
      <c r="J15" t="s">
        <v>1135</v>
      </c>
      <c r="K15" t="s">
        <v>1135</v>
      </c>
      <c r="L15">
        <v>14</v>
      </c>
      <c r="M15">
        <v>3000</v>
      </c>
    </row>
    <row r="16" spans="1:13" x14ac:dyDescent="0.2">
      <c r="A16" t="s">
        <v>1108</v>
      </c>
      <c r="B16" t="s">
        <v>1135</v>
      </c>
      <c r="C16" t="s">
        <v>1135</v>
      </c>
      <c r="I16">
        <v>3</v>
      </c>
      <c r="J16" t="s">
        <v>1136</v>
      </c>
      <c r="K16" t="s">
        <v>1153</v>
      </c>
      <c r="L16">
        <v>15</v>
      </c>
      <c r="M16">
        <v>3100</v>
      </c>
    </row>
    <row r="17" spans="1:13" x14ac:dyDescent="0.2">
      <c r="I17">
        <v>3</v>
      </c>
      <c r="J17" t="s">
        <v>1137</v>
      </c>
      <c r="K17" t="s">
        <v>1154</v>
      </c>
      <c r="L17">
        <v>16</v>
      </c>
      <c r="M17">
        <v>3200</v>
      </c>
    </row>
    <row r="18" spans="1:13" x14ac:dyDescent="0.2">
      <c r="A18" t="s">
        <v>1139</v>
      </c>
      <c r="B18" t="s">
        <v>1136</v>
      </c>
      <c r="C18" t="s">
        <v>1153</v>
      </c>
      <c r="I18">
        <v>3</v>
      </c>
      <c r="J18" t="s">
        <v>1138</v>
      </c>
      <c r="K18" t="s">
        <v>1155</v>
      </c>
      <c r="L18">
        <v>17</v>
      </c>
      <c r="M18">
        <v>3300</v>
      </c>
    </row>
    <row r="19" spans="1:13" x14ac:dyDescent="0.2">
      <c r="A19" t="s">
        <v>1139</v>
      </c>
      <c r="B19" t="s">
        <v>1137</v>
      </c>
      <c r="C19" t="s">
        <v>1154</v>
      </c>
    </row>
    <row r="20" spans="1:13" x14ac:dyDescent="0.2">
      <c r="A20" t="s">
        <v>1139</v>
      </c>
      <c r="B20" t="s">
        <v>1138</v>
      </c>
      <c r="C20" t="s">
        <v>1155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  <sheetView workbookViewId="1"/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L43"/>
  <sheetViews>
    <sheetView workbookViewId="0">
      <pane xSplit="3" ySplit="1" topLeftCell="I2" activePane="bottomRight" state="frozen"/>
      <selection pane="topRight" activeCell="C1" sqref="C1"/>
      <selection pane="bottomLeft" activeCell="A2" sqref="A2"/>
      <selection pane="bottomRight" activeCell="K14" sqref="K14"/>
    </sheetView>
    <sheetView workbookViewId="1"/>
  </sheetViews>
  <sheetFormatPr baseColWidth="10" defaultRowHeight="16" x14ac:dyDescent="0.2"/>
  <cols>
    <col min="1" max="1" width="14.5" bestFit="1" customWidth="1"/>
    <col min="2" max="2" width="22.5" bestFit="1" customWidth="1"/>
    <col min="3" max="3" width="17" customWidth="1"/>
    <col min="4" max="4" width="17.1640625" bestFit="1" customWidth="1"/>
    <col min="5" max="5" width="3.1640625" bestFit="1" customWidth="1"/>
    <col min="6" max="6" width="22.1640625" customWidth="1"/>
    <col min="7" max="7" width="41.6640625" bestFit="1" customWidth="1"/>
    <col min="8" max="8" width="46.1640625" customWidth="1"/>
    <col min="9" max="9" width="26" customWidth="1"/>
    <col min="11" max="11" width="33.33203125" customWidth="1"/>
  </cols>
  <sheetData>
    <row r="1" spans="1:12" s="1" customFormat="1" ht="21" x14ac:dyDescent="0.25">
      <c r="A1" s="1" t="s">
        <v>235</v>
      </c>
      <c r="B1" s="1" t="s">
        <v>156</v>
      </c>
      <c r="C1" s="1" t="s">
        <v>1128</v>
      </c>
      <c r="D1" s="1" t="s">
        <v>1127</v>
      </c>
      <c r="E1" s="1" t="s">
        <v>168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1159</v>
      </c>
      <c r="K1" s="1" t="s">
        <v>1160</v>
      </c>
    </row>
    <row r="2" spans="1:12" x14ac:dyDescent="0.2">
      <c r="A2">
        <v>1</v>
      </c>
      <c r="B2" t="str">
        <f>VLOOKUP(A2,Regions!A:B,2,FALSE)</f>
        <v>Adelaide Hills</v>
      </c>
      <c r="C2" t="s">
        <v>4</v>
      </c>
      <c r="D2" t="s">
        <v>184</v>
      </c>
      <c r="E2">
        <v>2</v>
      </c>
      <c r="F2" t="s">
        <v>6</v>
      </c>
      <c r="G2" t="s">
        <v>7</v>
      </c>
      <c r="H2" t="s">
        <v>5</v>
      </c>
      <c r="J2" t="s">
        <v>1159</v>
      </c>
      <c r="K2" t="str">
        <f t="shared" ref="K2:K43" si="0">_xlfn.CONCAT("                'region_id'  =&gt; "&amp;A2&amp;", 
","                'full_name'  =&gt; '"&amp;C2&amp;"', 
","                'short_name' =&gt; '"&amp;D2&amp;"',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3" spans="1:12" x14ac:dyDescent="0.2">
      <c r="A3">
        <v>9</v>
      </c>
      <c r="B3" t="str">
        <f>VLOOKUP(A3,Regions!A:B,2,FALSE)</f>
        <v>Metropolitan North East</v>
      </c>
      <c r="C3" t="s">
        <v>124</v>
      </c>
      <c r="D3" t="s">
        <v>124</v>
      </c>
      <c r="E3">
        <v>34</v>
      </c>
      <c r="F3" t="s">
        <v>125</v>
      </c>
      <c r="G3" s="4" t="s">
        <v>196</v>
      </c>
      <c r="H3" t="s">
        <v>126</v>
      </c>
      <c r="I3" s="4" t="s">
        <v>180</v>
      </c>
      <c r="J3" t="s">
        <v>1159</v>
      </c>
      <c r="K3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4" spans="1:12" x14ac:dyDescent="0.2">
      <c r="A4">
        <v>3</v>
      </c>
      <c r="B4" t="str">
        <f>VLOOKUP(A4,Regions!A:B,2,FALSE)</f>
        <v>Metropolitan East</v>
      </c>
      <c r="C4" t="s">
        <v>20</v>
      </c>
      <c r="D4" t="s">
        <v>1075</v>
      </c>
      <c r="E4">
        <v>7</v>
      </c>
      <c r="F4" t="s">
        <v>23</v>
      </c>
      <c r="G4" t="s">
        <v>21</v>
      </c>
      <c r="I4" t="s">
        <v>22</v>
      </c>
      <c r="J4" t="s">
        <v>1159</v>
      </c>
      <c r="K4" t="str">
        <f t="shared" si="0"/>
        <v xml:space="preserve">                'region_id'  =&gt; 3, 
                'full_name'  =&gt; 'AVV Millennium Calisthenics and Dance Academy', 
                'short_name' =&gt; 'AVV Millennium',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5" spans="1:12" x14ac:dyDescent="0.2">
      <c r="A5">
        <v>5</v>
      </c>
      <c r="B5" t="str">
        <f>VLOOKUP(A5,Regions!A:B,2,FALSE)</f>
        <v>Metropolitan South West</v>
      </c>
      <c r="C5" t="s">
        <v>44</v>
      </c>
      <c r="D5" t="s">
        <v>1074</v>
      </c>
      <c r="E5">
        <v>13</v>
      </c>
      <c r="F5" t="s">
        <v>46</v>
      </c>
      <c r="G5" t="s">
        <v>48</v>
      </c>
      <c r="H5" t="s">
        <v>45</v>
      </c>
      <c r="I5" t="s">
        <v>47</v>
      </c>
      <c r="J5" t="s">
        <v>1159</v>
      </c>
      <c r="K5" t="str">
        <f t="shared" si="0"/>
        <v xml:space="preserve">                'region_id'  =&gt; 5, 
                'full_name'  =&gt; 'Brighton Calisthenics Club', 
                'short_name' =&gt; 'Brighton',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6" spans="1:12" x14ac:dyDescent="0.2">
      <c r="A6">
        <v>3</v>
      </c>
      <c r="B6" t="str">
        <f>VLOOKUP(A6,Regions!A:B,2,FALSE)</f>
        <v>Metropolitan East</v>
      </c>
      <c r="C6" t="s">
        <v>24</v>
      </c>
      <c r="D6" t="s">
        <v>949</v>
      </c>
      <c r="E6">
        <v>8</v>
      </c>
      <c r="F6" t="s">
        <v>25</v>
      </c>
      <c r="G6" t="s">
        <v>26</v>
      </c>
      <c r="H6" t="s">
        <v>234</v>
      </c>
      <c r="I6" t="s">
        <v>27</v>
      </c>
      <c r="J6" t="s">
        <v>1159</v>
      </c>
      <c r="K6" t="str">
        <f t="shared" si="0"/>
        <v xml:space="preserve">                'region_id'  =&gt; 3, 
                'full_name'  =&gt; 'Burnside Calisthenics &amp; Dance Academy', 
                'short_name' =&gt; 'Burnside',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7" spans="1:12" x14ac:dyDescent="0.2">
      <c r="A7">
        <v>8</v>
      </c>
      <c r="B7" t="str">
        <f>VLOOKUP(A7,Regions!A:B,2,FALSE)</f>
        <v>Metropolitan North</v>
      </c>
      <c r="C7" t="s">
        <v>93</v>
      </c>
      <c r="D7" t="s">
        <v>93</v>
      </c>
      <c r="E7">
        <v>25</v>
      </c>
      <c r="F7" t="s">
        <v>94</v>
      </c>
      <c r="G7" t="s">
        <v>190</v>
      </c>
      <c r="H7" t="s">
        <v>237</v>
      </c>
      <c r="I7" t="s">
        <v>95</v>
      </c>
      <c r="J7" t="s">
        <v>1159</v>
      </c>
      <c r="K7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8" spans="1:12" x14ac:dyDescent="0.2">
      <c r="A8">
        <v>10</v>
      </c>
      <c r="B8" t="str">
        <f>VLOOKUP(A8,Regions!A:B,2,FALSE)</f>
        <v>Metropolitan Outer South</v>
      </c>
      <c r="C8" t="s">
        <v>140</v>
      </c>
      <c r="D8" t="s">
        <v>140</v>
      </c>
      <c r="E8">
        <v>39</v>
      </c>
      <c r="F8" t="s">
        <v>166</v>
      </c>
      <c r="G8" t="s">
        <v>142</v>
      </c>
      <c r="H8" t="s">
        <v>141</v>
      </c>
      <c r="I8" t="s">
        <v>143</v>
      </c>
      <c r="J8" t="s">
        <v>1159</v>
      </c>
      <c r="K8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9" spans="1:12" x14ac:dyDescent="0.2">
      <c r="A9">
        <v>11</v>
      </c>
      <c r="B9" t="str">
        <f>VLOOKUP(A9,Regions!A:B,2,FALSE)</f>
        <v>Metropolitan West</v>
      </c>
      <c r="C9" t="s">
        <v>145</v>
      </c>
      <c r="D9" t="s">
        <v>145</v>
      </c>
      <c r="E9">
        <v>40</v>
      </c>
      <c r="F9" t="s">
        <v>148</v>
      </c>
      <c r="G9" t="s">
        <v>147</v>
      </c>
      <c r="H9" t="s">
        <v>146</v>
      </c>
      <c r="J9" t="s">
        <v>1159</v>
      </c>
      <c r="K9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10" spans="1:12" x14ac:dyDescent="0.2">
      <c r="A10">
        <v>8</v>
      </c>
      <c r="B10" t="str">
        <f>VLOOKUP(A10,Regions!A:B,2,FALSE)</f>
        <v>Metropolitan North</v>
      </c>
      <c r="C10" t="s">
        <v>96</v>
      </c>
      <c r="D10" t="s">
        <v>96</v>
      </c>
      <c r="E10">
        <v>26</v>
      </c>
      <c r="F10" t="s">
        <v>201</v>
      </c>
      <c r="G10" t="s">
        <v>191</v>
      </c>
      <c r="H10" t="s">
        <v>97</v>
      </c>
      <c r="J10" t="s">
        <v>1159</v>
      </c>
      <c r="K10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11" spans="1:12" x14ac:dyDescent="0.2">
      <c r="A11">
        <v>2</v>
      </c>
      <c r="B11" t="str">
        <f>VLOOKUP(A11,Regions!A:B,2,FALSE)</f>
        <v>Country North</v>
      </c>
      <c r="C11" t="s">
        <v>16</v>
      </c>
      <c r="D11" t="s">
        <v>16</v>
      </c>
      <c r="E11">
        <v>6</v>
      </c>
      <c r="G11" t="s">
        <v>18</v>
      </c>
      <c r="H11" t="s">
        <v>17</v>
      </c>
      <c r="J11" t="s">
        <v>1159</v>
      </c>
      <c r="K11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12" spans="1:12" x14ac:dyDescent="0.2">
      <c r="A12">
        <v>8</v>
      </c>
      <c r="B12" t="str">
        <f>VLOOKUP(A12,Regions!A:B,2,FALSE)</f>
        <v>Metropolitan North</v>
      </c>
      <c r="C12" t="s">
        <v>98</v>
      </c>
      <c r="D12" t="s">
        <v>98</v>
      </c>
      <c r="E12">
        <v>27</v>
      </c>
      <c r="F12" t="s">
        <v>100</v>
      </c>
      <c r="G12" t="s">
        <v>101</v>
      </c>
      <c r="H12" t="s">
        <v>99</v>
      </c>
      <c r="J12" t="s">
        <v>1159</v>
      </c>
      <c r="K12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13" spans="1:12" x14ac:dyDescent="0.2">
      <c r="A13">
        <v>8</v>
      </c>
      <c r="B13" t="str">
        <f>VLOOKUP(A13,Regions!A:B,2,FALSE)</f>
        <v>Metropolitan North</v>
      </c>
      <c r="C13" t="s">
        <v>102</v>
      </c>
      <c r="D13" t="s">
        <v>102</v>
      </c>
      <c r="E13">
        <v>28</v>
      </c>
      <c r="F13" t="s">
        <v>104</v>
      </c>
      <c r="G13" t="s">
        <v>105</v>
      </c>
      <c r="H13" t="s">
        <v>103</v>
      </c>
      <c r="I13" t="s">
        <v>106</v>
      </c>
      <c r="J13" t="s">
        <v>1159</v>
      </c>
      <c r="K13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14" spans="1:12" x14ac:dyDescent="0.2">
      <c r="A14">
        <v>4</v>
      </c>
      <c r="B14" t="str">
        <f>VLOOKUP(A14,Regions!A:B,2,FALSE)</f>
        <v>Metropolitan South</v>
      </c>
      <c r="C14" t="s">
        <v>35</v>
      </c>
      <c r="D14" t="s">
        <v>35</v>
      </c>
      <c r="E14">
        <v>11</v>
      </c>
      <c r="F14" t="s">
        <v>38</v>
      </c>
      <c r="G14" t="s">
        <v>37</v>
      </c>
      <c r="H14" t="s">
        <v>36</v>
      </c>
      <c r="I14" s="4" t="s">
        <v>177</v>
      </c>
      <c r="J14" t="s">
        <v>1159</v>
      </c>
      <c r="K14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5" spans="1:12" s="37" customFormat="1" x14ac:dyDescent="0.2">
      <c r="A15">
        <v>9</v>
      </c>
      <c r="B15" t="str">
        <f>VLOOKUP(A15,Regions!A:B,2,FALSE)</f>
        <v>Metropolitan North East</v>
      </c>
      <c r="C15" t="s">
        <v>127</v>
      </c>
      <c r="D15" t="s">
        <v>127</v>
      </c>
      <c r="E15">
        <v>35</v>
      </c>
      <c r="F15" t="s">
        <v>129</v>
      </c>
      <c r="G15" s="4" t="s">
        <v>197</v>
      </c>
      <c r="H15" t="s">
        <v>128</v>
      </c>
      <c r="I15" t="s">
        <v>130</v>
      </c>
      <c r="J15" t="s">
        <v>1159</v>
      </c>
      <c r="K15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  <c r="L15"/>
    </row>
    <row r="16" spans="1:12" ht="51" x14ac:dyDescent="0.2">
      <c r="A16">
        <v>1</v>
      </c>
      <c r="B16" t="str">
        <f>VLOOKUP(A16,Regions!A:B,2,FALSE)</f>
        <v>Adelaide Hills</v>
      </c>
      <c r="C16" t="s">
        <v>8</v>
      </c>
      <c r="D16" t="s">
        <v>1079</v>
      </c>
      <c r="E16">
        <v>3</v>
      </c>
      <c r="F16" s="2" t="s">
        <v>236</v>
      </c>
      <c r="G16" t="s">
        <v>188</v>
      </c>
      <c r="I16" s="4" t="s">
        <v>178</v>
      </c>
      <c r="J16" t="s">
        <v>1159</v>
      </c>
      <c r="K16" t="str">
        <f t="shared" si="0"/>
        <v xml:space="preserve">                'region_id'  =&gt; 1, 
                'full_name'  =&gt; 'Innovation Calisthenics Club Incorporated', 
                'short_name' =&gt; 'Innovation',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17" spans="1:12" x14ac:dyDescent="0.2">
      <c r="A17">
        <v>1</v>
      </c>
      <c r="B17" t="str">
        <f>VLOOKUP(A17,Regions!A:B,2,FALSE)</f>
        <v>Adelaide Hills</v>
      </c>
      <c r="C17" t="s">
        <v>1</v>
      </c>
      <c r="D17" t="s">
        <v>183</v>
      </c>
      <c r="E17">
        <v>1</v>
      </c>
      <c r="F17" t="s">
        <v>160</v>
      </c>
      <c r="G17" t="s">
        <v>2</v>
      </c>
      <c r="H17" t="s">
        <v>3</v>
      </c>
      <c r="J17" t="s">
        <v>1159</v>
      </c>
      <c r="K17" t="str">
        <f t="shared" si="0"/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18" spans="1:12" x14ac:dyDescent="0.2">
      <c r="A18">
        <v>8</v>
      </c>
      <c r="B18" t="str">
        <f>VLOOKUP(A18,Regions!A:B,2,FALSE)</f>
        <v>Metropolitan North</v>
      </c>
      <c r="C18" t="s">
        <v>107</v>
      </c>
      <c r="D18" t="s">
        <v>1004</v>
      </c>
      <c r="E18">
        <v>29</v>
      </c>
      <c r="F18" t="s">
        <v>109</v>
      </c>
      <c r="G18" s="4" t="s">
        <v>195</v>
      </c>
      <c r="H18" t="s">
        <v>108</v>
      </c>
      <c r="I18" t="s">
        <v>176</v>
      </c>
      <c r="J18" t="s">
        <v>1159</v>
      </c>
      <c r="K18" t="str">
        <f t="shared" si="0"/>
        <v xml:space="preserve">                'region_id'  =&gt; 8, 
                'full_name'  =&gt; 'Jem Calisthenics College', 
                'short_name' =&gt; 'Jem',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19" spans="1:12" x14ac:dyDescent="0.2">
      <c r="A19">
        <v>7</v>
      </c>
      <c r="B19" t="str">
        <f>VLOOKUP(A19,Regions!A:B,2,FALSE)</f>
        <v>Regional</v>
      </c>
      <c r="C19" t="s">
        <v>66</v>
      </c>
      <c r="D19" t="s">
        <v>66</v>
      </c>
      <c r="E19">
        <v>18</v>
      </c>
      <c r="F19" t="s">
        <v>68</v>
      </c>
      <c r="G19" t="s">
        <v>69</v>
      </c>
      <c r="H19" t="s">
        <v>67</v>
      </c>
      <c r="J19" t="s">
        <v>1159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2" x14ac:dyDescent="0.2">
      <c r="A20">
        <v>7</v>
      </c>
      <c r="B20" t="str">
        <f>VLOOKUP(A20,Regions!A:B,2,FALSE)</f>
        <v>Regional</v>
      </c>
      <c r="C20" t="s">
        <v>70</v>
      </c>
      <c r="D20" t="s">
        <v>185</v>
      </c>
      <c r="E20">
        <v>19</v>
      </c>
      <c r="F20" t="s">
        <v>72</v>
      </c>
      <c r="G20" t="s">
        <v>74</v>
      </c>
      <c r="H20" t="s">
        <v>71</v>
      </c>
      <c r="I20" t="s">
        <v>73</v>
      </c>
      <c r="J20" t="s">
        <v>1159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2" x14ac:dyDescent="0.2">
      <c r="A21">
        <v>6</v>
      </c>
      <c r="B21" t="str">
        <f>VLOOKUP(A21,Regions!A:B,2,FALSE)</f>
        <v>Metropolitan North West</v>
      </c>
      <c r="C21" t="s">
        <v>59</v>
      </c>
      <c r="D21" t="s">
        <v>59</v>
      </c>
      <c r="E21">
        <v>16</v>
      </c>
      <c r="F21" t="s">
        <v>60</v>
      </c>
      <c r="G21" t="s">
        <v>189</v>
      </c>
      <c r="I21" t="s">
        <v>61</v>
      </c>
      <c r="J21" t="s">
        <v>1159</v>
      </c>
      <c r="K21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22" spans="1:12" x14ac:dyDescent="0.2">
      <c r="A22">
        <v>3</v>
      </c>
      <c r="B22" t="str">
        <f>VLOOKUP(A22,Regions!A:B,2,FALSE)</f>
        <v>Metropolitan East</v>
      </c>
      <c r="C22" t="s">
        <v>28</v>
      </c>
      <c r="D22" t="s">
        <v>966</v>
      </c>
      <c r="E22">
        <v>9</v>
      </c>
      <c r="F22" t="s">
        <v>163</v>
      </c>
      <c r="G22" t="s">
        <v>29</v>
      </c>
      <c r="H22" t="s">
        <v>30</v>
      </c>
      <c r="J22" t="s">
        <v>1159</v>
      </c>
      <c r="K22" t="str">
        <f t="shared" si="0"/>
        <v xml:space="preserve">                'region_id'  =&gt; 3, 
                'full_name'  =&gt; 'Marden Calisthenics', 
                'short_name' =&gt; 'Marden',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23" spans="1:12" x14ac:dyDescent="0.2">
      <c r="A23">
        <v>1</v>
      </c>
      <c r="B23" t="str">
        <f>VLOOKUP(A23,Regions!A:B,2,FALSE)</f>
        <v>Adelaide Hills</v>
      </c>
      <c r="C23" t="s">
        <v>10</v>
      </c>
      <c r="D23" t="s">
        <v>9</v>
      </c>
      <c r="E23">
        <v>4</v>
      </c>
      <c r="F23" t="s">
        <v>11</v>
      </c>
      <c r="G23" s="4" t="s">
        <v>187</v>
      </c>
      <c r="H23" t="s">
        <v>9</v>
      </c>
      <c r="J23" t="s">
        <v>1159</v>
      </c>
      <c r="K23" t="str">
        <f t="shared" si="0"/>
        <v xml:space="preserve">                'region_id'  =&gt; 1, 
                'full_name'  =&gt; 'Murray Bridge Calisthenics Club', 
                'short_name' =&gt; 'Murray Bridge',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24" spans="1:12" x14ac:dyDescent="0.2">
      <c r="A24">
        <v>7</v>
      </c>
      <c r="B24" t="str">
        <f>VLOOKUP(A24,Regions!A:B,2,FALSE)</f>
        <v>Regional</v>
      </c>
      <c r="C24" t="s">
        <v>75</v>
      </c>
      <c r="D24" t="s">
        <v>75</v>
      </c>
      <c r="E24">
        <v>20</v>
      </c>
      <c r="F24" t="s">
        <v>77</v>
      </c>
      <c r="H24" t="s">
        <v>76</v>
      </c>
      <c r="J24" t="s">
        <v>1159</v>
      </c>
      <c r="K24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5" spans="1:12" x14ac:dyDescent="0.2">
      <c r="A25">
        <v>8</v>
      </c>
      <c r="B25" t="str">
        <f>VLOOKUP(A25,Regions!A:B,2,FALSE)</f>
        <v>Metropolitan North</v>
      </c>
      <c r="C25" t="s">
        <v>110</v>
      </c>
      <c r="D25" t="s">
        <v>110</v>
      </c>
      <c r="E25">
        <v>30</v>
      </c>
      <c r="F25" t="s">
        <v>112</v>
      </c>
      <c r="G25" t="s">
        <v>192</v>
      </c>
      <c r="H25" t="s">
        <v>111</v>
      </c>
      <c r="J25" t="s">
        <v>1159</v>
      </c>
      <c r="K25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26" spans="1:12" x14ac:dyDescent="0.2">
      <c r="A26">
        <v>8</v>
      </c>
      <c r="B26" t="str">
        <f>VLOOKUP(A26,Regions!A:B,2,FALSE)</f>
        <v>Metropolitan North</v>
      </c>
      <c r="C26" t="s">
        <v>119</v>
      </c>
      <c r="D26" t="s">
        <v>186</v>
      </c>
      <c r="E26">
        <v>33</v>
      </c>
      <c r="F26" t="s">
        <v>121</v>
      </c>
      <c r="G26" t="s">
        <v>122</v>
      </c>
      <c r="H26" t="s">
        <v>120</v>
      </c>
      <c r="J26" t="s">
        <v>1159</v>
      </c>
      <c r="K26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27" spans="1:12" x14ac:dyDescent="0.2">
      <c r="A27">
        <v>1</v>
      </c>
      <c r="B27" t="str">
        <f>VLOOKUP(A27,Regions!A:B,2,FALSE)</f>
        <v>Adelaide Hills</v>
      </c>
      <c r="C27" t="s">
        <v>12</v>
      </c>
      <c r="D27" t="s">
        <v>12</v>
      </c>
      <c r="E27">
        <v>5</v>
      </c>
      <c r="F27" t="s">
        <v>14</v>
      </c>
      <c r="H27" t="s">
        <v>13</v>
      </c>
      <c r="J27" t="s">
        <v>1159</v>
      </c>
      <c r="K27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28" spans="1:12" x14ac:dyDescent="0.2">
      <c r="A28">
        <v>8</v>
      </c>
      <c r="B28" t="str">
        <f>VLOOKUP(A28,Regions!A:B,2,FALSE)</f>
        <v>Metropolitan North</v>
      </c>
      <c r="C28" t="s">
        <v>113</v>
      </c>
      <c r="D28" t="s">
        <v>113</v>
      </c>
      <c r="E28">
        <v>31</v>
      </c>
      <c r="F28" t="s">
        <v>204</v>
      </c>
      <c r="G28" t="s">
        <v>115</v>
      </c>
      <c r="H28" t="s">
        <v>114</v>
      </c>
      <c r="I28" t="s">
        <v>116</v>
      </c>
      <c r="J28" t="s">
        <v>1159</v>
      </c>
      <c r="K28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29" spans="1:12" x14ac:dyDescent="0.2">
      <c r="A29">
        <v>8</v>
      </c>
      <c r="B29" t="str">
        <f>VLOOKUP(A29,Regions!A:B,2,FALSE)</f>
        <v>Metropolitan North</v>
      </c>
      <c r="C29" t="s">
        <v>117</v>
      </c>
      <c r="D29" t="s">
        <v>1006</v>
      </c>
      <c r="E29">
        <v>32</v>
      </c>
      <c r="F29" t="s">
        <v>203</v>
      </c>
      <c r="G29" t="s">
        <v>193</v>
      </c>
      <c r="H29" t="s">
        <v>118</v>
      </c>
      <c r="J29" t="s">
        <v>1159</v>
      </c>
      <c r="K29" t="str">
        <f t="shared" si="0"/>
        <v xml:space="preserve">                'region_id'  =&gt; 8, 
                'full_name'  =&gt; 'Payton Calisthenics College', 
                'short_name' =&gt; 'Payton',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0" spans="1:12" x14ac:dyDescent="0.2">
      <c r="A30" s="37">
        <v>5</v>
      </c>
      <c r="B30" s="37" t="str">
        <f>VLOOKUP(A30,Regions!A:B,2,FALSE)</f>
        <v>Metropolitan South West</v>
      </c>
      <c r="C30" s="37" t="s">
        <v>49</v>
      </c>
      <c r="D30" s="37" t="s">
        <v>49</v>
      </c>
      <c r="E30" s="37">
        <v>14</v>
      </c>
      <c r="F30" s="37" t="s">
        <v>52</v>
      </c>
      <c r="G30" s="37"/>
      <c r="H30" s="37" t="s">
        <v>50</v>
      </c>
      <c r="I30" s="37" t="s">
        <v>51</v>
      </c>
      <c r="J30" t="s">
        <v>1159</v>
      </c>
      <c r="K30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  <c r="L30" s="37"/>
    </row>
    <row r="31" spans="1:12" x14ac:dyDescent="0.2">
      <c r="A31">
        <v>7</v>
      </c>
      <c r="B31" t="str">
        <f>VLOOKUP(A31,Regions!A:B,2,FALSE)</f>
        <v>Regional</v>
      </c>
      <c r="C31" t="s">
        <v>78</v>
      </c>
      <c r="D31" t="s">
        <v>78</v>
      </c>
      <c r="E31">
        <v>21</v>
      </c>
      <c r="F31" t="s">
        <v>80</v>
      </c>
      <c r="G31" t="s">
        <v>81</v>
      </c>
      <c r="H31" t="s">
        <v>79</v>
      </c>
      <c r="J31" t="s">
        <v>1159</v>
      </c>
      <c r="K31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32" spans="1:12" x14ac:dyDescent="0.2">
      <c r="A32">
        <v>7</v>
      </c>
      <c r="B32" t="str">
        <f>VLOOKUP(A32,Regions!A:B,2,FALSE)</f>
        <v>Regional</v>
      </c>
      <c r="C32" t="s">
        <v>82</v>
      </c>
      <c r="D32" t="s">
        <v>83</v>
      </c>
      <c r="E32">
        <v>22</v>
      </c>
      <c r="F32" t="s">
        <v>84</v>
      </c>
      <c r="G32" t="s">
        <v>85</v>
      </c>
      <c r="H32" t="s">
        <v>83</v>
      </c>
      <c r="J32" t="s">
        <v>1159</v>
      </c>
      <c r="K32" t="str">
        <f t="shared" si="0"/>
        <v xml:space="preserve">                'region_id'  =&gt; 7, 
                'full_name'  =&gt; 'Pt Lincoln', 
                'short_name' =&gt; 'Port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33" spans="1:11" x14ac:dyDescent="0.2">
      <c r="A33">
        <v>4</v>
      </c>
      <c r="B33" t="str">
        <f>VLOOKUP(A33,Regions!A:B,2,FALSE)</f>
        <v>Metropolitan South</v>
      </c>
      <c r="C33" t="s">
        <v>39</v>
      </c>
      <c r="D33" t="s">
        <v>974</v>
      </c>
      <c r="E33">
        <v>12</v>
      </c>
      <c r="F33" t="s">
        <v>41</v>
      </c>
      <c r="G33" t="s">
        <v>42</v>
      </c>
      <c r="H33" t="s">
        <v>40</v>
      </c>
      <c r="J33" t="s">
        <v>1159</v>
      </c>
      <c r="K33" t="str">
        <f t="shared" si="0"/>
        <v xml:space="preserve">                'region_id'  =&gt; 4, 
                'full_name'  =&gt; 'Reynella-Braeview School of Calisthenics', 
                'short_name' =&gt; 'Reynella Braeview',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34" spans="1:11" x14ac:dyDescent="0.2">
      <c r="A34">
        <v>9</v>
      </c>
      <c r="B34" t="str">
        <f>VLOOKUP(A34,Regions!A:B,2,FALSE)</f>
        <v>Metropolitan North East</v>
      </c>
      <c r="C34" t="s">
        <v>131</v>
      </c>
      <c r="D34" t="s">
        <v>131</v>
      </c>
      <c r="E34">
        <v>36</v>
      </c>
      <c r="F34" t="s">
        <v>132</v>
      </c>
      <c r="G34" t="s">
        <v>198</v>
      </c>
      <c r="H34" t="s">
        <v>181</v>
      </c>
      <c r="I34" t="s">
        <v>133</v>
      </c>
      <c r="J34" t="s">
        <v>1159</v>
      </c>
      <c r="K34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5" spans="1:11" x14ac:dyDescent="0.2">
      <c r="A35">
        <v>5</v>
      </c>
      <c r="B35" t="str">
        <f>VLOOKUP(A35,Regions!A:B,2,FALSE)</f>
        <v>Metropolitan South West</v>
      </c>
      <c r="C35" t="s">
        <v>53</v>
      </c>
      <c r="D35" t="s">
        <v>1086</v>
      </c>
      <c r="E35">
        <v>15</v>
      </c>
      <c r="F35" t="s">
        <v>55</v>
      </c>
      <c r="G35" t="s">
        <v>57</v>
      </c>
      <c r="H35" t="s">
        <v>54</v>
      </c>
      <c r="I35" t="s">
        <v>56</v>
      </c>
      <c r="J35" t="s">
        <v>1159</v>
      </c>
      <c r="K35" t="str">
        <f t="shared" si="0"/>
        <v xml:space="preserve">                'region_id'  =&gt; 5, 
                'full_name'  =&gt; 'Seacliff Calisthenics', 
                'short_name' =&gt; 'Seacliff',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36" spans="1:11" x14ac:dyDescent="0.2">
      <c r="A36">
        <v>10</v>
      </c>
      <c r="B36" t="str">
        <f>VLOOKUP(A36,Regions!A:B,2,FALSE)</f>
        <v>Metropolitan Outer South</v>
      </c>
      <c r="C36" t="s">
        <v>137</v>
      </c>
      <c r="D36" t="s">
        <v>137</v>
      </c>
      <c r="E36">
        <v>38</v>
      </c>
      <c r="F36" t="s">
        <v>138</v>
      </c>
      <c r="G36" t="s">
        <v>139</v>
      </c>
      <c r="I36" s="4" t="s">
        <v>179</v>
      </c>
      <c r="J36" t="s">
        <v>1159</v>
      </c>
      <c r="K36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37" spans="1:11" x14ac:dyDescent="0.2">
      <c r="A37">
        <v>11</v>
      </c>
      <c r="B37" t="str">
        <f>VLOOKUP(A37,Regions!A:B,2,FALSE)</f>
        <v>Metropolitan West</v>
      </c>
      <c r="C37" t="s">
        <v>149</v>
      </c>
      <c r="D37" t="s">
        <v>149</v>
      </c>
      <c r="E37">
        <v>41</v>
      </c>
      <c r="F37" t="s">
        <v>200</v>
      </c>
      <c r="G37" t="s">
        <v>152</v>
      </c>
      <c r="H37" t="s">
        <v>150</v>
      </c>
      <c r="I37" t="s">
        <v>151</v>
      </c>
      <c r="J37" t="s">
        <v>1159</v>
      </c>
      <c r="K37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38" spans="1:11" x14ac:dyDescent="0.2">
      <c r="A38">
        <v>11</v>
      </c>
      <c r="B38" t="str">
        <f>VLOOKUP(A38,Regions!A:B,2,FALSE)</f>
        <v>Metropolitan West</v>
      </c>
      <c r="C38" t="s">
        <v>153</v>
      </c>
      <c r="D38" t="s">
        <v>1087</v>
      </c>
      <c r="E38">
        <v>42</v>
      </c>
      <c r="F38" t="s">
        <v>167</v>
      </c>
      <c r="G38" s="4" t="s">
        <v>199</v>
      </c>
      <c r="H38" t="s">
        <v>154</v>
      </c>
      <c r="I38" t="s">
        <v>155</v>
      </c>
      <c r="J38" t="s">
        <v>1159</v>
      </c>
      <c r="K38" t="str">
        <f t="shared" si="0"/>
        <v xml:space="preserve">                'region_id'  =&gt; 11, 
                'full_name'  =&gt; 'Seaview Calisthenics College', 
                'short_name' =&gt; 'Seaview',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  <row r="39" spans="1:11" x14ac:dyDescent="0.2">
      <c r="A39">
        <v>7</v>
      </c>
      <c r="B39" t="str">
        <f>VLOOKUP(A39,Regions!A:B,2,FALSE)</f>
        <v>Regional</v>
      </c>
      <c r="C39" t="s">
        <v>86</v>
      </c>
      <c r="D39" t="s">
        <v>86</v>
      </c>
      <c r="E39">
        <v>23</v>
      </c>
      <c r="F39" t="s">
        <v>88</v>
      </c>
      <c r="H39" t="s">
        <v>87</v>
      </c>
      <c r="J39" t="s">
        <v>1159</v>
      </c>
      <c r="K39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40" spans="1:11" x14ac:dyDescent="0.2">
      <c r="A40">
        <v>7</v>
      </c>
      <c r="B40" t="str">
        <f>VLOOKUP(A40,Regions!A:B,2,FALSE)</f>
        <v>Regional</v>
      </c>
      <c r="C40" t="s">
        <v>63</v>
      </c>
      <c r="D40" t="s">
        <v>1188</v>
      </c>
      <c r="E40">
        <v>17</v>
      </c>
      <c r="F40" t="s">
        <v>165</v>
      </c>
      <c r="G40" t="s">
        <v>65</v>
      </c>
      <c r="H40" t="s">
        <v>64</v>
      </c>
      <c r="J40" t="s">
        <v>1159</v>
      </c>
      <c r="K40" t="str">
        <f t="shared" si="0"/>
        <v xml:space="preserve">                'region_id'  =&gt; 7, 
                'full_name'  =&gt; 'Tonique Studio', 
                'short_name' =&gt; 'Tonique',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41" spans="1:11" x14ac:dyDescent="0.2">
      <c r="A41">
        <v>3</v>
      </c>
      <c r="B41" t="str">
        <f>VLOOKUP(A41,Regions!A:B,2,FALSE)</f>
        <v>Metropolitan East</v>
      </c>
      <c r="C41" t="s">
        <v>31</v>
      </c>
      <c r="D41" t="s">
        <v>31</v>
      </c>
      <c r="E41">
        <v>10</v>
      </c>
      <c r="F41" t="s">
        <v>164</v>
      </c>
      <c r="G41" t="s">
        <v>33</v>
      </c>
      <c r="H41" t="s">
        <v>32</v>
      </c>
      <c r="J41" t="s">
        <v>1159</v>
      </c>
      <c r="K4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42" spans="1:11" x14ac:dyDescent="0.2">
      <c r="A42">
        <v>7</v>
      </c>
      <c r="B42" t="str">
        <f>VLOOKUP(A42,Regions!A:B,2,FALSE)</f>
        <v>Regional</v>
      </c>
      <c r="C42" t="s">
        <v>89</v>
      </c>
      <c r="D42" t="s">
        <v>89</v>
      </c>
      <c r="E42">
        <v>24</v>
      </c>
      <c r="F42" t="s">
        <v>91</v>
      </c>
      <c r="H42" t="s">
        <v>90</v>
      </c>
      <c r="J42" t="s">
        <v>1159</v>
      </c>
      <c r="K42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43" spans="1:11" x14ac:dyDescent="0.2">
      <c r="A43">
        <v>9</v>
      </c>
      <c r="B43" t="str">
        <f>VLOOKUP(A43,Regions!A:B,2,FALSE)</f>
        <v>Metropolitan North East</v>
      </c>
      <c r="C43" t="s">
        <v>134</v>
      </c>
      <c r="D43" t="s">
        <v>134</v>
      </c>
      <c r="E43">
        <v>37</v>
      </c>
      <c r="F43" t="s">
        <v>202</v>
      </c>
      <c r="G43" t="s">
        <v>194</v>
      </c>
      <c r="I43" t="s">
        <v>135</v>
      </c>
      <c r="J43" t="s">
        <v>1159</v>
      </c>
      <c r="K43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</sheetData>
  <autoFilter ref="A1:AR1" xr:uid="{EF1932D9-A9D6-C340-8822-B78E3277984D}">
    <sortState xmlns:xlrd2="http://schemas.microsoft.com/office/spreadsheetml/2017/richdata2" ref="A2:L43">
      <sortCondition ref="D1:D43"/>
    </sortState>
  </autoFilter>
  <hyperlinks>
    <hyperlink ref="I14" r:id="rId1" xr:uid="{3E1C2B4C-9905-974A-8058-35B5A74C2153}"/>
    <hyperlink ref="I16" r:id="rId2" xr:uid="{51223D9C-CAAC-5846-A72C-22D7EC09BA79}"/>
    <hyperlink ref="I36" r:id="rId3" xr:uid="{0B27CF70-5C50-314E-BED8-656CED6DD3EC}"/>
    <hyperlink ref="I3" r:id="rId4" xr:uid="{FAD3A04A-2E41-854B-92B7-9C70E853B568}"/>
    <hyperlink ref="G23" r:id="rId5" xr:uid="{9A66AB85-F845-D446-A347-AB93E4040E9B}"/>
    <hyperlink ref="G18" r:id="rId6" xr:uid="{E3200A02-4870-9441-9A4B-9294881AA8CF}"/>
    <hyperlink ref="G3" r:id="rId7" xr:uid="{1184209B-FAD3-5A47-BF7B-84E4D34BBCEF}"/>
    <hyperlink ref="G15" r:id="rId8" xr:uid="{C2765410-AC38-B041-A332-A9F881C3D7DC}"/>
    <hyperlink ref="G38" r:id="rId9" xr:uid="{98E0B324-0E4C-864F-AA13-E544868859B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  <sheetView workbookViewId="1"/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  <sheetView workbookViewId="1"/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1097</v>
      </c>
    </row>
    <row r="7" spans="3:3" x14ac:dyDescent="0.2">
      <c r="C7" t="s">
        <v>1096</v>
      </c>
    </row>
    <row r="11" spans="3:3" x14ac:dyDescent="0.2">
      <c r="C11" t="s">
        <v>1098</v>
      </c>
    </row>
    <row r="15" spans="3:3" x14ac:dyDescent="0.2">
      <c r="C15" t="s">
        <v>1104</v>
      </c>
    </row>
    <row r="16" spans="3:3" x14ac:dyDescent="0.2">
      <c r="C16" t="s">
        <v>1099</v>
      </c>
    </row>
    <row r="17" spans="3:3" x14ac:dyDescent="0.2">
      <c r="C17" t="s">
        <v>1103</v>
      </c>
    </row>
    <row r="19" spans="3:3" x14ac:dyDescent="0.2">
      <c r="C19" t="s">
        <v>1100</v>
      </c>
    </row>
    <row r="22" spans="3:3" x14ac:dyDescent="0.2">
      <c r="C22" t="s">
        <v>1101</v>
      </c>
    </row>
    <row r="24" spans="3:3" x14ac:dyDescent="0.2">
      <c r="C24" t="s">
        <v>1102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J9"/>
  <sheetViews>
    <sheetView workbookViewId="0">
      <pane ySplit="1" topLeftCell="A2" activePane="bottomLeft" state="frozen"/>
      <selection pane="bottomLeft" activeCell="B8" sqref="B8"/>
    </sheetView>
    <sheetView topLeftCell="A5" workbookViewId="1">
      <selection activeCell="J9" sqref="J9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5.33203125" bestFit="1" customWidth="1"/>
    <col min="4" max="7" width="12.33203125" customWidth="1"/>
    <col min="10" max="10" width="50" bestFit="1" customWidth="1"/>
  </cols>
  <sheetData>
    <row r="1" spans="1:10" ht="17" x14ac:dyDescent="0.2">
      <c r="A1" t="s">
        <v>170</v>
      </c>
      <c r="B1" t="s">
        <v>171</v>
      </c>
      <c r="C1" t="s">
        <v>1168</v>
      </c>
      <c r="D1" s="2" t="s">
        <v>172</v>
      </c>
      <c r="E1" s="2" t="s">
        <v>173</v>
      </c>
      <c r="F1" s="2" t="s">
        <v>174</v>
      </c>
      <c r="G1" s="2" t="s">
        <v>175</v>
      </c>
    </row>
    <row r="2" spans="1:10" x14ac:dyDescent="0.2">
      <c r="A2">
        <v>110</v>
      </c>
      <c r="B2" t="s">
        <v>1280</v>
      </c>
      <c r="C2">
        <v>1</v>
      </c>
      <c r="D2" s="3">
        <v>6.25E-2</v>
      </c>
      <c r="E2" s="3">
        <v>0.10416666666666667</v>
      </c>
      <c r="F2" s="3">
        <v>8.3333333333333329E-2</v>
      </c>
      <c r="G2" s="3">
        <v>0.125</v>
      </c>
      <c r="J2" t="str">
        <f>"            [ 'sequence' =&gt; "&amp;A2&amp;", 'name' =&gt; '"&amp;B2&amp;"' ],"</f>
        <v xml:space="preserve">            [ 'sequence' =&gt; 110, 'name' =&gt; 'Non Competitive Tinies' ],</v>
      </c>
    </row>
    <row r="3" spans="1:10" x14ac:dyDescent="0.2">
      <c r="A3">
        <v>120</v>
      </c>
      <c r="B3" t="s">
        <v>1279</v>
      </c>
      <c r="C3">
        <v>2</v>
      </c>
      <c r="D3" s="3">
        <v>6.25E-2</v>
      </c>
      <c r="E3" s="3">
        <v>0.10416666666666667</v>
      </c>
      <c r="F3" s="3">
        <v>8.3333333333333329E-2</v>
      </c>
      <c r="G3" s="3">
        <v>0.125</v>
      </c>
      <c r="J3" t="str">
        <f t="shared" ref="J3:J9" si="0">"            [ 'sequence' =&gt; "&amp;A3&amp;", 'name' =&gt; '"&amp;B3&amp;"' ],"</f>
        <v xml:space="preserve">            [ 'sequence' =&gt; 120, 'name' =&gt; 'Competitive Tinies' ],</v>
      </c>
    </row>
    <row r="4" spans="1:10" x14ac:dyDescent="0.2">
      <c r="A4">
        <v>130</v>
      </c>
      <c r="B4" t="s">
        <v>913</v>
      </c>
      <c r="C4">
        <v>3</v>
      </c>
      <c r="D4" s="3">
        <v>6.25E-2</v>
      </c>
      <c r="E4" s="3">
        <v>0.10416666666666667</v>
      </c>
      <c r="F4" s="3">
        <v>8.3333333333333329E-2</v>
      </c>
      <c r="G4" s="3">
        <v>0.125</v>
      </c>
      <c r="J4" t="str">
        <f t="shared" si="0"/>
        <v xml:space="preserve">            [ 'sequence' =&gt; 130, 'name' =&gt; 'Sub Junior' ],</v>
      </c>
    </row>
    <row r="5" spans="1:10" x14ac:dyDescent="0.2">
      <c r="A5">
        <v>140</v>
      </c>
      <c r="B5" t="s">
        <v>911</v>
      </c>
      <c r="C5">
        <v>4</v>
      </c>
      <c r="D5" s="3">
        <v>8.3333333333333329E-2</v>
      </c>
      <c r="E5" s="3">
        <v>0.125</v>
      </c>
      <c r="F5" s="3">
        <v>0.10416666666666667</v>
      </c>
      <c r="G5" s="3">
        <v>0.14583333333333334</v>
      </c>
      <c r="J5" t="str">
        <f t="shared" si="0"/>
        <v xml:space="preserve">            [ 'sequence' =&gt; 140, 'name' =&gt; 'Junior' ],</v>
      </c>
    </row>
    <row r="6" spans="1:10" x14ac:dyDescent="0.2">
      <c r="A6">
        <v>150</v>
      </c>
      <c r="B6" t="s">
        <v>910</v>
      </c>
      <c r="C6">
        <v>5</v>
      </c>
      <c r="D6" s="3">
        <v>0.10416666666666667</v>
      </c>
      <c r="E6" s="3">
        <v>0.14583333333333334</v>
      </c>
      <c r="F6" s="3">
        <v>0.10416666666666667</v>
      </c>
      <c r="G6" s="3">
        <v>0.14583333333333334</v>
      </c>
      <c r="J6" t="str">
        <f t="shared" si="0"/>
        <v xml:space="preserve">            [ 'sequence' =&gt; 150, 'name' =&gt; 'Intermediate' ],</v>
      </c>
    </row>
    <row r="7" spans="1:10" x14ac:dyDescent="0.2">
      <c r="A7">
        <v>160</v>
      </c>
      <c r="B7" t="s">
        <v>912</v>
      </c>
      <c r="C7">
        <v>6</v>
      </c>
      <c r="D7" s="3">
        <v>0.10416666666666667</v>
      </c>
      <c r="E7" s="3">
        <v>0.14583333333333334</v>
      </c>
      <c r="F7" s="3">
        <v>0.10416666666666667</v>
      </c>
      <c r="G7" s="3">
        <v>0.14583333333333334</v>
      </c>
      <c r="J7" t="str">
        <f t="shared" si="0"/>
        <v xml:space="preserve">            [ 'sequence' =&gt; 160, 'name' =&gt; 'Senior' ],</v>
      </c>
    </row>
    <row r="8" spans="1:10" x14ac:dyDescent="0.2">
      <c r="A8">
        <v>170</v>
      </c>
      <c r="B8" t="s">
        <v>169</v>
      </c>
      <c r="C8">
        <v>7</v>
      </c>
      <c r="D8" s="3">
        <v>0.10416666666666667</v>
      </c>
      <c r="E8" s="3">
        <v>0.14583333333333334</v>
      </c>
      <c r="F8" s="3">
        <v>0.125</v>
      </c>
      <c r="G8" s="3">
        <v>0.16666666666666666</v>
      </c>
      <c r="J8" t="str">
        <f t="shared" si="0"/>
        <v xml:space="preserve">            [ 'sequence' =&gt; 170, 'name' =&gt; 'Masters' ],</v>
      </c>
    </row>
    <row r="9" spans="1:10" x14ac:dyDescent="0.2">
      <c r="A9">
        <v>500</v>
      </c>
      <c r="B9" t="s">
        <v>1281</v>
      </c>
      <c r="C9">
        <v>8</v>
      </c>
      <c r="D9" s="3">
        <v>0</v>
      </c>
      <c r="E9" s="3">
        <v>0</v>
      </c>
      <c r="F9" s="3">
        <v>0</v>
      </c>
      <c r="G9" s="3">
        <v>0</v>
      </c>
      <c r="J9" t="str">
        <f t="shared" si="0"/>
        <v xml:space="preserve">            [ 'sequence' =&gt; 500, 'name' =&gt; 'All' ],</v>
      </c>
    </row>
  </sheetData>
  <autoFilter ref="A1:N1" xr:uid="{DFA7F11F-575B-8844-8B1A-2C4AB3D6A8E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  <sheetView workbookViewId="1"/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297</v>
      </c>
      <c r="B1" s="6" t="s">
        <v>296</v>
      </c>
      <c r="C1" s="6" t="s">
        <v>238</v>
      </c>
      <c r="D1" s="6" t="s">
        <v>239</v>
      </c>
      <c r="E1" s="6" t="s">
        <v>246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253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240</v>
      </c>
      <c r="D6" s="10" t="s">
        <v>241</v>
      </c>
      <c r="E6" s="10"/>
    </row>
    <row r="7" spans="1:5" ht="85" x14ac:dyDescent="0.2">
      <c r="A7" s="7">
        <v>7</v>
      </c>
      <c r="C7" s="9" t="s">
        <v>242</v>
      </c>
      <c r="D7" s="10" t="s">
        <v>243</v>
      </c>
      <c r="E7" s="10"/>
    </row>
    <row r="8" spans="1:5" ht="68" x14ac:dyDescent="0.2">
      <c r="A8" s="7">
        <v>8</v>
      </c>
      <c r="C8" s="9" t="s">
        <v>244</v>
      </c>
      <c r="D8" s="10" t="s">
        <v>245</v>
      </c>
      <c r="E8" s="10" t="s">
        <v>247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299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248</v>
      </c>
      <c r="D14" s="10" t="s">
        <v>254</v>
      </c>
    </row>
    <row r="15" spans="1:5" ht="119" x14ac:dyDescent="0.2">
      <c r="A15" s="7">
        <v>15</v>
      </c>
      <c r="C15" s="9" t="s">
        <v>249</v>
      </c>
      <c r="D15" s="10" t="s">
        <v>255</v>
      </c>
    </row>
    <row r="16" spans="1:5" ht="119" x14ac:dyDescent="0.2">
      <c r="A16" s="7">
        <v>16</v>
      </c>
      <c r="C16" s="9" t="s">
        <v>250</v>
      </c>
      <c r="D16" s="10" t="s">
        <v>251</v>
      </c>
      <c r="E16" s="10" t="s">
        <v>252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256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257</v>
      </c>
      <c r="D22" s="10" t="s">
        <v>258</v>
      </c>
    </row>
    <row r="23" spans="1:5" ht="153" x14ac:dyDescent="0.2">
      <c r="A23" s="7">
        <v>23</v>
      </c>
      <c r="C23" s="9" t="s">
        <v>259</v>
      </c>
      <c r="D23" s="10" t="s">
        <v>260</v>
      </c>
    </row>
    <row r="24" spans="1:5" ht="136" x14ac:dyDescent="0.2">
      <c r="A24" s="7">
        <v>24</v>
      </c>
      <c r="C24" s="9" t="s">
        <v>261</v>
      </c>
      <c r="D24" s="10" t="s">
        <v>262</v>
      </c>
      <c r="E24" s="10" t="s">
        <v>263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264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265</v>
      </c>
      <c r="D30" s="10" t="s">
        <v>266</v>
      </c>
    </row>
    <row r="31" spans="1:5" ht="102" x14ac:dyDescent="0.2">
      <c r="A31" s="7">
        <v>31</v>
      </c>
      <c r="C31" s="9" t="s">
        <v>267</v>
      </c>
      <c r="D31" s="10" t="s">
        <v>268</v>
      </c>
    </row>
    <row r="32" spans="1:5" ht="85" x14ac:dyDescent="0.2">
      <c r="A32" s="7">
        <v>32</v>
      </c>
      <c r="C32" s="9" t="s">
        <v>269</v>
      </c>
      <c r="D32" s="10" t="s">
        <v>270</v>
      </c>
      <c r="E32" s="10" t="s">
        <v>271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272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273</v>
      </c>
      <c r="D38" s="10" t="s">
        <v>274</v>
      </c>
    </row>
    <row r="39" spans="1:5" ht="68" x14ac:dyDescent="0.2">
      <c r="A39" s="7">
        <v>39</v>
      </c>
      <c r="C39" s="9" t="s">
        <v>275</v>
      </c>
      <c r="D39" s="10" t="s">
        <v>276</v>
      </c>
    </row>
    <row r="40" spans="1:5" ht="85" x14ac:dyDescent="0.2">
      <c r="A40" s="7">
        <v>40</v>
      </c>
      <c r="C40" s="9" t="s">
        <v>277</v>
      </c>
      <c r="D40" s="10" t="s">
        <v>279</v>
      </c>
      <c r="E40" s="10" t="s">
        <v>278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280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281</v>
      </c>
      <c r="D47" s="10" t="s">
        <v>282</v>
      </c>
    </row>
    <row r="48" spans="1:5" ht="119" x14ac:dyDescent="0.2">
      <c r="A48" s="7">
        <v>48</v>
      </c>
      <c r="C48" s="9" t="s">
        <v>283</v>
      </c>
      <c r="D48" s="10" t="s">
        <v>284</v>
      </c>
    </row>
    <row r="49" spans="1:5" ht="119" x14ac:dyDescent="0.2">
      <c r="A49" s="7">
        <v>49</v>
      </c>
      <c r="C49" s="9" t="s">
        <v>285</v>
      </c>
      <c r="D49" s="10" t="s">
        <v>286</v>
      </c>
      <c r="E49" s="10" t="s">
        <v>287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288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289</v>
      </c>
      <c r="D54" s="10" t="s">
        <v>290</v>
      </c>
    </row>
    <row r="55" spans="1:5" ht="85" x14ac:dyDescent="0.2">
      <c r="A55" s="7">
        <v>55</v>
      </c>
      <c r="C55" s="9" t="s">
        <v>291</v>
      </c>
      <c r="D55" s="10" t="s">
        <v>292</v>
      </c>
    </row>
    <row r="56" spans="1:5" ht="68" x14ac:dyDescent="0.2">
      <c r="A56" s="7">
        <v>56</v>
      </c>
      <c r="B56" s="10"/>
      <c r="C56" s="10" t="s">
        <v>293</v>
      </c>
      <c r="D56" s="10" t="s">
        <v>290</v>
      </c>
      <c r="E56" s="10" t="s">
        <v>294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295</v>
      </c>
      <c r="C59" s="9" t="s">
        <v>298</v>
      </c>
      <c r="D59" s="10" t="s">
        <v>300</v>
      </c>
    </row>
    <row r="60" spans="1:5" ht="85" x14ac:dyDescent="0.2">
      <c r="A60" s="7">
        <v>60</v>
      </c>
      <c r="C60" s="9" t="s">
        <v>301</v>
      </c>
      <c r="D60" s="10" t="s">
        <v>302</v>
      </c>
    </row>
    <row r="61" spans="1:5" ht="85" x14ac:dyDescent="0.2">
      <c r="A61" s="7">
        <v>61</v>
      </c>
      <c r="C61" s="9" t="s">
        <v>303</v>
      </c>
      <c r="D61" s="10" t="s">
        <v>304</v>
      </c>
      <c r="E61" s="10" t="s">
        <v>305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306</v>
      </c>
      <c r="C63" s="9" t="s">
        <v>307</v>
      </c>
      <c r="D63" s="10" t="s">
        <v>308</v>
      </c>
    </row>
    <row r="64" spans="1:5" ht="136" x14ac:dyDescent="0.2">
      <c r="A64" s="7">
        <v>64</v>
      </c>
      <c r="C64" s="9" t="s">
        <v>309</v>
      </c>
      <c r="D64" s="10" t="s">
        <v>310</v>
      </c>
    </row>
    <row r="65" spans="1:5" ht="102" x14ac:dyDescent="0.2">
      <c r="A65" s="7">
        <v>65</v>
      </c>
      <c r="C65" s="9" t="s">
        <v>311</v>
      </c>
      <c r="D65" s="10" t="s">
        <v>312</v>
      </c>
      <c r="E65" s="10" t="s">
        <v>313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314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315</v>
      </c>
      <c r="D70" s="10" t="s">
        <v>316</v>
      </c>
    </row>
    <row r="71" spans="1:5" ht="102" x14ac:dyDescent="0.2">
      <c r="A71" s="7">
        <v>71</v>
      </c>
      <c r="C71" s="9" t="s">
        <v>317</v>
      </c>
      <c r="D71" s="10" t="s">
        <v>318</v>
      </c>
    </row>
    <row r="72" spans="1:5" ht="102" x14ac:dyDescent="0.2">
      <c r="A72" s="7">
        <v>72</v>
      </c>
      <c r="C72" s="9" t="s">
        <v>319</v>
      </c>
      <c r="D72" s="10" t="s">
        <v>320</v>
      </c>
      <c r="E72" s="10" t="s">
        <v>321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324</v>
      </c>
      <c r="C75" s="9" t="s">
        <v>322</v>
      </c>
      <c r="D75" s="10" t="s">
        <v>323</v>
      </c>
    </row>
    <row r="76" spans="1:5" ht="85" x14ac:dyDescent="0.2">
      <c r="A76" s="7">
        <v>76</v>
      </c>
      <c r="C76" s="9" t="s">
        <v>325</v>
      </c>
      <c r="D76" s="10" t="s">
        <v>326</v>
      </c>
    </row>
    <row r="77" spans="1:5" ht="85" x14ac:dyDescent="0.2">
      <c r="A77" s="7">
        <v>77</v>
      </c>
      <c r="C77" s="9" t="s">
        <v>327</v>
      </c>
      <c r="D77" s="10" t="s">
        <v>328</v>
      </c>
      <c r="E77" s="10" t="s">
        <v>329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330</v>
      </c>
    </row>
    <row r="80" spans="1:5" ht="51" x14ac:dyDescent="0.2">
      <c r="A80" s="7">
        <v>80</v>
      </c>
      <c r="C80" s="9" t="s">
        <v>331</v>
      </c>
      <c r="D80" s="10" t="s">
        <v>332</v>
      </c>
    </row>
    <row r="81" spans="1:5" ht="51" x14ac:dyDescent="0.2">
      <c r="A81" s="7">
        <v>81</v>
      </c>
      <c r="C81" s="9" t="s">
        <v>333</v>
      </c>
      <c r="D81" s="10" t="s">
        <v>334</v>
      </c>
    </row>
    <row r="82" spans="1:5" ht="51" x14ac:dyDescent="0.2">
      <c r="A82" s="7">
        <v>82</v>
      </c>
      <c r="C82" s="9" t="s">
        <v>335</v>
      </c>
      <c r="D82" s="10" t="s">
        <v>336</v>
      </c>
      <c r="E82" s="10" t="s">
        <v>337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338</v>
      </c>
      <c r="C85" s="9" t="s">
        <v>339</v>
      </c>
      <c r="D85" s="10" t="s">
        <v>340</v>
      </c>
    </row>
    <row r="86" spans="1:5" ht="102" x14ac:dyDescent="0.2">
      <c r="A86" s="7">
        <v>86</v>
      </c>
      <c r="C86" s="9" t="s">
        <v>341</v>
      </c>
      <c r="D86" s="10" t="s">
        <v>342</v>
      </c>
    </row>
    <row r="87" spans="1:5" ht="102" x14ac:dyDescent="0.2">
      <c r="A87" s="7">
        <v>87</v>
      </c>
      <c r="C87" s="9" t="s">
        <v>343</v>
      </c>
      <c r="D87" s="10" t="s">
        <v>344</v>
      </c>
      <c r="E87" s="10" t="s">
        <v>345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346</v>
      </c>
      <c r="C90" s="9" t="s">
        <v>347</v>
      </c>
      <c r="D90" s="10" t="s">
        <v>348</v>
      </c>
    </row>
    <row r="91" spans="1:5" ht="68" x14ac:dyDescent="0.2">
      <c r="A91" s="7">
        <v>91</v>
      </c>
      <c r="C91" s="9" t="s">
        <v>349</v>
      </c>
      <c r="D91" s="10" t="s">
        <v>350</v>
      </c>
    </row>
    <row r="92" spans="1:5" ht="34" x14ac:dyDescent="0.2">
      <c r="A92" s="7">
        <v>92</v>
      </c>
      <c r="C92" s="9" t="s">
        <v>351</v>
      </c>
      <c r="D92" s="10" t="s">
        <v>352</v>
      </c>
      <c r="E92" s="10" t="s">
        <v>353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354</v>
      </c>
      <c r="C94" s="9" t="s">
        <v>355</v>
      </c>
      <c r="D94" s="10" t="s">
        <v>356</v>
      </c>
    </row>
    <row r="95" spans="1:5" ht="102" x14ac:dyDescent="0.2">
      <c r="A95" s="7">
        <v>95</v>
      </c>
      <c r="C95" s="9" t="s">
        <v>357</v>
      </c>
      <c r="D95" s="10" t="s">
        <v>358</v>
      </c>
    </row>
    <row r="96" spans="1:5" ht="102" x14ac:dyDescent="0.2">
      <c r="A96" s="7">
        <v>96</v>
      </c>
      <c r="C96" s="9" t="s">
        <v>359</v>
      </c>
      <c r="D96" s="10" t="s">
        <v>363</v>
      </c>
      <c r="E96" s="10" t="s">
        <v>364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365</v>
      </c>
      <c r="C101" s="9" t="s">
        <v>366</v>
      </c>
      <c r="D101" s="10" t="s">
        <v>367</v>
      </c>
    </row>
    <row r="102" spans="1:5" ht="68" x14ac:dyDescent="0.2">
      <c r="A102" s="7">
        <v>102</v>
      </c>
      <c r="C102" s="9" t="s">
        <v>368</v>
      </c>
      <c r="D102" s="10" t="s">
        <v>367</v>
      </c>
    </row>
    <row r="103" spans="1:5" ht="51" x14ac:dyDescent="0.2">
      <c r="A103" s="7">
        <v>103</v>
      </c>
      <c r="C103" s="9" t="s">
        <v>369</v>
      </c>
      <c r="D103" s="10" t="s">
        <v>370</v>
      </c>
      <c r="E103" s="10" t="s">
        <v>371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372</v>
      </c>
      <c r="C106" s="9" t="s">
        <v>373</v>
      </c>
      <c r="D106" s="10" t="s">
        <v>374</v>
      </c>
    </row>
    <row r="107" spans="1:5" ht="102" x14ac:dyDescent="0.2">
      <c r="A107" s="7">
        <v>107</v>
      </c>
      <c r="C107" s="9" t="s">
        <v>375</v>
      </c>
      <c r="D107" s="10" t="s">
        <v>376</v>
      </c>
    </row>
    <row r="108" spans="1:5" ht="102" x14ac:dyDescent="0.2">
      <c r="A108" s="7">
        <v>108</v>
      </c>
      <c r="C108" s="9" t="s">
        <v>377</v>
      </c>
      <c r="D108" s="10" t="s">
        <v>378</v>
      </c>
      <c r="E108" s="10" t="s">
        <v>379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380</v>
      </c>
      <c r="C110" s="9" t="s">
        <v>382</v>
      </c>
      <c r="D110" s="10" t="s">
        <v>381</v>
      </c>
    </row>
    <row r="111" spans="1:5" ht="102" x14ac:dyDescent="0.2">
      <c r="A111" s="7">
        <v>111</v>
      </c>
      <c r="C111" s="9" t="s">
        <v>383</v>
      </c>
      <c r="D111" s="10" t="s">
        <v>384</v>
      </c>
    </row>
    <row r="112" spans="1:5" ht="102" x14ac:dyDescent="0.2">
      <c r="A112" s="7">
        <v>112</v>
      </c>
      <c r="C112" s="9" t="s">
        <v>385</v>
      </c>
      <c r="D112" s="10" t="s">
        <v>386</v>
      </c>
      <c r="E112" s="10" t="s">
        <v>387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388</v>
      </c>
      <c r="C114" s="9" t="s">
        <v>389</v>
      </c>
      <c r="D114" s="10" t="s">
        <v>390</v>
      </c>
    </row>
    <row r="115" spans="1:5" ht="102" x14ac:dyDescent="0.2">
      <c r="A115" s="7">
        <v>115</v>
      </c>
      <c r="C115" s="9" t="s">
        <v>391</v>
      </c>
      <c r="D115" s="10" t="s">
        <v>392</v>
      </c>
    </row>
    <row r="116" spans="1:5" ht="102" x14ac:dyDescent="0.2">
      <c r="A116" s="7">
        <v>116</v>
      </c>
      <c r="C116" s="9" t="s">
        <v>393</v>
      </c>
      <c r="D116" s="10" t="s">
        <v>394</v>
      </c>
      <c r="E116" s="10" t="s">
        <v>395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396</v>
      </c>
      <c r="C119" s="9" t="s">
        <v>397</v>
      </c>
      <c r="D119" s="10" t="s">
        <v>398</v>
      </c>
    </row>
    <row r="120" spans="1:5" ht="51" x14ac:dyDescent="0.2">
      <c r="A120" s="7">
        <v>120</v>
      </c>
      <c r="C120" s="9" t="s">
        <v>399</v>
      </c>
      <c r="D120" s="10" t="s">
        <v>400</v>
      </c>
    </row>
    <row r="121" spans="1:5" ht="34" x14ac:dyDescent="0.2">
      <c r="A121" s="7">
        <v>121</v>
      </c>
      <c r="C121" s="9" t="s">
        <v>401</v>
      </c>
      <c r="D121" s="10" t="s">
        <v>402</v>
      </c>
      <c r="E121" s="10" t="s">
        <v>403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404</v>
      </c>
      <c r="C123" s="9" t="s">
        <v>406</v>
      </c>
      <c r="D123" s="10" t="s">
        <v>405</v>
      </c>
    </row>
    <row r="124" spans="1:5" ht="136" x14ac:dyDescent="0.2">
      <c r="A124" s="7">
        <v>124</v>
      </c>
      <c r="C124" s="9" t="s">
        <v>407</v>
      </c>
      <c r="D124" s="10" t="s">
        <v>408</v>
      </c>
    </row>
    <row r="125" spans="1:5" ht="102" x14ac:dyDescent="0.2">
      <c r="A125" s="7">
        <v>125</v>
      </c>
      <c r="C125" s="10" t="s">
        <v>411</v>
      </c>
      <c r="D125" s="10" t="s">
        <v>410</v>
      </c>
      <c r="E125" s="10" t="s">
        <v>409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412</v>
      </c>
      <c r="C128" s="9" t="s">
        <v>413</v>
      </c>
      <c r="D128" s="10" t="s">
        <v>414</v>
      </c>
    </row>
    <row r="129" spans="1:5" ht="119" x14ac:dyDescent="0.2">
      <c r="A129" s="7">
        <v>129</v>
      </c>
      <c r="C129" s="9" t="s">
        <v>415</v>
      </c>
      <c r="D129" s="10" t="s">
        <v>416</v>
      </c>
    </row>
    <row r="130" spans="1:5" ht="119" x14ac:dyDescent="0.2">
      <c r="A130" s="7">
        <v>130</v>
      </c>
      <c r="C130" s="9" t="s">
        <v>417</v>
      </c>
      <c r="D130" s="10" t="s">
        <v>418</v>
      </c>
      <c r="E130" s="10" t="s">
        <v>419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420</v>
      </c>
      <c r="C132" s="9" t="s">
        <v>421</v>
      </c>
      <c r="D132" s="10" t="s">
        <v>422</v>
      </c>
    </row>
    <row r="133" spans="1:5" ht="85" x14ac:dyDescent="0.2">
      <c r="A133" s="7">
        <v>133</v>
      </c>
      <c r="C133" s="9" t="s">
        <v>423</v>
      </c>
      <c r="D133" s="10" t="s">
        <v>424</v>
      </c>
    </row>
    <row r="134" spans="1:5" ht="85" x14ac:dyDescent="0.2">
      <c r="A134" s="7">
        <v>134</v>
      </c>
      <c r="C134" s="9" t="s">
        <v>425</v>
      </c>
      <c r="D134" s="10" t="s">
        <v>426</v>
      </c>
      <c r="E134" s="10" t="s">
        <v>427</v>
      </c>
    </row>
    <row r="135" spans="1:5" x14ac:dyDescent="0.2">
      <c r="A135" s="7">
        <v>135</v>
      </c>
    </row>
    <row r="136" spans="1:5" ht="136" x14ac:dyDescent="0.2">
      <c r="B136" s="10" t="s">
        <v>428</v>
      </c>
      <c r="C136" s="9" t="s">
        <v>429</v>
      </c>
      <c r="D136" s="10" t="s">
        <v>430</v>
      </c>
    </row>
    <row r="137" spans="1:5" ht="136" x14ac:dyDescent="0.2">
      <c r="C137" s="9" t="s">
        <v>431</v>
      </c>
      <c r="D137" s="10" t="s">
        <v>432</v>
      </c>
    </row>
    <row r="138" spans="1:5" ht="119" x14ac:dyDescent="0.2">
      <c r="C138" s="9" t="s">
        <v>433</v>
      </c>
      <c r="D138" s="10" t="s">
        <v>434</v>
      </c>
      <c r="E138" s="10" t="s">
        <v>435</v>
      </c>
    </row>
    <row r="141" spans="1:5" ht="102" x14ac:dyDescent="0.2">
      <c r="B141" s="10" t="s">
        <v>436</v>
      </c>
      <c r="C141" s="9" t="s">
        <v>437</v>
      </c>
      <c r="D141" s="10" t="s">
        <v>438</v>
      </c>
    </row>
    <row r="142" spans="1:5" ht="85" x14ac:dyDescent="0.2">
      <c r="C142" s="9" t="s">
        <v>439</v>
      </c>
      <c r="D142" s="10" t="s">
        <v>440</v>
      </c>
    </row>
    <row r="143" spans="1:5" ht="51" x14ac:dyDescent="0.2">
      <c r="C143" s="9" t="s">
        <v>441</v>
      </c>
      <c r="D143" s="10" t="s">
        <v>442</v>
      </c>
      <c r="E143" s="10" t="s">
        <v>443</v>
      </c>
    </row>
    <row r="147" spans="2:5" ht="102" x14ac:dyDescent="0.2">
      <c r="B147" s="10" t="s">
        <v>444</v>
      </c>
      <c r="C147" s="9" t="s">
        <v>445</v>
      </c>
      <c r="D147" s="10" t="s">
        <v>446</v>
      </c>
    </row>
    <row r="148" spans="2:5" ht="102" x14ac:dyDescent="0.2">
      <c r="C148" s="9" t="s">
        <v>447</v>
      </c>
      <c r="D148" s="10" t="s">
        <v>448</v>
      </c>
    </row>
    <row r="149" spans="2:5" ht="102" x14ac:dyDescent="0.2">
      <c r="C149" s="9" t="s">
        <v>449</v>
      </c>
      <c r="D149" s="10" t="s">
        <v>450</v>
      </c>
      <c r="E149" s="10" t="s">
        <v>451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  <sheetView workbookViewId="1"/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297</v>
      </c>
      <c r="C1" s="6" t="s">
        <v>296</v>
      </c>
      <c r="D1" s="6" t="s">
        <v>238</v>
      </c>
      <c r="E1" s="6" t="s">
        <v>239</v>
      </c>
      <c r="F1" s="6" t="s">
        <v>246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452</v>
      </c>
    </row>
    <row r="4" spans="1:6" s="7" customFormat="1" ht="17" x14ac:dyDescent="0.2">
      <c r="A4" s="7">
        <v>4</v>
      </c>
      <c r="B4" s="8"/>
      <c r="C4" s="8" t="s">
        <v>453</v>
      </c>
    </row>
    <row r="5" spans="1:6" s="7" customFormat="1" ht="17" x14ac:dyDescent="0.2">
      <c r="A5" s="7">
        <v>5</v>
      </c>
      <c r="C5" s="8" t="s">
        <v>452</v>
      </c>
    </row>
    <row r="6" spans="1:6" ht="68" x14ac:dyDescent="0.2">
      <c r="A6" s="7">
        <v>6</v>
      </c>
      <c r="C6" s="8" t="s">
        <v>452</v>
      </c>
      <c r="D6" s="9" t="s">
        <v>240</v>
      </c>
      <c r="E6" s="10" t="s">
        <v>241</v>
      </c>
      <c r="F6" s="10"/>
    </row>
    <row r="7" spans="1:6" ht="85" x14ac:dyDescent="0.2">
      <c r="A7" s="7">
        <v>7</v>
      </c>
      <c r="C7" s="8" t="s">
        <v>452</v>
      </c>
      <c r="D7" s="9" t="s">
        <v>242</v>
      </c>
      <c r="E7" s="10" t="s">
        <v>243</v>
      </c>
      <c r="F7" s="10"/>
    </row>
    <row r="8" spans="1:6" ht="68" x14ac:dyDescent="0.2">
      <c r="A8" s="7">
        <v>8</v>
      </c>
      <c r="C8" s="8" t="s">
        <v>452</v>
      </c>
      <c r="D8" s="9" t="s">
        <v>244</v>
      </c>
      <c r="E8" s="10" t="s">
        <v>245</v>
      </c>
      <c r="F8" s="10" t="s">
        <v>247</v>
      </c>
    </row>
    <row r="9" spans="1:6" ht="17" x14ac:dyDescent="0.2">
      <c r="A9" s="7">
        <v>9</v>
      </c>
      <c r="C9" s="8" t="s">
        <v>452</v>
      </c>
    </row>
    <row r="10" spans="1:6" ht="17" x14ac:dyDescent="0.2">
      <c r="A10" s="7">
        <v>10</v>
      </c>
      <c r="C10" s="8" t="s">
        <v>452</v>
      </c>
    </row>
    <row r="11" spans="1:6" ht="17" x14ac:dyDescent="0.2">
      <c r="A11" s="7">
        <v>11</v>
      </c>
      <c r="C11" s="8" t="s">
        <v>452</v>
      </c>
    </row>
    <row r="12" spans="1:6" ht="17" x14ac:dyDescent="0.2">
      <c r="A12" s="7">
        <v>12</v>
      </c>
      <c r="B12" s="10"/>
      <c r="C12" s="8" t="s">
        <v>454</v>
      </c>
    </row>
    <row r="13" spans="1:6" ht="17" x14ac:dyDescent="0.2">
      <c r="A13" s="7">
        <v>13</v>
      </c>
      <c r="C13" s="8" t="s">
        <v>452</v>
      </c>
    </row>
    <row r="14" spans="1:6" ht="119" x14ac:dyDescent="0.2">
      <c r="A14" s="7">
        <v>14</v>
      </c>
      <c r="C14" s="8" t="s">
        <v>452</v>
      </c>
      <c r="D14" s="9" t="s">
        <v>248</v>
      </c>
      <c r="E14" s="10" t="s">
        <v>254</v>
      </c>
    </row>
    <row r="15" spans="1:6" ht="119" x14ac:dyDescent="0.2">
      <c r="A15" s="7">
        <v>15</v>
      </c>
      <c r="C15" s="8" t="s">
        <v>452</v>
      </c>
      <c r="D15" s="9" t="s">
        <v>249</v>
      </c>
      <c r="E15" s="10" t="s">
        <v>255</v>
      </c>
    </row>
    <row r="16" spans="1:6" ht="119" x14ac:dyDescent="0.2">
      <c r="A16" s="7">
        <v>16</v>
      </c>
      <c r="C16" s="8" t="s">
        <v>452</v>
      </c>
      <c r="D16" s="9" t="s">
        <v>250</v>
      </c>
      <c r="E16" s="10" t="s">
        <v>251</v>
      </c>
      <c r="F16" s="10" t="s">
        <v>252</v>
      </c>
    </row>
    <row r="17" spans="1:6" ht="17" x14ac:dyDescent="0.2">
      <c r="A17" s="7">
        <v>17</v>
      </c>
      <c r="C17" s="8" t="s">
        <v>452</v>
      </c>
    </row>
    <row r="18" spans="1:6" ht="17" x14ac:dyDescent="0.2">
      <c r="A18" s="7">
        <v>18</v>
      </c>
      <c r="C18" s="8" t="s">
        <v>452</v>
      </c>
    </row>
    <row r="19" spans="1:6" ht="17" x14ac:dyDescent="0.2">
      <c r="A19" s="7">
        <v>19</v>
      </c>
      <c r="C19" s="8" t="s">
        <v>452</v>
      </c>
    </row>
    <row r="20" spans="1:6" ht="17" x14ac:dyDescent="0.2">
      <c r="A20" s="7">
        <v>20</v>
      </c>
      <c r="B20" s="10"/>
      <c r="C20" s="8" t="s">
        <v>455</v>
      </c>
    </row>
    <row r="21" spans="1:6" ht="17" x14ac:dyDescent="0.2">
      <c r="A21" s="7">
        <v>21</v>
      </c>
      <c r="C21" s="8" t="s">
        <v>452</v>
      </c>
    </row>
    <row r="22" spans="1:6" ht="153" x14ac:dyDescent="0.2">
      <c r="A22" s="7">
        <v>22</v>
      </c>
      <c r="C22" s="8" t="s">
        <v>452</v>
      </c>
      <c r="D22" s="9" t="s">
        <v>257</v>
      </c>
      <c r="E22" s="10" t="s">
        <v>258</v>
      </c>
    </row>
    <row r="23" spans="1:6" ht="153" x14ac:dyDescent="0.2">
      <c r="A23" s="7">
        <v>23</v>
      </c>
      <c r="C23" s="8" t="s">
        <v>452</v>
      </c>
      <c r="D23" s="9" t="s">
        <v>259</v>
      </c>
      <c r="E23" s="10" t="s">
        <v>260</v>
      </c>
    </row>
    <row r="24" spans="1:6" ht="136" x14ac:dyDescent="0.2">
      <c r="A24" s="7">
        <v>24</v>
      </c>
      <c r="C24" s="8" t="s">
        <v>452</v>
      </c>
      <c r="D24" s="9" t="s">
        <v>261</v>
      </c>
      <c r="E24" s="10" t="s">
        <v>262</v>
      </c>
      <c r="F24" s="10" t="s">
        <v>263</v>
      </c>
    </row>
    <row r="25" spans="1:6" ht="17" x14ac:dyDescent="0.2">
      <c r="A25" s="7">
        <v>25</v>
      </c>
      <c r="C25" s="8" t="s">
        <v>452</v>
      </c>
    </row>
    <row r="26" spans="1:6" ht="17" x14ac:dyDescent="0.2">
      <c r="A26" s="7">
        <v>26</v>
      </c>
      <c r="C26" s="8" t="s">
        <v>452</v>
      </c>
    </row>
    <row r="27" spans="1:6" ht="17" x14ac:dyDescent="0.2">
      <c r="A27" s="7">
        <v>27</v>
      </c>
      <c r="C27" s="8" t="s">
        <v>452</v>
      </c>
    </row>
    <row r="28" spans="1:6" ht="17" x14ac:dyDescent="0.2">
      <c r="A28" s="7">
        <v>28</v>
      </c>
      <c r="B28" s="10"/>
      <c r="C28" s="8" t="s">
        <v>456</v>
      </c>
    </row>
    <row r="29" spans="1:6" ht="17" x14ac:dyDescent="0.2">
      <c r="A29" s="7">
        <v>29</v>
      </c>
      <c r="C29" s="8" t="s">
        <v>452</v>
      </c>
    </row>
    <row r="30" spans="1:6" ht="102" x14ac:dyDescent="0.2">
      <c r="A30" s="7">
        <v>30</v>
      </c>
      <c r="C30" s="8" t="s">
        <v>452</v>
      </c>
      <c r="D30" s="9" t="s">
        <v>265</v>
      </c>
      <c r="E30" s="10" t="s">
        <v>266</v>
      </c>
    </row>
    <row r="31" spans="1:6" ht="102" x14ac:dyDescent="0.2">
      <c r="A31" s="7">
        <v>31</v>
      </c>
      <c r="C31" s="8" t="s">
        <v>452</v>
      </c>
      <c r="D31" s="9" t="s">
        <v>267</v>
      </c>
      <c r="E31" s="10" t="s">
        <v>268</v>
      </c>
    </row>
    <row r="32" spans="1:6" ht="85" x14ac:dyDescent="0.2">
      <c r="A32" s="7">
        <v>32</v>
      </c>
      <c r="C32" s="8" t="s">
        <v>452</v>
      </c>
      <c r="D32" s="9" t="s">
        <v>269</v>
      </c>
      <c r="E32" s="10" t="s">
        <v>270</v>
      </c>
      <c r="F32" s="10" t="s">
        <v>271</v>
      </c>
    </row>
    <row r="33" spans="1:6" ht="17" x14ac:dyDescent="0.2">
      <c r="A33" s="7">
        <v>33</v>
      </c>
      <c r="C33" s="8" t="s">
        <v>452</v>
      </c>
    </row>
    <row r="34" spans="1:6" ht="17" x14ac:dyDescent="0.2">
      <c r="A34" s="7">
        <v>34</v>
      </c>
      <c r="C34" s="8" t="s">
        <v>452</v>
      </c>
    </row>
    <row r="35" spans="1:6" ht="17" x14ac:dyDescent="0.2">
      <c r="A35" s="7">
        <v>35</v>
      </c>
      <c r="C35" s="8" t="s">
        <v>452</v>
      </c>
    </row>
    <row r="36" spans="1:6" ht="17" x14ac:dyDescent="0.2">
      <c r="A36" s="7">
        <v>36</v>
      </c>
      <c r="B36" s="10"/>
      <c r="C36" s="8" t="s">
        <v>457</v>
      </c>
    </row>
    <row r="37" spans="1:6" ht="17" x14ac:dyDescent="0.2">
      <c r="A37" s="7">
        <v>37</v>
      </c>
      <c r="C37" s="8" t="s">
        <v>452</v>
      </c>
    </row>
    <row r="38" spans="1:6" ht="85" x14ac:dyDescent="0.2">
      <c r="A38" s="7">
        <v>38</v>
      </c>
      <c r="C38" s="8" t="s">
        <v>452</v>
      </c>
      <c r="D38" s="9" t="s">
        <v>273</v>
      </c>
      <c r="E38" s="10" t="s">
        <v>274</v>
      </c>
    </row>
    <row r="39" spans="1:6" ht="68" x14ac:dyDescent="0.2">
      <c r="A39" s="7">
        <v>39</v>
      </c>
      <c r="C39" s="8" t="s">
        <v>452</v>
      </c>
      <c r="D39" s="9" t="s">
        <v>275</v>
      </c>
      <c r="E39" s="10" t="s">
        <v>276</v>
      </c>
    </row>
    <row r="40" spans="1:6" ht="85" x14ac:dyDescent="0.2">
      <c r="A40" s="7">
        <v>40</v>
      </c>
      <c r="C40" s="8" t="s">
        <v>452</v>
      </c>
      <c r="D40" s="9" t="s">
        <v>277</v>
      </c>
      <c r="E40" s="10" t="s">
        <v>279</v>
      </c>
      <c r="F40" s="10" t="s">
        <v>278</v>
      </c>
    </row>
    <row r="41" spans="1:6" ht="17" x14ac:dyDescent="0.2">
      <c r="A41" s="7">
        <v>41</v>
      </c>
      <c r="C41" s="8" t="s">
        <v>452</v>
      </c>
    </row>
    <row r="42" spans="1:6" ht="17" x14ac:dyDescent="0.2">
      <c r="A42" s="7">
        <v>42</v>
      </c>
      <c r="C42" s="8" t="s">
        <v>452</v>
      </c>
    </row>
    <row r="43" spans="1:6" ht="17" x14ac:dyDescent="0.2">
      <c r="A43" s="7">
        <v>43</v>
      </c>
      <c r="C43" s="8" t="s">
        <v>452</v>
      </c>
    </row>
    <row r="44" spans="1:6" ht="17" x14ac:dyDescent="0.2">
      <c r="A44" s="7">
        <v>44</v>
      </c>
      <c r="C44" s="8" t="s">
        <v>452</v>
      </c>
    </row>
    <row r="45" spans="1:6" ht="17" x14ac:dyDescent="0.2">
      <c r="A45" s="7">
        <v>45</v>
      </c>
      <c r="B45" s="10"/>
      <c r="C45" s="8" t="s">
        <v>458</v>
      </c>
    </row>
    <row r="46" spans="1:6" ht="17" x14ac:dyDescent="0.2">
      <c r="A46" s="7">
        <v>46</v>
      </c>
      <c r="C46" s="8" t="s">
        <v>452</v>
      </c>
    </row>
    <row r="47" spans="1:6" ht="119" x14ac:dyDescent="0.2">
      <c r="A47" s="7">
        <v>47</v>
      </c>
      <c r="C47" s="8" t="s">
        <v>452</v>
      </c>
      <c r="D47" s="9" t="s">
        <v>281</v>
      </c>
      <c r="E47" s="10" t="s">
        <v>282</v>
      </c>
    </row>
    <row r="48" spans="1:6" ht="119" x14ac:dyDescent="0.2">
      <c r="A48" s="7">
        <v>48</v>
      </c>
      <c r="C48" s="8" t="s">
        <v>452</v>
      </c>
      <c r="D48" s="9" t="s">
        <v>283</v>
      </c>
      <c r="E48" s="10" t="s">
        <v>284</v>
      </c>
    </row>
    <row r="49" spans="1:6" ht="119" x14ac:dyDescent="0.2">
      <c r="A49" s="7">
        <v>49</v>
      </c>
      <c r="C49" s="8" t="s">
        <v>452</v>
      </c>
      <c r="D49" s="9" t="s">
        <v>285</v>
      </c>
      <c r="E49" s="10" t="s">
        <v>286</v>
      </c>
      <c r="F49" s="10" t="s">
        <v>287</v>
      </c>
    </row>
    <row r="50" spans="1:6" ht="17" x14ac:dyDescent="0.2">
      <c r="A50" s="7">
        <v>50</v>
      </c>
      <c r="C50" s="8" t="s">
        <v>452</v>
      </c>
    </row>
    <row r="51" spans="1:6" ht="17" x14ac:dyDescent="0.2">
      <c r="A51" s="7">
        <v>51</v>
      </c>
      <c r="C51" s="8" t="s">
        <v>452</v>
      </c>
    </row>
    <row r="52" spans="1:6" ht="17" x14ac:dyDescent="0.2">
      <c r="A52" s="7">
        <v>52</v>
      </c>
      <c r="B52" s="10"/>
      <c r="C52" s="8" t="s">
        <v>459</v>
      </c>
    </row>
    <row r="53" spans="1:6" ht="17" x14ac:dyDescent="0.2">
      <c r="A53" s="7">
        <v>53</v>
      </c>
      <c r="C53" s="8" t="s">
        <v>452</v>
      </c>
    </row>
    <row r="54" spans="1:6" ht="68" x14ac:dyDescent="0.2">
      <c r="A54" s="7">
        <v>54</v>
      </c>
      <c r="B54" s="10"/>
      <c r="C54" s="8" t="s">
        <v>452</v>
      </c>
      <c r="D54" s="10" t="s">
        <v>289</v>
      </c>
      <c r="E54" s="10" t="s">
        <v>290</v>
      </c>
    </row>
    <row r="55" spans="1:6" ht="85" x14ac:dyDescent="0.2">
      <c r="A55" s="7">
        <v>55</v>
      </c>
      <c r="C55" s="8" t="s">
        <v>452</v>
      </c>
      <c r="D55" s="9" t="s">
        <v>291</v>
      </c>
      <c r="E55" s="10" t="s">
        <v>292</v>
      </c>
    </row>
    <row r="56" spans="1:6" ht="68" x14ac:dyDescent="0.2">
      <c r="A56" s="7">
        <v>56</v>
      </c>
      <c r="B56" s="10"/>
      <c r="C56" s="8" t="s">
        <v>452</v>
      </c>
      <c r="D56" s="10" t="s">
        <v>293</v>
      </c>
      <c r="E56" s="10" t="s">
        <v>290</v>
      </c>
      <c r="F56" s="10" t="s">
        <v>294</v>
      </c>
    </row>
    <row r="57" spans="1:6" ht="17" x14ac:dyDescent="0.2">
      <c r="A57" s="7">
        <v>57</v>
      </c>
      <c r="C57" s="8" t="s">
        <v>452</v>
      </c>
    </row>
    <row r="58" spans="1:6" ht="17" x14ac:dyDescent="0.2">
      <c r="A58" s="7">
        <v>58</v>
      </c>
      <c r="C58" s="8" t="s">
        <v>452</v>
      </c>
    </row>
    <row r="59" spans="1:6" ht="85" x14ac:dyDescent="0.2">
      <c r="A59" s="7">
        <v>59</v>
      </c>
      <c r="B59" s="10"/>
      <c r="C59" s="8" t="s">
        <v>460</v>
      </c>
      <c r="D59" s="9" t="s">
        <v>298</v>
      </c>
      <c r="E59" s="10" t="s">
        <v>300</v>
      </c>
    </row>
    <row r="60" spans="1:6" ht="85" x14ac:dyDescent="0.2">
      <c r="A60" s="7">
        <v>60</v>
      </c>
      <c r="C60" s="8" t="s">
        <v>452</v>
      </c>
      <c r="D60" s="9" t="s">
        <v>301</v>
      </c>
      <c r="E60" s="10" t="s">
        <v>302</v>
      </c>
    </row>
    <row r="61" spans="1:6" ht="85" x14ac:dyDescent="0.2">
      <c r="A61" s="7">
        <v>61</v>
      </c>
      <c r="C61" s="8" t="s">
        <v>452</v>
      </c>
      <c r="D61" s="9" t="s">
        <v>303</v>
      </c>
      <c r="E61" s="10" t="s">
        <v>304</v>
      </c>
      <c r="F61" s="10" t="s">
        <v>305</v>
      </c>
    </row>
    <row r="62" spans="1:6" ht="17" x14ac:dyDescent="0.2">
      <c r="A62" s="7">
        <v>62</v>
      </c>
      <c r="C62" s="8" t="s">
        <v>452</v>
      </c>
    </row>
    <row r="63" spans="1:6" ht="102" x14ac:dyDescent="0.2">
      <c r="A63" s="7">
        <v>63</v>
      </c>
      <c r="B63" s="10"/>
      <c r="C63" s="8" t="s">
        <v>461</v>
      </c>
      <c r="D63" s="9" t="s">
        <v>307</v>
      </c>
      <c r="E63" s="10" t="s">
        <v>308</v>
      </c>
    </row>
    <row r="64" spans="1:6" ht="136" x14ac:dyDescent="0.2">
      <c r="A64" s="7">
        <v>64</v>
      </c>
      <c r="C64" s="8" t="s">
        <v>452</v>
      </c>
      <c r="D64" s="9" t="s">
        <v>309</v>
      </c>
      <c r="E64" s="10" t="s">
        <v>310</v>
      </c>
    </row>
    <row r="65" spans="1:6" ht="102" x14ac:dyDescent="0.2">
      <c r="A65" s="7">
        <v>65</v>
      </c>
      <c r="C65" s="8" t="s">
        <v>452</v>
      </c>
      <c r="D65" s="9" t="s">
        <v>311</v>
      </c>
      <c r="E65" s="10" t="s">
        <v>312</v>
      </c>
      <c r="F65" s="10" t="s">
        <v>313</v>
      </c>
    </row>
    <row r="66" spans="1:6" ht="17" x14ac:dyDescent="0.2">
      <c r="A66" s="7">
        <v>66</v>
      </c>
      <c r="C66" s="8" t="s">
        <v>452</v>
      </c>
    </row>
    <row r="67" spans="1:6" ht="17" x14ac:dyDescent="0.2">
      <c r="A67" s="7">
        <v>67</v>
      </c>
      <c r="C67" s="8" t="s">
        <v>452</v>
      </c>
    </row>
    <row r="68" spans="1:6" ht="17" x14ac:dyDescent="0.2">
      <c r="A68" s="7">
        <v>68</v>
      </c>
      <c r="B68" s="10"/>
      <c r="C68" s="8" t="s">
        <v>462</v>
      </c>
    </row>
    <row r="69" spans="1:6" ht="17" x14ac:dyDescent="0.2">
      <c r="A69" s="7">
        <v>69</v>
      </c>
      <c r="C69" s="8" t="s">
        <v>452</v>
      </c>
    </row>
    <row r="70" spans="1:6" ht="102" x14ac:dyDescent="0.2">
      <c r="A70" s="7">
        <v>70</v>
      </c>
      <c r="C70" s="8" t="s">
        <v>452</v>
      </c>
      <c r="D70" s="9" t="s">
        <v>315</v>
      </c>
      <c r="E70" s="10" t="s">
        <v>316</v>
      </c>
    </row>
    <row r="71" spans="1:6" ht="102" x14ac:dyDescent="0.2">
      <c r="A71" s="7">
        <v>71</v>
      </c>
      <c r="C71" s="8" t="s">
        <v>452</v>
      </c>
      <c r="D71" s="9" t="s">
        <v>317</v>
      </c>
      <c r="E71" s="10" t="s">
        <v>318</v>
      </c>
    </row>
    <row r="72" spans="1:6" ht="102" x14ac:dyDescent="0.2">
      <c r="A72" s="7">
        <v>72</v>
      </c>
      <c r="C72" s="8" t="s">
        <v>452</v>
      </c>
      <c r="D72" s="9" t="s">
        <v>319</v>
      </c>
      <c r="E72" s="10" t="s">
        <v>320</v>
      </c>
      <c r="F72" s="10" t="s">
        <v>321</v>
      </c>
    </row>
    <row r="73" spans="1:6" ht="17" x14ac:dyDescent="0.2">
      <c r="A73" s="7">
        <v>73</v>
      </c>
      <c r="C73" s="8" t="s">
        <v>452</v>
      </c>
    </row>
    <row r="74" spans="1:6" ht="17" x14ac:dyDescent="0.2">
      <c r="A74" s="7">
        <v>74</v>
      </c>
      <c r="C74" s="8" t="s">
        <v>452</v>
      </c>
    </row>
    <row r="75" spans="1:6" ht="85" x14ac:dyDescent="0.2">
      <c r="A75" s="7">
        <v>75</v>
      </c>
      <c r="B75" s="10"/>
      <c r="C75" s="8" t="s">
        <v>463</v>
      </c>
      <c r="D75" s="9" t="s">
        <v>322</v>
      </c>
      <c r="E75" s="10" t="s">
        <v>323</v>
      </c>
    </row>
    <row r="76" spans="1:6" ht="85" x14ac:dyDescent="0.2">
      <c r="A76" s="7">
        <v>76</v>
      </c>
      <c r="C76" s="8" t="s">
        <v>452</v>
      </c>
      <c r="D76" s="9" t="s">
        <v>325</v>
      </c>
      <c r="E76" s="10" t="s">
        <v>326</v>
      </c>
    </row>
    <row r="77" spans="1:6" ht="85" x14ac:dyDescent="0.2">
      <c r="A77" s="7">
        <v>77</v>
      </c>
      <c r="C77" s="8" t="s">
        <v>452</v>
      </c>
      <c r="D77" s="9" t="s">
        <v>327</v>
      </c>
      <c r="E77" s="10" t="s">
        <v>328</v>
      </c>
      <c r="F77" s="10" t="s">
        <v>329</v>
      </c>
    </row>
    <row r="78" spans="1:6" ht="17" x14ac:dyDescent="0.2">
      <c r="A78" s="7">
        <v>78</v>
      </c>
      <c r="C78" s="8" t="s">
        <v>452</v>
      </c>
    </row>
    <row r="79" spans="1:6" ht="17" x14ac:dyDescent="0.2">
      <c r="A79" s="7">
        <v>79</v>
      </c>
      <c r="B79" s="10"/>
      <c r="C79" s="8" t="s">
        <v>464</v>
      </c>
    </row>
    <row r="80" spans="1:6" ht="51" x14ac:dyDescent="0.2">
      <c r="A80" s="7">
        <v>80</v>
      </c>
      <c r="C80" s="8" t="s">
        <v>452</v>
      </c>
      <c r="D80" s="9" t="s">
        <v>331</v>
      </c>
      <c r="E80" s="10" t="s">
        <v>332</v>
      </c>
    </row>
    <row r="81" spans="1:6" ht="51" x14ac:dyDescent="0.2">
      <c r="A81" s="7">
        <v>81</v>
      </c>
      <c r="C81" s="8" t="s">
        <v>452</v>
      </c>
      <c r="D81" s="9" t="s">
        <v>333</v>
      </c>
      <c r="E81" s="10" t="s">
        <v>334</v>
      </c>
    </row>
    <row r="82" spans="1:6" ht="51" x14ac:dyDescent="0.2">
      <c r="A82" s="7">
        <v>82</v>
      </c>
      <c r="C82" s="8" t="s">
        <v>452</v>
      </c>
      <c r="D82" s="9" t="s">
        <v>335</v>
      </c>
      <c r="E82" s="10" t="s">
        <v>336</v>
      </c>
      <c r="F82" s="10" t="s">
        <v>337</v>
      </c>
    </row>
    <row r="83" spans="1:6" ht="17" x14ac:dyDescent="0.2">
      <c r="A83" s="7">
        <v>83</v>
      </c>
      <c r="C83" s="8" t="s">
        <v>452</v>
      </c>
    </row>
    <row r="84" spans="1:6" ht="17" x14ac:dyDescent="0.2">
      <c r="A84" s="7">
        <v>84</v>
      </c>
      <c r="C84" s="8" t="s">
        <v>452</v>
      </c>
    </row>
    <row r="85" spans="1:6" ht="102" x14ac:dyDescent="0.2">
      <c r="A85" s="7">
        <v>85</v>
      </c>
      <c r="B85" s="10"/>
      <c r="C85" s="8" t="s">
        <v>465</v>
      </c>
      <c r="D85" s="9" t="s">
        <v>339</v>
      </c>
      <c r="E85" s="10" t="s">
        <v>340</v>
      </c>
    </row>
    <row r="86" spans="1:6" ht="102" x14ac:dyDescent="0.2">
      <c r="A86" s="7">
        <v>86</v>
      </c>
      <c r="C86" s="8" t="s">
        <v>452</v>
      </c>
      <c r="D86" s="9" t="s">
        <v>341</v>
      </c>
      <c r="E86" s="10" t="s">
        <v>342</v>
      </c>
    </row>
    <row r="87" spans="1:6" ht="102" x14ac:dyDescent="0.2">
      <c r="A87" s="7">
        <v>87</v>
      </c>
      <c r="C87" s="8" t="s">
        <v>452</v>
      </c>
      <c r="D87" s="9" t="s">
        <v>343</v>
      </c>
      <c r="E87" s="10" t="s">
        <v>344</v>
      </c>
      <c r="F87" s="10" t="s">
        <v>345</v>
      </c>
    </row>
    <row r="88" spans="1:6" ht="17" x14ac:dyDescent="0.2">
      <c r="A88" s="7">
        <v>88</v>
      </c>
      <c r="C88" s="8" t="s">
        <v>452</v>
      </c>
    </row>
    <row r="89" spans="1:6" ht="17" x14ac:dyDescent="0.2">
      <c r="A89" s="7">
        <v>89</v>
      </c>
      <c r="C89" s="8" t="s">
        <v>452</v>
      </c>
    </row>
    <row r="90" spans="1:6" ht="68" x14ac:dyDescent="0.2">
      <c r="A90" s="7">
        <v>90</v>
      </c>
      <c r="B90" s="10"/>
      <c r="C90" s="8" t="s">
        <v>466</v>
      </c>
      <c r="D90" s="9" t="s">
        <v>347</v>
      </c>
      <c r="E90" s="10" t="s">
        <v>348</v>
      </c>
    </row>
    <row r="91" spans="1:6" ht="68" x14ac:dyDescent="0.2">
      <c r="A91" s="7">
        <v>91</v>
      </c>
      <c r="C91" s="8" t="s">
        <v>452</v>
      </c>
      <c r="D91" s="9" t="s">
        <v>349</v>
      </c>
      <c r="E91" s="10" t="s">
        <v>350</v>
      </c>
    </row>
    <row r="92" spans="1:6" ht="34" x14ac:dyDescent="0.2">
      <c r="A92" s="7">
        <v>92</v>
      </c>
      <c r="C92" s="8" t="s">
        <v>452</v>
      </c>
      <c r="D92" s="9" t="s">
        <v>351</v>
      </c>
      <c r="E92" s="10" t="s">
        <v>352</v>
      </c>
      <c r="F92" s="10" t="s">
        <v>353</v>
      </c>
    </row>
    <row r="93" spans="1:6" ht="17" x14ac:dyDescent="0.2">
      <c r="A93" s="7">
        <v>93</v>
      </c>
      <c r="C93" s="8" t="s">
        <v>452</v>
      </c>
    </row>
    <row r="94" spans="1:6" ht="102" x14ac:dyDescent="0.2">
      <c r="A94" s="7">
        <v>94</v>
      </c>
      <c r="B94" s="10"/>
      <c r="C94" s="8" t="s">
        <v>467</v>
      </c>
      <c r="D94" s="9" t="s">
        <v>355</v>
      </c>
      <c r="E94" s="10" t="s">
        <v>356</v>
      </c>
    </row>
    <row r="95" spans="1:6" ht="102" x14ac:dyDescent="0.2">
      <c r="A95" s="7">
        <v>95</v>
      </c>
      <c r="C95" s="8" t="s">
        <v>452</v>
      </c>
      <c r="D95" s="9" t="s">
        <v>357</v>
      </c>
      <c r="E95" s="10" t="s">
        <v>358</v>
      </c>
    </row>
    <row r="96" spans="1:6" ht="102" x14ac:dyDescent="0.2">
      <c r="A96" s="7">
        <v>96</v>
      </c>
      <c r="C96" s="8" t="s">
        <v>452</v>
      </c>
      <c r="D96" s="9" t="s">
        <v>359</v>
      </c>
      <c r="E96" s="10" t="s">
        <v>363</v>
      </c>
      <c r="F96" s="10" t="s">
        <v>364</v>
      </c>
    </row>
    <row r="97" spans="1:6" ht="17" x14ac:dyDescent="0.2">
      <c r="A97" s="7">
        <v>97</v>
      </c>
      <c r="C97" s="8" t="s">
        <v>452</v>
      </c>
    </row>
    <row r="98" spans="1:6" ht="17" x14ac:dyDescent="0.2">
      <c r="A98" s="7">
        <v>98</v>
      </c>
      <c r="C98" s="8" t="s">
        <v>452</v>
      </c>
    </row>
    <row r="99" spans="1:6" ht="17" x14ac:dyDescent="0.2">
      <c r="A99" s="7">
        <v>99</v>
      </c>
      <c r="C99" s="8" t="s">
        <v>452</v>
      </c>
    </row>
    <row r="100" spans="1:6" ht="17" x14ac:dyDescent="0.2">
      <c r="A100" s="7">
        <v>100</v>
      </c>
      <c r="C100" s="8" t="s">
        <v>452</v>
      </c>
    </row>
    <row r="101" spans="1:6" ht="68" x14ac:dyDescent="0.2">
      <c r="A101" s="7">
        <v>101</v>
      </c>
      <c r="B101" s="10"/>
      <c r="C101" s="8" t="s">
        <v>468</v>
      </c>
      <c r="D101" s="9" t="s">
        <v>366</v>
      </c>
      <c r="E101" s="10" t="s">
        <v>367</v>
      </c>
    </row>
    <row r="102" spans="1:6" ht="68" x14ac:dyDescent="0.2">
      <c r="A102" s="7">
        <v>102</v>
      </c>
      <c r="C102" s="8" t="s">
        <v>452</v>
      </c>
      <c r="D102" s="9" t="s">
        <v>368</v>
      </c>
      <c r="E102" s="10" t="s">
        <v>367</v>
      </c>
    </row>
    <row r="103" spans="1:6" ht="51" x14ac:dyDescent="0.2">
      <c r="A103" s="7">
        <v>103</v>
      </c>
      <c r="C103" s="8" t="s">
        <v>452</v>
      </c>
      <c r="D103" s="9" t="s">
        <v>369</v>
      </c>
      <c r="E103" s="10" t="s">
        <v>370</v>
      </c>
      <c r="F103" s="10" t="s">
        <v>371</v>
      </c>
    </row>
    <row r="104" spans="1:6" ht="17" x14ac:dyDescent="0.2">
      <c r="A104" s="7">
        <v>104</v>
      </c>
      <c r="C104" s="8" t="s">
        <v>452</v>
      </c>
    </row>
    <row r="105" spans="1:6" ht="17" x14ac:dyDescent="0.2">
      <c r="A105" s="7">
        <v>105</v>
      </c>
      <c r="C105" s="8" t="s">
        <v>452</v>
      </c>
    </row>
    <row r="106" spans="1:6" ht="102" x14ac:dyDescent="0.2">
      <c r="A106" s="7">
        <v>106</v>
      </c>
      <c r="B106" s="10"/>
      <c r="C106" s="8" t="s">
        <v>469</v>
      </c>
      <c r="D106" s="9" t="s">
        <v>373</v>
      </c>
      <c r="E106" s="10" t="s">
        <v>374</v>
      </c>
    </row>
    <row r="107" spans="1:6" ht="102" x14ac:dyDescent="0.2">
      <c r="A107" s="7">
        <v>107</v>
      </c>
      <c r="C107" s="8" t="s">
        <v>452</v>
      </c>
      <c r="D107" s="9" t="s">
        <v>375</v>
      </c>
      <c r="E107" s="10" t="s">
        <v>376</v>
      </c>
    </row>
    <row r="108" spans="1:6" ht="102" x14ac:dyDescent="0.2">
      <c r="A108" s="7">
        <v>108</v>
      </c>
      <c r="C108" s="8" t="s">
        <v>452</v>
      </c>
      <c r="D108" s="9" t="s">
        <v>377</v>
      </c>
      <c r="E108" s="10" t="s">
        <v>378</v>
      </c>
      <c r="F108" s="10" t="s">
        <v>379</v>
      </c>
    </row>
    <row r="109" spans="1:6" ht="17" x14ac:dyDescent="0.2">
      <c r="A109" s="7">
        <v>109</v>
      </c>
      <c r="C109" s="8" t="s">
        <v>452</v>
      </c>
    </row>
    <row r="110" spans="1:6" ht="102" x14ac:dyDescent="0.2">
      <c r="A110" s="7">
        <v>110</v>
      </c>
      <c r="B110" s="10"/>
      <c r="C110" s="8" t="s">
        <v>470</v>
      </c>
      <c r="D110" s="9" t="s">
        <v>382</v>
      </c>
      <c r="E110" s="10" t="s">
        <v>381</v>
      </c>
    </row>
    <row r="111" spans="1:6" ht="102" x14ac:dyDescent="0.2">
      <c r="A111" s="7">
        <v>111</v>
      </c>
      <c r="C111" s="8" t="s">
        <v>452</v>
      </c>
      <c r="D111" s="9" t="s">
        <v>383</v>
      </c>
      <c r="E111" s="10" t="s">
        <v>384</v>
      </c>
    </row>
    <row r="112" spans="1:6" ht="102" x14ac:dyDescent="0.2">
      <c r="A112" s="7">
        <v>112</v>
      </c>
      <c r="C112" s="8" t="s">
        <v>452</v>
      </c>
      <c r="D112" s="9" t="s">
        <v>385</v>
      </c>
      <c r="E112" s="10" t="s">
        <v>386</v>
      </c>
      <c r="F112" s="10" t="s">
        <v>387</v>
      </c>
    </row>
    <row r="113" spans="1:6" ht="17" x14ac:dyDescent="0.2">
      <c r="A113" s="7">
        <v>113</v>
      </c>
      <c r="C113" s="8" t="s">
        <v>452</v>
      </c>
    </row>
    <row r="114" spans="1:6" ht="102" x14ac:dyDescent="0.2">
      <c r="A114" s="7">
        <v>114</v>
      </c>
      <c r="B114" s="10"/>
      <c r="C114" s="8" t="s">
        <v>471</v>
      </c>
      <c r="D114" s="9" t="s">
        <v>389</v>
      </c>
      <c r="E114" s="10" t="s">
        <v>390</v>
      </c>
    </row>
    <row r="115" spans="1:6" ht="102" x14ac:dyDescent="0.2">
      <c r="A115" s="7">
        <v>115</v>
      </c>
      <c r="C115" s="8" t="s">
        <v>452</v>
      </c>
      <c r="D115" s="9" t="s">
        <v>391</v>
      </c>
      <c r="E115" s="10" t="s">
        <v>392</v>
      </c>
    </row>
    <row r="116" spans="1:6" ht="102" x14ac:dyDescent="0.2">
      <c r="A116" s="7">
        <v>116</v>
      </c>
      <c r="C116" s="8" t="s">
        <v>452</v>
      </c>
      <c r="D116" s="9" t="s">
        <v>393</v>
      </c>
      <c r="E116" s="10" t="s">
        <v>394</v>
      </c>
      <c r="F116" s="10" t="s">
        <v>395</v>
      </c>
    </row>
    <row r="117" spans="1:6" ht="17" x14ac:dyDescent="0.2">
      <c r="A117" s="7">
        <v>117</v>
      </c>
      <c r="C117" s="8" t="s">
        <v>452</v>
      </c>
    </row>
    <row r="118" spans="1:6" ht="17" x14ac:dyDescent="0.2">
      <c r="A118" s="7">
        <v>118</v>
      </c>
      <c r="C118" s="8" t="s">
        <v>452</v>
      </c>
    </row>
    <row r="119" spans="1:6" ht="68" x14ac:dyDescent="0.2">
      <c r="A119" s="7">
        <v>119</v>
      </c>
      <c r="B119" s="10"/>
      <c r="C119" s="8" t="s">
        <v>472</v>
      </c>
      <c r="D119" s="9" t="s">
        <v>397</v>
      </c>
      <c r="E119" s="10" t="s">
        <v>398</v>
      </c>
    </row>
    <row r="120" spans="1:6" ht="51" x14ac:dyDescent="0.2">
      <c r="A120" s="7">
        <v>120</v>
      </c>
      <c r="C120" s="8" t="s">
        <v>452</v>
      </c>
      <c r="D120" s="9" t="s">
        <v>399</v>
      </c>
      <c r="E120" s="10" t="s">
        <v>400</v>
      </c>
    </row>
    <row r="121" spans="1:6" ht="34" x14ac:dyDescent="0.2">
      <c r="A121" s="7">
        <v>121</v>
      </c>
      <c r="C121" s="8" t="s">
        <v>452</v>
      </c>
      <c r="D121" s="9" t="s">
        <v>401</v>
      </c>
      <c r="E121" s="10" t="s">
        <v>402</v>
      </c>
      <c r="F121" s="10" t="s">
        <v>403</v>
      </c>
    </row>
    <row r="122" spans="1:6" ht="17" x14ac:dyDescent="0.2">
      <c r="A122" s="7">
        <v>122</v>
      </c>
      <c r="C122" s="8" t="s">
        <v>452</v>
      </c>
    </row>
    <row r="123" spans="1:6" ht="102" x14ac:dyDescent="0.2">
      <c r="A123" s="7">
        <v>123</v>
      </c>
      <c r="B123" s="10"/>
      <c r="C123" s="8" t="s">
        <v>473</v>
      </c>
      <c r="D123" s="9" t="s">
        <v>406</v>
      </c>
      <c r="E123" s="10" t="s">
        <v>405</v>
      </c>
    </row>
    <row r="124" spans="1:6" ht="136" x14ac:dyDescent="0.2">
      <c r="A124" s="7">
        <v>124</v>
      </c>
      <c r="C124" s="8" t="s">
        <v>452</v>
      </c>
      <c r="D124" s="9" t="s">
        <v>407</v>
      </c>
      <c r="E124" s="10" t="s">
        <v>408</v>
      </c>
    </row>
    <row r="125" spans="1:6" ht="102" x14ac:dyDescent="0.2">
      <c r="A125" s="7">
        <v>125</v>
      </c>
      <c r="C125" s="8" t="s">
        <v>452</v>
      </c>
      <c r="D125" s="10" t="s">
        <v>411</v>
      </c>
      <c r="E125" s="10" t="s">
        <v>410</v>
      </c>
      <c r="F125" s="10" t="s">
        <v>409</v>
      </c>
    </row>
    <row r="126" spans="1:6" ht="17" x14ac:dyDescent="0.2">
      <c r="A126" s="7">
        <v>126</v>
      </c>
      <c r="C126" s="8" t="s">
        <v>452</v>
      </c>
    </row>
    <row r="127" spans="1:6" ht="17" x14ac:dyDescent="0.2">
      <c r="A127" s="7">
        <v>127</v>
      </c>
      <c r="C127" s="8" t="s">
        <v>452</v>
      </c>
    </row>
    <row r="128" spans="1:6" ht="119" x14ac:dyDescent="0.2">
      <c r="A128" s="7">
        <v>128</v>
      </c>
      <c r="B128" s="10"/>
      <c r="C128" s="8" t="s">
        <v>474</v>
      </c>
      <c r="D128" s="9" t="s">
        <v>413</v>
      </c>
      <c r="E128" s="10" t="s">
        <v>414</v>
      </c>
    </row>
    <row r="129" spans="1:6" ht="119" x14ac:dyDescent="0.2">
      <c r="A129" s="7">
        <v>129</v>
      </c>
      <c r="C129" s="8" t="s">
        <v>452</v>
      </c>
      <c r="D129" s="9" t="s">
        <v>415</v>
      </c>
      <c r="E129" s="10" t="s">
        <v>416</v>
      </c>
    </row>
    <row r="130" spans="1:6" ht="119" x14ac:dyDescent="0.2">
      <c r="A130" s="7">
        <v>130</v>
      </c>
      <c r="C130" s="8" t="s">
        <v>452</v>
      </c>
      <c r="D130" s="9" t="s">
        <v>417</v>
      </c>
      <c r="E130" s="10" t="s">
        <v>418</v>
      </c>
      <c r="F130" s="10" t="s">
        <v>419</v>
      </c>
    </row>
    <row r="131" spans="1:6" ht="17" x14ac:dyDescent="0.2">
      <c r="A131" s="7">
        <v>131</v>
      </c>
      <c r="C131" s="8" t="s">
        <v>452</v>
      </c>
    </row>
    <row r="132" spans="1:6" ht="85" x14ac:dyDescent="0.2">
      <c r="A132" s="7">
        <v>132</v>
      </c>
      <c r="C132" s="8" t="s">
        <v>420</v>
      </c>
      <c r="D132" s="9" t="s">
        <v>421</v>
      </c>
      <c r="E132" s="10" t="s">
        <v>422</v>
      </c>
    </row>
    <row r="133" spans="1:6" ht="85" x14ac:dyDescent="0.2">
      <c r="A133" s="7">
        <v>133</v>
      </c>
      <c r="C133" s="8" t="s">
        <v>452</v>
      </c>
      <c r="D133" s="9" t="s">
        <v>423</v>
      </c>
      <c r="E133" s="10" t="s">
        <v>424</v>
      </c>
    </row>
    <row r="134" spans="1:6" ht="85" x14ac:dyDescent="0.2">
      <c r="A134" s="7">
        <v>134</v>
      </c>
      <c r="C134" s="8" t="s">
        <v>452</v>
      </c>
      <c r="D134" s="9" t="s">
        <v>425</v>
      </c>
      <c r="E134" s="10" t="s">
        <v>426</v>
      </c>
      <c r="F134" s="10" t="s">
        <v>427</v>
      </c>
    </row>
    <row r="135" spans="1:6" ht="17" x14ac:dyDescent="0.2">
      <c r="A135" s="7">
        <v>135</v>
      </c>
      <c r="C135" s="8" t="s">
        <v>452</v>
      </c>
    </row>
    <row r="136" spans="1:6" ht="136" x14ac:dyDescent="0.2">
      <c r="B136" s="10"/>
      <c r="C136" s="8" t="s">
        <v>475</v>
      </c>
      <c r="D136" s="9" t="s">
        <v>429</v>
      </c>
      <c r="E136" s="10" t="s">
        <v>430</v>
      </c>
    </row>
    <row r="137" spans="1:6" ht="136" x14ac:dyDescent="0.2">
      <c r="C137" s="8" t="s">
        <v>452</v>
      </c>
      <c r="D137" s="9" t="s">
        <v>431</v>
      </c>
      <c r="E137" s="10" t="s">
        <v>432</v>
      </c>
    </row>
    <row r="138" spans="1:6" ht="119" x14ac:dyDescent="0.2">
      <c r="C138" s="8" t="s">
        <v>452</v>
      </c>
      <c r="D138" s="9" t="s">
        <v>433</v>
      </c>
      <c r="E138" s="10" t="s">
        <v>434</v>
      </c>
      <c r="F138" s="10" t="s">
        <v>435</v>
      </c>
    </row>
    <row r="139" spans="1:6" ht="17" x14ac:dyDescent="0.2">
      <c r="C139" s="8" t="s">
        <v>452</v>
      </c>
    </row>
    <row r="140" spans="1:6" ht="17" x14ac:dyDescent="0.2">
      <c r="C140" s="8" t="s">
        <v>452</v>
      </c>
    </row>
    <row r="141" spans="1:6" ht="102" x14ac:dyDescent="0.2">
      <c r="B141" s="10"/>
      <c r="C141" s="8" t="s">
        <v>476</v>
      </c>
      <c r="D141" s="9" t="s">
        <v>437</v>
      </c>
      <c r="E141" s="10" t="s">
        <v>438</v>
      </c>
    </row>
    <row r="142" spans="1:6" ht="85" x14ac:dyDescent="0.2">
      <c r="C142" s="8" t="s">
        <v>452</v>
      </c>
      <c r="D142" s="9" t="s">
        <v>439</v>
      </c>
      <c r="E142" s="10" t="s">
        <v>440</v>
      </c>
    </row>
    <row r="143" spans="1:6" ht="51" x14ac:dyDescent="0.2">
      <c r="C143" s="8" t="s">
        <v>452</v>
      </c>
      <c r="D143" s="9" t="s">
        <v>441</v>
      </c>
      <c r="E143" s="10" t="s">
        <v>442</v>
      </c>
      <c r="F143" s="10" t="s">
        <v>443</v>
      </c>
    </row>
    <row r="144" spans="1:6" ht="17" x14ac:dyDescent="0.2">
      <c r="C144" s="8" t="s">
        <v>452</v>
      </c>
    </row>
    <row r="145" spans="2:6" ht="17" x14ac:dyDescent="0.2">
      <c r="C145" s="8" t="s">
        <v>452</v>
      </c>
    </row>
    <row r="146" spans="2:6" ht="17" x14ac:dyDescent="0.2">
      <c r="C146" s="8" t="s">
        <v>452</v>
      </c>
    </row>
    <row r="147" spans="2:6" ht="102" x14ac:dyDescent="0.2">
      <c r="B147" s="10"/>
      <c r="C147" s="8" t="s">
        <v>477</v>
      </c>
      <c r="D147" s="9" t="s">
        <v>445</v>
      </c>
      <c r="E147" s="10" t="s">
        <v>446</v>
      </c>
    </row>
    <row r="148" spans="2:6" ht="102" x14ac:dyDescent="0.2">
      <c r="C148" s="8" t="s">
        <v>452</v>
      </c>
      <c r="D148" s="9" t="s">
        <v>447</v>
      </c>
      <c r="E148" s="10" t="s">
        <v>448</v>
      </c>
    </row>
    <row r="149" spans="2:6" ht="102" x14ac:dyDescent="0.2">
      <c r="C149" s="8" t="s">
        <v>452</v>
      </c>
      <c r="D149" s="9" t="s">
        <v>449</v>
      </c>
      <c r="E149" s="10" t="s">
        <v>450</v>
      </c>
      <c r="F149" s="10" t="s">
        <v>451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  <sheetView workbookViewId="1"/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296</v>
      </c>
      <c r="B1" s="12" t="s">
        <v>238</v>
      </c>
      <c r="C1" s="12" t="s">
        <v>239</v>
      </c>
      <c r="D1" s="12" t="s">
        <v>246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453</v>
      </c>
      <c r="B4" s="9">
        <v>0</v>
      </c>
      <c r="C4" s="9"/>
      <c r="D4" s="9"/>
    </row>
    <row r="5" spans="1:4" x14ac:dyDescent="0.2">
      <c r="A5" s="9" t="s">
        <v>453</v>
      </c>
      <c r="B5" s="9">
        <v>0</v>
      </c>
      <c r="C5" s="9"/>
      <c r="D5" s="9"/>
    </row>
    <row r="6" spans="1:4" ht="17" x14ac:dyDescent="0.2">
      <c r="A6" s="9" t="s">
        <v>453</v>
      </c>
      <c r="B6" s="9" t="s">
        <v>240</v>
      </c>
      <c r="C6" s="13" t="s">
        <v>478</v>
      </c>
      <c r="D6" s="10"/>
    </row>
    <row r="7" spans="1:4" ht="17" x14ac:dyDescent="0.2">
      <c r="A7" s="9" t="s">
        <v>453</v>
      </c>
      <c r="B7" s="9" t="s">
        <v>240</v>
      </c>
      <c r="C7" s="13" t="s">
        <v>479</v>
      </c>
      <c r="D7" s="10"/>
    </row>
    <row r="8" spans="1:4" ht="17" x14ac:dyDescent="0.2">
      <c r="A8" s="9" t="s">
        <v>453</v>
      </c>
      <c r="B8" s="9" t="s">
        <v>240</v>
      </c>
      <c r="C8" s="13" t="s">
        <v>480</v>
      </c>
      <c r="D8" s="10"/>
    </row>
    <row r="9" spans="1:4" ht="17" x14ac:dyDescent="0.2">
      <c r="A9" s="9" t="s">
        <v>453</v>
      </c>
      <c r="B9" s="9" t="s">
        <v>240</v>
      </c>
      <c r="C9" s="13" t="s">
        <v>481</v>
      </c>
      <c r="D9" s="10"/>
    </row>
    <row r="10" spans="1:4" ht="17" x14ac:dyDescent="0.2">
      <c r="A10" s="9" t="s">
        <v>453</v>
      </c>
      <c r="B10" s="9" t="s">
        <v>242</v>
      </c>
      <c r="C10" s="13" t="s">
        <v>478</v>
      </c>
      <c r="D10" s="10"/>
    </row>
    <row r="11" spans="1:4" ht="17" x14ac:dyDescent="0.2">
      <c r="A11" s="9" t="s">
        <v>453</v>
      </c>
      <c r="B11" s="9" t="s">
        <v>242</v>
      </c>
      <c r="C11" s="13" t="s">
        <v>482</v>
      </c>
      <c r="D11" s="10"/>
    </row>
    <row r="12" spans="1:4" ht="17" x14ac:dyDescent="0.2">
      <c r="A12" s="9" t="s">
        <v>453</v>
      </c>
      <c r="B12" s="9" t="s">
        <v>242</v>
      </c>
      <c r="C12" s="13" t="s">
        <v>483</v>
      </c>
      <c r="D12" s="10"/>
    </row>
    <row r="13" spans="1:4" ht="17" x14ac:dyDescent="0.2">
      <c r="A13" s="9" t="s">
        <v>453</v>
      </c>
      <c r="B13" s="9" t="s">
        <v>242</v>
      </c>
      <c r="C13" s="13" t="s">
        <v>481</v>
      </c>
      <c r="D13" s="10"/>
    </row>
    <row r="14" spans="1:4" ht="17" x14ac:dyDescent="0.2">
      <c r="A14" s="9" t="s">
        <v>453</v>
      </c>
      <c r="B14" s="9" t="s">
        <v>242</v>
      </c>
      <c r="C14" s="13" t="s">
        <v>484</v>
      </c>
      <c r="D14" s="10"/>
    </row>
    <row r="15" spans="1:4" ht="17" x14ac:dyDescent="0.2">
      <c r="A15" s="9" t="s">
        <v>453</v>
      </c>
      <c r="B15" s="9" t="s">
        <v>244</v>
      </c>
      <c r="C15" s="14" t="s">
        <v>478</v>
      </c>
      <c r="D15" s="14" t="s">
        <v>487</v>
      </c>
    </row>
    <row r="16" spans="1:4" ht="17" x14ac:dyDescent="0.2">
      <c r="A16" s="9" t="s">
        <v>453</v>
      </c>
      <c r="B16" s="9" t="s">
        <v>244</v>
      </c>
      <c r="C16" s="14" t="s">
        <v>479</v>
      </c>
      <c r="D16" s="14" t="s">
        <v>488</v>
      </c>
    </row>
    <row r="17" spans="1:4" ht="17" x14ac:dyDescent="0.2">
      <c r="A17" s="9" t="s">
        <v>453</v>
      </c>
      <c r="B17" s="9" t="s">
        <v>244</v>
      </c>
      <c r="C17" s="14" t="s">
        <v>485</v>
      </c>
      <c r="D17" s="14" t="s">
        <v>489</v>
      </c>
    </row>
    <row r="18" spans="1:4" ht="17" x14ac:dyDescent="0.2">
      <c r="A18" s="9" t="s">
        <v>453</v>
      </c>
      <c r="B18" s="9" t="s">
        <v>244</v>
      </c>
      <c r="C18" s="14" t="s">
        <v>486</v>
      </c>
      <c r="D18" s="14" t="s">
        <v>490</v>
      </c>
    </row>
    <row r="19" spans="1:4" x14ac:dyDescent="0.2">
      <c r="A19" s="9" t="s">
        <v>453</v>
      </c>
      <c r="B19" s="9" t="s">
        <v>244</v>
      </c>
      <c r="C19" s="9"/>
      <c r="D19" s="9"/>
    </row>
    <row r="20" spans="1:4" x14ac:dyDescent="0.2">
      <c r="A20" s="9" t="s">
        <v>453</v>
      </c>
      <c r="B20" s="9" t="s">
        <v>244</v>
      </c>
      <c r="C20" s="9"/>
      <c r="D20" s="9"/>
    </row>
    <row r="21" spans="1:4" x14ac:dyDescent="0.2">
      <c r="A21" s="9" t="s">
        <v>453</v>
      </c>
      <c r="B21" s="9" t="s">
        <v>244</v>
      </c>
      <c r="C21" s="9"/>
      <c r="D21" s="9"/>
    </row>
    <row r="22" spans="1:4" x14ac:dyDescent="0.2">
      <c r="A22" s="9" t="s">
        <v>454</v>
      </c>
      <c r="B22" s="9" t="s">
        <v>244</v>
      </c>
      <c r="C22" s="9"/>
      <c r="D22" s="9"/>
    </row>
    <row r="23" spans="1:4" x14ac:dyDescent="0.2">
      <c r="A23" s="9" t="s">
        <v>454</v>
      </c>
      <c r="B23" s="9" t="s">
        <v>244</v>
      </c>
      <c r="C23" s="9"/>
      <c r="D23" s="9"/>
    </row>
    <row r="24" spans="1:4" ht="17" x14ac:dyDescent="0.2">
      <c r="A24" s="9" t="s">
        <v>454</v>
      </c>
      <c r="B24" s="9" t="s">
        <v>248</v>
      </c>
      <c r="C24" s="13" t="s">
        <v>491</v>
      </c>
      <c r="D24" s="9"/>
    </row>
    <row r="25" spans="1:4" ht="17" x14ac:dyDescent="0.2">
      <c r="A25" s="9" t="s">
        <v>454</v>
      </c>
      <c r="B25" s="9" t="s">
        <v>248</v>
      </c>
      <c r="C25" s="13" t="s">
        <v>492</v>
      </c>
      <c r="D25" s="9"/>
    </row>
    <row r="26" spans="1:4" ht="17" x14ac:dyDescent="0.2">
      <c r="A26" s="9" t="s">
        <v>454</v>
      </c>
      <c r="B26" s="9" t="s">
        <v>248</v>
      </c>
      <c r="C26" s="13" t="s">
        <v>493</v>
      </c>
      <c r="D26" s="9"/>
    </row>
    <row r="27" spans="1:4" ht="17" x14ac:dyDescent="0.2">
      <c r="A27" s="9" t="s">
        <v>454</v>
      </c>
      <c r="B27" s="9" t="s">
        <v>248</v>
      </c>
      <c r="C27" s="13" t="s">
        <v>494</v>
      </c>
      <c r="D27" s="9"/>
    </row>
    <row r="28" spans="1:4" ht="17" x14ac:dyDescent="0.2">
      <c r="A28" s="9" t="s">
        <v>454</v>
      </c>
      <c r="B28" s="9" t="s">
        <v>248</v>
      </c>
      <c r="C28" s="13" t="s">
        <v>495</v>
      </c>
      <c r="D28" s="9"/>
    </row>
    <row r="29" spans="1:4" ht="17" x14ac:dyDescent="0.2">
      <c r="A29" s="9" t="s">
        <v>454</v>
      </c>
      <c r="B29" s="9" t="s">
        <v>248</v>
      </c>
      <c r="C29" s="13" t="s">
        <v>496</v>
      </c>
      <c r="D29" s="9"/>
    </row>
    <row r="30" spans="1:4" ht="17" x14ac:dyDescent="0.2">
      <c r="A30" s="9" t="s">
        <v>454</v>
      </c>
      <c r="B30" s="9" t="s">
        <v>248</v>
      </c>
      <c r="C30" s="13" t="s">
        <v>497</v>
      </c>
      <c r="D30" s="9"/>
    </row>
    <row r="31" spans="1:4" ht="17" x14ac:dyDescent="0.2">
      <c r="A31" s="9" t="s">
        <v>454</v>
      </c>
      <c r="B31" s="9" t="s">
        <v>249</v>
      </c>
      <c r="C31" s="13" t="s">
        <v>498</v>
      </c>
      <c r="D31" s="9"/>
    </row>
    <row r="32" spans="1:4" ht="17" x14ac:dyDescent="0.2">
      <c r="A32" s="9" t="s">
        <v>454</v>
      </c>
      <c r="B32" s="9" t="s">
        <v>249</v>
      </c>
      <c r="C32" s="13" t="s">
        <v>499</v>
      </c>
      <c r="D32" s="9"/>
    </row>
    <row r="33" spans="1:4" ht="17" x14ac:dyDescent="0.2">
      <c r="A33" s="9" t="s">
        <v>454</v>
      </c>
      <c r="B33" s="9" t="s">
        <v>249</v>
      </c>
      <c r="C33" s="13" t="s">
        <v>500</v>
      </c>
      <c r="D33" s="9"/>
    </row>
    <row r="34" spans="1:4" ht="17" x14ac:dyDescent="0.2">
      <c r="A34" s="9" t="s">
        <v>454</v>
      </c>
      <c r="B34" s="9" t="s">
        <v>249</v>
      </c>
      <c r="C34" s="13" t="s">
        <v>501</v>
      </c>
      <c r="D34" s="9"/>
    </row>
    <row r="35" spans="1:4" ht="17" x14ac:dyDescent="0.2">
      <c r="A35" s="9" t="s">
        <v>454</v>
      </c>
      <c r="B35" s="9" t="s">
        <v>249</v>
      </c>
      <c r="C35" s="13" t="s">
        <v>495</v>
      </c>
      <c r="D35" s="9"/>
    </row>
    <row r="36" spans="1:4" ht="17" x14ac:dyDescent="0.2">
      <c r="A36" s="9" t="s">
        <v>454</v>
      </c>
      <c r="B36" s="9" t="s">
        <v>249</v>
      </c>
      <c r="C36" s="13" t="s">
        <v>502</v>
      </c>
      <c r="D36" s="9"/>
    </row>
    <row r="37" spans="1:4" ht="17" x14ac:dyDescent="0.2">
      <c r="A37" s="9" t="s">
        <v>454</v>
      </c>
      <c r="B37" s="9" t="s">
        <v>249</v>
      </c>
      <c r="C37" s="13" t="s">
        <v>503</v>
      </c>
      <c r="D37" s="9"/>
    </row>
    <row r="38" spans="1:4" ht="17" x14ac:dyDescent="0.2">
      <c r="A38" s="9" t="s">
        <v>454</v>
      </c>
      <c r="B38" s="9" t="s">
        <v>250</v>
      </c>
      <c r="C38" s="16" t="s">
        <v>491</v>
      </c>
      <c r="D38" s="17"/>
    </row>
    <row r="39" spans="1:4" ht="17" x14ac:dyDescent="0.2">
      <c r="A39" s="9" t="s">
        <v>454</v>
      </c>
      <c r="B39" s="9" t="s">
        <v>250</v>
      </c>
      <c r="C39" s="14" t="s">
        <v>492</v>
      </c>
      <c r="D39" s="14" t="s">
        <v>508</v>
      </c>
    </row>
    <row r="40" spans="1:4" ht="17" x14ac:dyDescent="0.2">
      <c r="A40" s="9" t="s">
        <v>454</v>
      </c>
      <c r="B40" s="9" t="s">
        <v>250</v>
      </c>
      <c r="C40" s="14" t="s">
        <v>504</v>
      </c>
      <c r="D40" s="14" t="s">
        <v>907</v>
      </c>
    </row>
    <row r="41" spans="1:4" ht="17" x14ac:dyDescent="0.2">
      <c r="A41" s="9" t="s">
        <v>454</v>
      </c>
      <c r="B41" s="9" t="s">
        <v>250</v>
      </c>
      <c r="C41" s="14" t="s">
        <v>505</v>
      </c>
      <c r="D41" s="15" t="s">
        <v>908</v>
      </c>
    </row>
    <row r="42" spans="1:4" ht="17" x14ac:dyDescent="0.2">
      <c r="A42" s="9" t="s">
        <v>454</v>
      </c>
      <c r="B42" s="9" t="s">
        <v>250</v>
      </c>
      <c r="C42" s="16" t="s">
        <v>495</v>
      </c>
      <c r="D42" s="16"/>
    </row>
    <row r="43" spans="1:4" ht="17" x14ac:dyDescent="0.2">
      <c r="A43" s="9" t="s">
        <v>454</v>
      </c>
      <c r="B43" s="9" t="s">
        <v>250</v>
      </c>
      <c r="C43" s="14" t="s">
        <v>506</v>
      </c>
      <c r="D43" s="14" t="s">
        <v>509</v>
      </c>
    </row>
    <row r="44" spans="1:4" ht="17" x14ac:dyDescent="0.2">
      <c r="A44" s="9" t="s">
        <v>454</v>
      </c>
      <c r="B44" s="9" t="s">
        <v>250</v>
      </c>
      <c r="C44" s="14" t="s">
        <v>507</v>
      </c>
      <c r="D44" s="14" t="s">
        <v>510</v>
      </c>
    </row>
    <row r="45" spans="1:4" x14ac:dyDescent="0.2">
      <c r="A45" s="9" t="s">
        <v>454</v>
      </c>
      <c r="B45" s="9" t="s">
        <v>250</v>
      </c>
      <c r="C45" s="9"/>
      <c r="D45" s="9"/>
    </row>
    <row r="46" spans="1:4" x14ac:dyDescent="0.2">
      <c r="A46" s="9" t="s">
        <v>454</v>
      </c>
      <c r="B46" s="9" t="s">
        <v>250</v>
      </c>
      <c r="C46" s="9"/>
      <c r="D46" s="9"/>
    </row>
    <row r="47" spans="1:4" x14ac:dyDescent="0.2">
      <c r="A47" s="9" t="s">
        <v>454</v>
      </c>
      <c r="B47" s="9" t="s">
        <v>250</v>
      </c>
      <c r="C47" s="9"/>
      <c r="D47" s="9"/>
    </row>
    <row r="48" spans="1:4" x14ac:dyDescent="0.2">
      <c r="A48" s="9" t="s">
        <v>455</v>
      </c>
      <c r="B48" s="9" t="s">
        <v>250</v>
      </c>
      <c r="C48" s="9"/>
      <c r="D48" s="9"/>
    </row>
    <row r="49" spans="1:4" x14ac:dyDescent="0.2">
      <c r="A49" s="9" t="s">
        <v>455</v>
      </c>
      <c r="B49" s="9" t="s">
        <v>250</v>
      </c>
      <c r="C49" s="9"/>
      <c r="D49" s="9"/>
    </row>
    <row r="50" spans="1:4" ht="17" x14ac:dyDescent="0.2">
      <c r="A50" s="9" t="s">
        <v>455</v>
      </c>
      <c r="B50" s="9" t="s">
        <v>257</v>
      </c>
      <c r="C50" s="13" t="s">
        <v>511</v>
      </c>
      <c r="D50" s="9"/>
    </row>
    <row r="51" spans="1:4" ht="17" x14ac:dyDescent="0.2">
      <c r="A51" s="9" t="s">
        <v>455</v>
      </c>
      <c r="B51" s="9" t="s">
        <v>257</v>
      </c>
      <c r="C51" s="13" t="s">
        <v>512</v>
      </c>
      <c r="D51" s="9"/>
    </row>
    <row r="52" spans="1:4" ht="17" x14ac:dyDescent="0.2">
      <c r="A52" s="9" t="s">
        <v>455</v>
      </c>
      <c r="B52" s="9" t="s">
        <v>257</v>
      </c>
      <c r="C52" s="13" t="s">
        <v>513</v>
      </c>
      <c r="D52" s="9"/>
    </row>
    <row r="53" spans="1:4" ht="17" x14ac:dyDescent="0.2">
      <c r="A53" s="9" t="s">
        <v>455</v>
      </c>
      <c r="B53" s="9" t="s">
        <v>257</v>
      </c>
      <c r="C53" s="13" t="s">
        <v>514</v>
      </c>
      <c r="D53" s="9"/>
    </row>
    <row r="54" spans="1:4" ht="17" x14ac:dyDescent="0.2">
      <c r="A54" s="9" t="s">
        <v>455</v>
      </c>
      <c r="B54" s="9" t="s">
        <v>257</v>
      </c>
      <c r="C54" s="13" t="s">
        <v>515</v>
      </c>
      <c r="D54" s="9"/>
    </row>
    <row r="55" spans="1:4" ht="17" x14ac:dyDescent="0.2">
      <c r="A55" s="9" t="s">
        <v>455</v>
      </c>
      <c r="B55" s="9" t="s">
        <v>257</v>
      </c>
      <c r="C55" s="13" t="s">
        <v>516</v>
      </c>
      <c r="D55" s="9"/>
    </row>
    <row r="56" spans="1:4" ht="17" x14ac:dyDescent="0.2">
      <c r="A56" s="9" t="s">
        <v>455</v>
      </c>
      <c r="B56" s="9" t="s">
        <v>257</v>
      </c>
      <c r="C56" s="13" t="s">
        <v>517</v>
      </c>
      <c r="D56" s="9"/>
    </row>
    <row r="57" spans="1:4" ht="17" x14ac:dyDescent="0.2">
      <c r="A57" s="9" t="s">
        <v>455</v>
      </c>
      <c r="B57" s="9" t="s">
        <v>257</v>
      </c>
      <c r="C57" s="13" t="s">
        <v>518</v>
      </c>
      <c r="D57" s="9"/>
    </row>
    <row r="58" spans="1:4" ht="17" x14ac:dyDescent="0.2">
      <c r="A58" s="9" t="s">
        <v>455</v>
      </c>
      <c r="B58" s="9" t="s">
        <v>257</v>
      </c>
      <c r="C58" s="13" t="s">
        <v>519</v>
      </c>
      <c r="D58" s="9"/>
    </row>
    <row r="59" spans="1:4" ht="17" x14ac:dyDescent="0.2">
      <c r="A59" s="9" t="s">
        <v>455</v>
      </c>
      <c r="B59" s="9" t="s">
        <v>259</v>
      </c>
      <c r="C59" s="13" t="s">
        <v>511</v>
      </c>
      <c r="D59" s="9"/>
    </row>
    <row r="60" spans="1:4" ht="17" x14ac:dyDescent="0.2">
      <c r="A60" s="9" t="s">
        <v>455</v>
      </c>
      <c r="B60" s="9" t="s">
        <v>259</v>
      </c>
      <c r="C60" s="13" t="s">
        <v>512</v>
      </c>
      <c r="D60" s="9"/>
    </row>
    <row r="61" spans="1:4" ht="17" x14ac:dyDescent="0.2">
      <c r="A61" s="9" t="s">
        <v>455</v>
      </c>
      <c r="B61" s="9" t="s">
        <v>259</v>
      </c>
      <c r="C61" s="13" t="s">
        <v>520</v>
      </c>
      <c r="D61" s="9"/>
    </row>
    <row r="62" spans="1:4" ht="17" x14ac:dyDescent="0.2">
      <c r="A62" s="9" t="s">
        <v>455</v>
      </c>
      <c r="B62" s="9" t="s">
        <v>259</v>
      </c>
      <c r="C62" s="13" t="s">
        <v>521</v>
      </c>
      <c r="D62" s="9"/>
    </row>
    <row r="63" spans="1:4" ht="17" x14ac:dyDescent="0.2">
      <c r="A63" s="9" t="s">
        <v>455</v>
      </c>
      <c r="B63" s="9" t="s">
        <v>259</v>
      </c>
      <c r="C63" s="13" t="s">
        <v>515</v>
      </c>
      <c r="D63" s="9"/>
    </row>
    <row r="64" spans="1:4" ht="17" x14ac:dyDescent="0.2">
      <c r="A64" s="9" t="s">
        <v>455</v>
      </c>
      <c r="B64" s="9" t="s">
        <v>259</v>
      </c>
      <c r="C64" s="13" t="s">
        <v>522</v>
      </c>
      <c r="D64" s="9"/>
    </row>
    <row r="65" spans="1:4" ht="17" x14ac:dyDescent="0.2">
      <c r="A65" s="9" t="s">
        <v>455</v>
      </c>
      <c r="B65" s="9" t="s">
        <v>259</v>
      </c>
      <c r="C65" s="13" t="s">
        <v>517</v>
      </c>
      <c r="D65" s="9"/>
    </row>
    <row r="66" spans="1:4" ht="17" x14ac:dyDescent="0.2">
      <c r="A66" s="9" t="s">
        <v>455</v>
      </c>
      <c r="B66" s="9" t="s">
        <v>259</v>
      </c>
      <c r="C66" s="13" t="s">
        <v>523</v>
      </c>
      <c r="D66" s="9"/>
    </row>
    <row r="67" spans="1:4" ht="17" x14ac:dyDescent="0.2">
      <c r="A67" s="9" t="s">
        <v>455</v>
      </c>
      <c r="B67" s="9" t="s">
        <v>259</v>
      </c>
      <c r="C67" s="13" t="s">
        <v>524</v>
      </c>
      <c r="D67" s="9"/>
    </row>
    <row r="68" spans="1:4" ht="17" x14ac:dyDescent="0.2">
      <c r="A68" s="9" t="s">
        <v>455</v>
      </c>
      <c r="B68" s="9" t="s">
        <v>261</v>
      </c>
      <c r="C68" s="14" t="s">
        <v>525</v>
      </c>
      <c r="D68" s="14" t="s">
        <v>488</v>
      </c>
    </row>
    <row r="69" spans="1:4" ht="17" x14ac:dyDescent="0.2">
      <c r="A69" s="9" t="s">
        <v>455</v>
      </c>
      <c r="B69" s="9" t="s">
        <v>261</v>
      </c>
      <c r="C69" s="14" t="s">
        <v>526</v>
      </c>
      <c r="D69" s="14" t="s">
        <v>532</v>
      </c>
    </row>
    <row r="70" spans="1:4" ht="17" x14ac:dyDescent="0.2">
      <c r="A70" s="9" t="s">
        <v>455</v>
      </c>
      <c r="B70" s="9" t="s">
        <v>261</v>
      </c>
      <c r="C70" s="14" t="s">
        <v>527</v>
      </c>
      <c r="D70" s="14" t="s">
        <v>533</v>
      </c>
    </row>
    <row r="71" spans="1:4" ht="17" x14ac:dyDescent="0.2">
      <c r="A71" s="9" t="s">
        <v>455</v>
      </c>
      <c r="B71" s="9" t="s">
        <v>261</v>
      </c>
      <c r="C71" s="14" t="s">
        <v>528</v>
      </c>
      <c r="D71" s="14" t="s">
        <v>534</v>
      </c>
    </row>
    <row r="72" spans="1:4" ht="17" x14ac:dyDescent="0.2">
      <c r="A72" s="9" t="s">
        <v>455</v>
      </c>
      <c r="B72" s="9" t="s">
        <v>261</v>
      </c>
      <c r="C72" s="14" t="s">
        <v>515</v>
      </c>
      <c r="D72" s="14" t="s">
        <v>535</v>
      </c>
    </row>
    <row r="73" spans="1:4" ht="17" x14ac:dyDescent="0.2">
      <c r="A73" s="9" t="s">
        <v>455</v>
      </c>
      <c r="B73" s="9" t="s">
        <v>261</v>
      </c>
      <c r="C73" s="14" t="s">
        <v>529</v>
      </c>
      <c r="D73" s="14" t="s">
        <v>536</v>
      </c>
    </row>
    <row r="74" spans="1:4" ht="17" x14ac:dyDescent="0.2">
      <c r="A74" s="9" t="s">
        <v>455</v>
      </c>
      <c r="B74" s="9" t="s">
        <v>261</v>
      </c>
      <c r="C74" s="14" t="s">
        <v>530</v>
      </c>
      <c r="D74" s="14" t="s">
        <v>537</v>
      </c>
    </row>
    <row r="75" spans="1:4" ht="17" x14ac:dyDescent="0.2">
      <c r="A75" s="9" t="s">
        <v>455</v>
      </c>
      <c r="B75" s="9" t="s">
        <v>261</v>
      </c>
      <c r="C75" s="14" t="s">
        <v>531</v>
      </c>
      <c r="D75" s="14" t="s">
        <v>538</v>
      </c>
    </row>
    <row r="76" spans="1:4" x14ac:dyDescent="0.2">
      <c r="A76" s="9" t="s">
        <v>455</v>
      </c>
      <c r="B76" s="9" t="s">
        <v>261</v>
      </c>
      <c r="C76" s="9"/>
      <c r="D76" s="9"/>
    </row>
    <row r="77" spans="1:4" x14ac:dyDescent="0.2">
      <c r="A77" s="9" t="s">
        <v>455</v>
      </c>
      <c r="B77" s="9" t="s">
        <v>261</v>
      </c>
      <c r="C77" s="9"/>
      <c r="D77" s="9"/>
    </row>
    <row r="78" spans="1:4" x14ac:dyDescent="0.2">
      <c r="A78" s="9" t="s">
        <v>455</v>
      </c>
      <c r="B78" s="9" t="s">
        <v>261</v>
      </c>
      <c r="C78" s="9"/>
      <c r="D78" s="9"/>
    </row>
    <row r="79" spans="1:4" x14ac:dyDescent="0.2">
      <c r="A79" s="9" t="s">
        <v>456</v>
      </c>
      <c r="B79" s="9" t="s">
        <v>261</v>
      </c>
      <c r="C79" s="9"/>
      <c r="D79" s="9"/>
    </row>
    <row r="80" spans="1:4" x14ac:dyDescent="0.2">
      <c r="A80" s="9" t="s">
        <v>456</v>
      </c>
      <c r="B80" s="9" t="s">
        <v>261</v>
      </c>
      <c r="C80" s="9"/>
      <c r="D80" s="9"/>
    </row>
    <row r="81" spans="1:4" ht="17" x14ac:dyDescent="0.2">
      <c r="A81" s="9" t="s">
        <v>456</v>
      </c>
      <c r="B81" s="9" t="s">
        <v>265</v>
      </c>
      <c r="C81" s="13" t="s">
        <v>539</v>
      </c>
      <c r="D81" s="9"/>
    </row>
    <row r="82" spans="1:4" ht="17" x14ac:dyDescent="0.2">
      <c r="A82" s="9" t="s">
        <v>456</v>
      </c>
      <c r="B82" s="9" t="s">
        <v>265</v>
      </c>
      <c r="C82" s="13" t="s">
        <v>540</v>
      </c>
      <c r="D82" s="9"/>
    </row>
    <row r="83" spans="1:4" ht="17" x14ac:dyDescent="0.2">
      <c r="A83" s="9" t="s">
        <v>456</v>
      </c>
      <c r="B83" s="9" t="s">
        <v>265</v>
      </c>
      <c r="C83" s="13" t="s">
        <v>541</v>
      </c>
      <c r="D83" s="9"/>
    </row>
    <row r="84" spans="1:4" ht="17" x14ac:dyDescent="0.2">
      <c r="A84" s="9" t="s">
        <v>456</v>
      </c>
      <c r="B84" s="9" t="s">
        <v>265</v>
      </c>
      <c r="C84" s="13" t="s">
        <v>542</v>
      </c>
      <c r="D84" s="9"/>
    </row>
    <row r="85" spans="1:4" ht="17" x14ac:dyDescent="0.2">
      <c r="A85" s="9" t="s">
        <v>456</v>
      </c>
      <c r="B85" s="9" t="s">
        <v>265</v>
      </c>
      <c r="C85" s="13" t="s">
        <v>543</v>
      </c>
      <c r="D85" s="9"/>
    </row>
    <row r="86" spans="1:4" ht="17" x14ac:dyDescent="0.2">
      <c r="A86" s="9" t="s">
        <v>456</v>
      </c>
      <c r="B86" s="9" t="s">
        <v>265</v>
      </c>
      <c r="C86" s="13" t="s">
        <v>544</v>
      </c>
      <c r="D86" s="9"/>
    </row>
    <row r="87" spans="1:4" ht="17" x14ac:dyDescent="0.2">
      <c r="A87" s="9" t="s">
        <v>456</v>
      </c>
      <c r="B87" s="9" t="s">
        <v>267</v>
      </c>
      <c r="C87" s="13" t="s">
        <v>539</v>
      </c>
      <c r="D87" s="9"/>
    </row>
    <row r="88" spans="1:4" ht="17" x14ac:dyDescent="0.2">
      <c r="A88" s="9" t="s">
        <v>456</v>
      </c>
      <c r="B88" s="9" t="s">
        <v>267</v>
      </c>
      <c r="C88" s="13" t="s">
        <v>545</v>
      </c>
      <c r="D88" s="9"/>
    </row>
    <row r="89" spans="1:4" ht="17" x14ac:dyDescent="0.2">
      <c r="A89" s="9" t="s">
        <v>456</v>
      </c>
      <c r="B89" s="9" t="s">
        <v>267</v>
      </c>
      <c r="C89" s="13" t="s">
        <v>546</v>
      </c>
      <c r="D89" s="9"/>
    </row>
    <row r="90" spans="1:4" ht="17" x14ac:dyDescent="0.2">
      <c r="A90" s="9" t="s">
        <v>456</v>
      </c>
      <c r="B90" s="9" t="s">
        <v>267</v>
      </c>
      <c r="C90" s="13" t="s">
        <v>547</v>
      </c>
      <c r="D90" s="9"/>
    </row>
    <row r="91" spans="1:4" ht="17" x14ac:dyDescent="0.2">
      <c r="A91" s="9" t="s">
        <v>456</v>
      </c>
      <c r="B91" s="9" t="s">
        <v>267</v>
      </c>
      <c r="C91" s="13" t="s">
        <v>548</v>
      </c>
      <c r="D91" s="9"/>
    </row>
    <row r="92" spans="1:4" ht="17" x14ac:dyDescent="0.2">
      <c r="A92" s="9" t="s">
        <v>456</v>
      </c>
      <c r="B92" s="9" t="s">
        <v>267</v>
      </c>
      <c r="C92" s="13" t="s">
        <v>549</v>
      </c>
      <c r="D92" s="9"/>
    </row>
    <row r="93" spans="1:4" ht="17" x14ac:dyDescent="0.2">
      <c r="A93" s="9" t="s">
        <v>456</v>
      </c>
      <c r="B93" s="9" t="s">
        <v>269</v>
      </c>
      <c r="C93" s="14" t="s">
        <v>550</v>
      </c>
      <c r="D93" s="14" t="s">
        <v>554</v>
      </c>
    </row>
    <row r="94" spans="1:4" ht="17" x14ac:dyDescent="0.2">
      <c r="A94" s="9" t="s">
        <v>456</v>
      </c>
      <c r="B94" s="9" t="s">
        <v>269</v>
      </c>
      <c r="C94" s="14" t="s">
        <v>551</v>
      </c>
      <c r="D94" s="14" t="s">
        <v>555</v>
      </c>
    </row>
    <row r="95" spans="1:4" ht="17" x14ac:dyDescent="0.2">
      <c r="A95" s="9" t="s">
        <v>456</v>
      </c>
      <c r="B95" s="9" t="s">
        <v>269</v>
      </c>
      <c r="C95" s="14" t="s">
        <v>552</v>
      </c>
      <c r="D95" s="14" t="s">
        <v>535</v>
      </c>
    </row>
    <row r="96" spans="1:4" ht="17" x14ac:dyDescent="0.2">
      <c r="A96" s="9" t="s">
        <v>456</v>
      </c>
      <c r="B96" s="9" t="s">
        <v>269</v>
      </c>
      <c r="C96" s="14" t="s">
        <v>553</v>
      </c>
      <c r="D96" s="14" t="s">
        <v>556</v>
      </c>
    </row>
    <row r="97" spans="1:4" ht="17" x14ac:dyDescent="0.2">
      <c r="A97" s="9" t="s">
        <v>456</v>
      </c>
      <c r="B97" s="9" t="s">
        <v>269</v>
      </c>
      <c r="C97" s="14" t="s">
        <v>548</v>
      </c>
      <c r="D97" s="14" t="s">
        <v>557</v>
      </c>
    </row>
    <row r="98" spans="1:4" x14ac:dyDescent="0.2">
      <c r="A98" s="9" t="s">
        <v>456</v>
      </c>
      <c r="B98" s="9" t="s">
        <v>269</v>
      </c>
      <c r="C98" s="9"/>
      <c r="D98" s="9"/>
    </row>
    <row r="99" spans="1:4" x14ac:dyDescent="0.2">
      <c r="A99" s="9" t="s">
        <v>456</v>
      </c>
      <c r="B99" s="9" t="s">
        <v>269</v>
      </c>
      <c r="C99" s="9"/>
      <c r="D99" s="9"/>
    </row>
    <row r="100" spans="1:4" x14ac:dyDescent="0.2">
      <c r="A100" s="9" t="s">
        <v>456</v>
      </c>
      <c r="B100" s="9" t="s">
        <v>269</v>
      </c>
      <c r="C100" s="9"/>
      <c r="D100" s="9"/>
    </row>
    <row r="101" spans="1:4" x14ac:dyDescent="0.2">
      <c r="A101" s="9" t="s">
        <v>457</v>
      </c>
      <c r="B101" s="9" t="s">
        <v>269</v>
      </c>
      <c r="C101" s="9"/>
      <c r="D101" s="9"/>
    </row>
    <row r="102" spans="1:4" x14ac:dyDescent="0.2">
      <c r="A102" s="9" t="s">
        <v>457</v>
      </c>
      <c r="B102" s="9" t="s">
        <v>269</v>
      </c>
      <c r="C102" s="9"/>
      <c r="D102" s="9"/>
    </row>
    <row r="103" spans="1:4" ht="17" x14ac:dyDescent="0.2">
      <c r="A103" s="9" t="s">
        <v>457</v>
      </c>
      <c r="B103" s="9" t="s">
        <v>273</v>
      </c>
      <c r="C103" s="13" t="s">
        <v>558</v>
      </c>
      <c r="D103" s="9"/>
    </row>
    <row r="104" spans="1:4" ht="17" x14ac:dyDescent="0.2">
      <c r="A104" s="9" t="s">
        <v>457</v>
      </c>
      <c r="B104" s="9" t="s">
        <v>273</v>
      </c>
      <c r="C104" s="13" t="s">
        <v>559</v>
      </c>
      <c r="D104" s="9"/>
    </row>
    <row r="105" spans="1:4" ht="17" x14ac:dyDescent="0.2">
      <c r="A105" s="9" t="s">
        <v>457</v>
      </c>
      <c r="B105" s="9" t="s">
        <v>273</v>
      </c>
      <c r="C105" s="13" t="s">
        <v>560</v>
      </c>
      <c r="D105" s="9"/>
    </row>
    <row r="106" spans="1:4" ht="17" x14ac:dyDescent="0.2">
      <c r="A106" s="9" t="s">
        <v>457</v>
      </c>
      <c r="B106" s="9" t="s">
        <v>273</v>
      </c>
      <c r="C106" s="13" t="s">
        <v>561</v>
      </c>
      <c r="D106" s="9"/>
    </row>
    <row r="107" spans="1:4" ht="17" x14ac:dyDescent="0.2">
      <c r="A107" s="9" t="s">
        <v>457</v>
      </c>
      <c r="B107" s="9" t="s">
        <v>275</v>
      </c>
      <c r="C107" s="13" t="s">
        <v>562</v>
      </c>
      <c r="D107" s="9"/>
    </row>
    <row r="108" spans="1:4" ht="17" x14ac:dyDescent="0.2">
      <c r="A108" s="9" t="s">
        <v>457</v>
      </c>
      <c r="B108" s="9" t="s">
        <v>275</v>
      </c>
      <c r="C108" s="13" t="s">
        <v>563</v>
      </c>
      <c r="D108" s="9"/>
    </row>
    <row r="109" spans="1:4" ht="17" x14ac:dyDescent="0.2">
      <c r="A109" s="9" t="s">
        <v>457</v>
      </c>
      <c r="B109" s="9" t="s">
        <v>275</v>
      </c>
      <c r="C109" s="13" t="s">
        <v>564</v>
      </c>
      <c r="D109" s="9"/>
    </row>
    <row r="110" spans="1:4" ht="17" x14ac:dyDescent="0.2">
      <c r="A110" s="9" t="s">
        <v>457</v>
      </c>
      <c r="B110" s="9" t="s">
        <v>277</v>
      </c>
      <c r="C110" s="14" t="s">
        <v>558</v>
      </c>
      <c r="D110" s="14" t="s">
        <v>568</v>
      </c>
    </row>
    <row r="111" spans="1:4" ht="17" x14ac:dyDescent="0.2">
      <c r="A111" s="9" t="s">
        <v>457</v>
      </c>
      <c r="B111" s="9" t="s">
        <v>277</v>
      </c>
      <c r="C111" s="14" t="s">
        <v>565</v>
      </c>
      <c r="D111" s="14" t="s">
        <v>569</v>
      </c>
    </row>
    <row r="112" spans="1:4" ht="17" x14ac:dyDescent="0.2">
      <c r="A112" s="9" t="s">
        <v>457</v>
      </c>
      <c r="B112" s="9" t="s">
        <v>277</v>
      </c>
      <c r="C112" s="14" t="s">
        <v>560</v>
      </c>
      <c r="D112" s="14" t="s">
        <v>570</v>
      </c>
    </row>
    <row r="113" spans="1:4" ht="17" x14ac:dyDescent="0.2">
      <c r="A113" s="9" t="s">
        <v>457</v>
      </c>
      <c r="B113" s="9" t="s">
        <v>277</v>
      </c>
      <c r="C113" s="14" t="s">
        <v>566</v>
      </c>
      <c r="D113" s="14" t="s">
        <v>571</v>
      </c>
    </row>
    <row r="114" spans="1:4" ht="17" x14ac:dyDescent="0.2">
      <c r="A114" s="9" t="s">
        <v>457</v>
      </c>
      <c r="B114" s="9" t="s">
        <v>277</v>
      </c>
      <c r="C114" s="14" t="s">
        <v>567</v>
      </c>
      <c r="D114" s="14" t="s">
        <v>572</v>
      </c>
    </row>
    <row r="115" spans="1:4" x14ac:dyDescent="0.2">
      <c r="A115" s="9" t="s">
        <v>457</v>
      </c>
      <c r="B115" s="9" t="s">
        <v>277</v>
      </c>
      <c r="C115" s="9"/>
      <c r="D115" s="9"/>
    </row>
    <row r="116" spans="1:4" x14ac:dyDescent="0.2">
      <c r="A116" s="9" t="s">
        <v>457</v>
      </c>
      <c r="B116" s="9" t="s">
        <v>277</v>
      </c>
      <c r="C116" s="9"/>
      <c r="D116" s="9"/>
    </row>
    <row r="117" spans="1:4" x14ac:dyDescent="0.2">
      <c r="A117" s="9" t="s">
        <v>457</v>
      </c>
      <c r="B117" s="9" t="s">
        <v>277</v>
      </c>
      <c r="C117" s="9"/>
      <c r="D117" s="9"/>
    </row>
    <row r="118" spans="1:4" x14ac:dyDescent="0.2">
      <c r="A118" s="9" t="s">
        <v>457</v>
      </c>
      <c r="B118" s="9" t="s">
        <v>277</v>
      </c>
      <c r="C118" s="9"/>
      <c r="D118" s="9"/>
    </row>
    <row r="119" spans="1:4" x14ac:dyDescent="0.2">
      <c r="A119" s="9" t="s">
        <v>458</v>
      </c>
      <c r="B119" s="9" t="s">
        <v>277</v>
      </c>
      <c r="C119" s="9"/>
      <c r="D119" s="9"/>
    </row>
    <row r="120" spans="1:4" x14ac:dyDescent="0.2">
      <c r="A120" s="9" t="s">
        <v>458</v>
      </c>
      <c r="B120" s="9" t="s">
        <v>277</v>
      </c>
      <c r="C120" s="9"/>
      <c r="D120" s="9"/>
    </row>
    <row r="121" spans="1:4" ht="17" x14ac:dyDescent="0.2">
      <c r="A121" s="9" t="s">
        <v>458</v>
      </c>
      <c r="B121" s="9" t="s">
        <v>281</v>
      </c>
      <c r="C121" s="13" t="s">
        <v>573</v>
      </c>
      <c r="D121" s="9"/>
    </row>
    <row r="122" spans="1:4" ht="17" x14ac:dyDescent="0.2">
      <c r="A122" s="9" t="s">
        <v>458</v>
      </c>
      <c r="B122" s="9" t="s">
        <v>281</v>
      </c>
      <c r="C122" s="13" t="s">
        <v>574</v>
      </c>
      <c r="D122" s="9"/>
    </row>
    <row r="123" spans="1:4" ht="17" x14ac:dyDescent="0.2">
      <c r="A123" s="9" t="s">
        <v>458</v>
      </c>
      <c r="B123" s="9" t="s">
        <v>281</v>
      </c>
      <c r="C123" s="13" t="s">
        <v>575</v>
      </c>
      <c r="D123" s="9"/>
    </row>
    <row r="124" spans="1:4" ht="17" x14ac:dyDescent="0.2">
      <c r="A124" s="9" t="s">
        <v>458</v>
      </c>
      <c r="B124" s="9" t="s">
        <v>281</v>
      </c>
      <c r="C124" s="13" t="s">
        <v>576</v>
      </c>
      <c r="D124" s="9"/>
    </row>
    <row r="125" spans="1:4" ht="17" x14ac:dyDescent="0.2">
      <c r="A125" s="9" t="s">
        <v>458</v>
      </c>
      <c r="B125" s="9" t="s">
        <v>281</v>
      </c>
      <c r="C125" s="13" t="s">
        <v>577</v>
      </c>
      <c r="D125" s="9"/>
    </row>
    <row r="126" spans="1:4" ht="17" x14ac:dyDescent="0.2">
      <c r="A126" s="9" t="s">
        <v>458</v>
      </c>
      <c r="B126" s="9" t="s">
        <v>281</v>
      </c>
      <c r="C126" s="13" t="s">
        <v>578</v>
      </c>
      <c r="D126" s="9"/>
    </row>
    <row r="127" spans="1:4" ht="17" x14ac:dyDescent="0.2">
      <c r="A127" s="9" t="s">
        <v>458</v>
      </c>
      <c r="B127" s="9" t="s">
        <v>281</v>
      </c>
      <c r="C127" s="13" t="s">
        <v>579</v>
      </c>
      <c r="D127" s="9"/>
    </row>
    <row r="128" spans="1:4" ht="17" x14ac:dyDescent="0.2">
      <c r="A128" s="9" t="s">
        <v>458</v>
      </c>
      <c r="B128" s="9" t="s">
        <v>283</v>
      </c>
      <c r="C128" s="13" t="s">
        <v>573</v>
      </c>
      <c r="D128" s="9"/>
    </row>
    <row r="129" spans="1:4" ht="17" x14ac:dyDescent="0.2">
      <c r="A129" s="9" t="s">
        <v>458</v>
      </c>
      <c r="B129" s="9" t="s">
        <v>283</v>
      </c>
      <c r="C129" s="13" t="s">
        <v>580</v>
      </c>
      <c r="D129" s="9"/>
    </row>
    <row r="130" spans="1:4" ht="17" x14ac:dyDescent="0.2">
      <c r="A130" s="9" t="s">
        <v>458</v>
      </c>
      <c r="B130" s="9" t="s">
        <v>283</v>
      </c>
      <c r="C130" s="13" t="s">
        <v>581</v>
      </c>
      <c r="D130" s="9"/>
    </row>
    <row r="131" spans="1:4" ht="17" x14ac:dyDescent="0.2">
      <c r="A131" s="9" t="s">
        <v>458</v>
      </c>
      <c r="B131" s="9" t="s">
        <v>283</v>
      </c>
      <c r="C131" s="13" t="s">
        <v>582</v>
      </c>
      <c r="D131" s="9"/>
    </row>
    <row r="132" spans="1:4" ht="17" x14ac:dyDescent="0.2">
      <c r="A132" s="9" t="s">
        <v>458</v>
      </c>
      <c r="B132" s="9" t="s">
        <v>283</v>
      </c>
      <c r="C132" s="13" t="s">
        <v>577</v>
      </c>
      <c r="D132" s="9"/>
    </row>
    <row r="133" spans="1:4" ht="17" x14ac:dyDescent="0.2">
      <c r="A133" s="9" t="s">
        <v>458</v>
      </c>
      <c r="B133" s="9" t="s">
        <v>283</v>
      </c>
      <c r="C133" s="13" t="s">
        <v>578</v>
      </c>
      <c r="D133" s="9"/>
    </row>
    <row r="134" spans="1:4" ht="17" x14ac:dyDescent="0.2">
      <c r="A134" s="9" t="s">
        <v>458</v>
      </c>
      <c r="B134" s="9" t="s">
        <v>283</v>
      </c>
      <c r="C134" s="13" t="s">
        <v>583</v>
      </c>
      <c r="D134" s="9"/>
    </row>
    <row r="135" spans="1:4" ht="17" x14ac:dyDescent="0.2">
      <c r="A135" s="9" t="s">
        <v>458</v>
      </c>
      <c r="B135" s="9" t="s">
        <v>285</v>
      </c>
      <c r="C135" s="16" t="s">
        <v>573</v>
      </c>
      <c r="D135" s="17"/>
    </row>
    <row r="136" spans="1:4" ht="17" x14ac:dyDescent="0.2">
      <c r="A136" s="9" t="s">
        <v>458</v>
      </c>
      <c r="B136" s="9" t="s">
        <v>285</v>
      </c>
      <c r="C136" s="14" t="s">
        <v>584</v>
      </c>
      <c r="D136" s="14" t="s">
        <v>589</v>
      </c>
    </row>
    <row r="137" spans="1:4" ht="17" x14ac:dyDescent="0.2">
      <c r="A137" s="9" t="s">
        <v>458</v>
      </c>
      <c r="B137" s="9" t="s">
        <v>285</v>
      </c>
      <c r="C137" s="14" t="s">
        <v>575</v>
      </c>
      <c r="D137" s="14" t="s">
        <v>590</v>
      </c>
    </row>
    <row r="138" spans="1:4" ht="17" x14ac:dyDescent="0.2">
      <c r="A138" s="9" t="s">
        <v>458</v>
      </c>
      <c r="B138" s="9" t="s">
        <v>285</v>
      </c>
      <c r="C138" s="14" t="s">
        <v>585</v>
      </c>
      <c r="D138" s="14" t="s">
        <v>591</v>
      </c>
    </row>
    <row r="139" spans="1:4" ht="17" x14ac:dyDescent="0.2">
      <c r="A139" s="9" t="s">
        <v>458</v>
      </c>
      <c r="B139" s="9" t="s">
        <v>285</v>
      </c>
      <c r="C139" s="14" t="s">
        <v>586</v>
      </c>
      <c r="D139" s="14" t="s">
        <v>592</v>
      </c>
    </row>
    <row r="140" spans="1:4" ht="17" x14ac:dyDescent="0.2">
      <c r="A140" s="9" t="s">
        <v>458</v>
      </c>
      <c r="B140" s="9" t="s">
        <v>285</v>
      </c>
      <c r="C140" s="14" t="s">
        <v>587</v>
      </c>
      <c r="D140" s="14" t="s">
        <v>593</v>
      </c>
    </row>
    <row r="141" spans="1:4" ht="17" x14ac:dyDescent="0.2">
      <c r="A141" s="9" t="s">
        <v>458</v>
      </c>
      <c r="B141" s="9" t="s">
        <v>285</v>
      </c>
      <c r="C141" s="14" t="s">
        <v>588</v>
      </c>
      <c r="D141" s="14" t="s">
        <v>594</v>
      </c>
    </row>
    <row r="142" spans="1:4" x14ac:dyDescent="0.2">
      <c r="A142" s="9" t="s">
        <v>458</v>
      </c>
      <c r="B142" s="9" t="s">
        <v>285</v>
      </c>
      <c r="C142" s="9"/>
      <c r="D142" s="9"/>
    </row>
    <row r="143" spans="1:4" x14ac:dyDescent="0.2">
      <c r="A143" s="9" t="s">
        <v>458</v>
      </c>
      <c r="B143" s="9" t="s">
        <v>285</v>
      </c>
      <c r="C143" s="9"/>
      <c r="D143" s="9"/>
    </row>
    <row r="144" spans="1:4" x14ac:dyDescent="0.2">
      <c r="A144" s="9" t="s">
        <v>459</v>
      </c>
      <c r="B144" s="9" t="s">
        <v>285</v>
      </c>
      <c r="C144" s="9"/>
      <c r="D144" s="9"/>
    </row>
    <row r="145" spans="1:4" x14ac:dyDescent="0.2">
      <c r="A145" s="9" t="s">
        <v>459</v>
      </c>
      <c r="B145" s="9" t="s">
        <v>285</v>
      </c>
      <c r="C145" s="9"/>
      <c r="D145" s="9"/>
    </row>
    <row r="146" spans="1:4" ht="17" x14ac:dyDescent="0.2">
      <c r="A146" s="9" t="s">
        <v>459</v>
      </c>
      <c r="B146" s="9" t="s">
        <v>289</v>
      </c>
      <c r="C146" s="13" t="s">
        <v>595</v>
      </c>
      <c r="D146" s="9"/>
    </row>
    <row r="147" spans="1:4" ht="17" x14ac:dyDescent="0.2">
      <c r="A147" s="9" t="s">
        <v>459</v>
      </c>
      <c r="B147" s="9" t="s">
        <v>289</v>
      </c>
      <c r="C147" s="13" t="s">
        <v>596</v>
      </c>
      <c r="D147" s="9"/>
    </row>
    <row r="148" spans="1:4" ht="17" x14ac:dyDescent="0.2">
      <c r="A148" s="9" t="s">
        <v>459</v>
      </c>
      <c r="B148" s="9" t="s">
        <v>289</v>
      </c>
      <c r="C148" s="13" t="s">
        <v>597</v>
      </c>
      <c r="D148" s="9"/>
    </row>
    <row r="149" spans="1:4" ht="17" x14ac:dyDescent="0.2">
      <c r="A149" s="9" t="s">
        <v>459</v>
      </c>
      <c r="B149" s="9" t="s">
        <v>289</v>
      </c>
      <c r="C149" s="13" t="s">
        <v>598</v>
      </c>
      <c r="D149" s="9"/>
    </row>
    <row r="150" spans="1:4" ht="17" x14ac:dyDescent="0.2">
      <c r="A150" s="9" t="s">
        <v>459</v>
      </c>
      <c r="B150" s="9" t="s">
        <v>291</v>
      </c>
      <c r="C150" s="13" t="s">
        <v>595</v>
      </c>
      <c r="D150" s="9"/>
    </row>
    <row r="151" spans="1:4" ht="17" x14ac:dyDescent="0.2">
      <c r="A151" s="9" t="s">
        <v>459</v>
      </c>
      <c r="B151" s="9" t="s">
        <v>291</v>
      </c>
      <c r="C151" s="13" t="s">
        <v>599</v>
      </c>
      <c r="D151" s="9"/>
    </row>
    <row r="152" spans="1:4" ht="17" x14ac:dyDescent="0.2">
      <c r="A152" s="9" t="s">
        <v>459</v>
      </c>
      <c r="B152" s="9" t="s">
        <v>291</v>
      </c>
      <c r="C152" s="13" t="s">
        <v>600</v>
      </c>
      <c r="D152" s="9"/>
    </row>
    <row r="153" spans="1:4" ht="17" x14ac:dyDescent="0.2">
      <c r="A153" s="9" t="s">
        <v>459</v>
      </c>
      <c r="B153" s="9" t="s">
        <v>291</v>
      </c>
      <c r="C153" s="13" t="s">
        <v>601</v>
      </c>
      <c r="D153" s="9"/>
    </row>
    <row r="154" spans="1:4" ht="17" x14ac:dyDescent="0.2">
      <c r="A154" s="9" t="s">
        <v>459</v>
      </c>
      <c r="B154" s="9" t="s">
        <v>291</v>
      </c>
      <c r="C154" s="13" t="s">
        <v>602</v>
      </c>
      <c r="D154" s="9"/>
    </row>
    <row r="155" spans="1:4" ht="17" x14ac:dyDescent="0.2">
      <c r="A155" s="9" t="s">
        <v>459</v>
      </c>
      <c r="B155" s="9" t="s">
        <v>293</v>
      </c>
      <c r="C155" s="14" t="s">
        <v>595</v>
      </c>
      <c r="D155" s="14" t="s">
        <v>603</v>
      </c>
    </row>
    <row r="156" spans="1:4" ht="17" x14ac:dyDescent="0.2">
      <c r="A156" s="9" t="s">
        <v>459</v>
      </c>
      <c r="B156" s="9" t="s">
        <v>293</v>
      </c>
      <c r="C156" s="14" t="s">
        <v>596</v>
      </c>
      <c r="D156" s="14" t="s">
        <v>604</v>
      </c>
    </row>
    <row r="157" spans="1:4" ht="17" x14ac:dyDescent="0.2">
      <c r="A157" s="9" t="s">
        <v>459</v>
      </c>
      <c r="B157" s="9" t="s">
        <v>293</v>
      </c>
      <c r="C157" s="14" t="s">
        <v>597</v>
      </c>
      <c r="D157" s="14" t="s">
        <v>605</v>
      </c>
    </row>
    <row r="158" spans="1:4" ht="17" x14ac:dyDescent="0.2">
      <c r="A158" s="9" t="s">
        <v>459</v>
      </c>
      <c r="B158" s="9" t="s">
        <v>293</v>
      </c>
      <c r="C158" s="14" t="s">
        <v>598</v>
      </c>
      <c r="D158" s="14" t="s">
        <v>555</v>
      </c>
    </row>
    <row r="159" spans="1:4" x14ac:dyDescent="0.2">
      <c r="A159" s="9" t="s">
        <v>459</v>
      </c>
      <c r="B159" s="9" t="s">
        <v>293</v>
      </c>
      <c r="C159" s="9"/>
      <c r="D159" s="9"/>
    </row>
    <row r="160" spans="1:4" x14ac:dyDescent="0.2">
      <c r="A160" s="9" t="s">
        <v>459</v>
      </c>
      <c r="B160" s="9" t="s">
        <v>293</v>
      </c>
      <c r="C160" s="9"/>
      <c r="D160" s="9"/>
    </row>
    <row r="161" spans="1:4" ht="17" x14ac:dyDescent="0.2">
      <c r="A161" s="9" t="s">
        <v>460</v>
      </c>
      <c r="B161" s="9" t="s">
        <v>298</v>
      </c>
      <c r="C161" s="13" t="s">
        <v>606</v>
      </c>
      <c r="D161" s="9"/>
    </row>
    <row r="162" spans="1:4" ht="17" x14ac:dyDescent="0.2">
      <c r="A162" s="9" t="s">
        <v>460</v>
      </c>
      <c r="B162" s="9" t="s">
        <v>298</v>
      </c>
      <c r="C162" s="13" t="s">
        <v>607</v>
      </c>
      <c r="D162" s="9"/>
    </row>
    <row r="163" spans="1:4" ht="17" x14ac:dyDescent="0.2">
      <c r="A163" s="9" t="s">
        <v>460</v>
      </c>
      <c r="B163" s="9" t="s">
        <v>298</v>
      </c>
      <c r="C163" s="13" t="s">
        <v>608</v>
      </c>
      <c r="D163" s="9"/>
    </row>
    <row r="164" spans="1:4" ht="17" x14ac:dyDescent="0.2">
      <c r="A164" s="9" t="s">
        <v>460</v>
      </c>
      <c r="B164" s="9" t="s">
        <v>298</v>
      </c>
      <c r="C164" s="13" t="s">
        <v>609</v>
      </c>
      <c r="D164" s="9"/>
    </row>
    <row r="165" spans="1:4" ht="17" x14ac:dyDescent="0.2">
      <c r="A165" s="9" t="s">
        <v>460</v>
      </c>
      <c r="B165" s="9" t="s">
        <v>298</v>
      </c>
      <c r="C165" s="13" t="s">
        <v>610</v>
      </c>
      <c r="D165" s="9"/>
    </row>
    <row r="166" spans="1:4" ht="17" x14ac:dyDescent="0.2">
      <c r="A166" s="9" t="s">
        <v>460</v>
      </c>
      <c r="B166" s="9" t="s">
        <v>301</v>
      </c>
      <c r="C166" s="13" t="s">
        <v>606</v>
      </c>
      <c r="D166" s="9"/>
    </row>
    <row r="167" spans="1:4" ht="17" x14ac:dyDescent="0.2">
      <c r="A167" s="9" t="s">
        <v>460</v>
      </c>
      <c r="B167" s="9" t="s">
        <v>301</v>
      </c>
      <c r="C167" s="13" t="s">
        <v>611</v>
      </c>
      <c r="D167" s="9"/>
    </row>
    <row r="168" spans="1:4" ht="17" x14ac:dyDescent="0.2">
      <c r="A168" s="9" t="s">
        <v>460</v>
      </c>
      <c r="B168" s="9" t="s">
        <v>301</v>
      </c>
      <c r="C168" s="13" t="s">
        <v>612</v>
      </c>
      <c r="D168" s="9"/>
    </row>
    <row r="169" spans="1:4" ht="17" x14ac:dyDescent="0.2">
      <c r="A169" s="9" t="s">
        <v>460</v>
      </c>
      <c r="B169" s="9" t="s">
        <v>301</v>
      </c>
      <c r="C169" s="13" t="s">
        <v>613</v>
      </c>
      <c r="D169" s="9"/>
    </row>
    <row r="170" spans="1:4" ht="17" x14ac:dyDescent="0.2">
      <c r="A170" s="9" t="s">
        <v>460</v>
      </c>
      <c r="B170" s="9" t="s">
        <v>301</v>
      </c>
      <c r="C170" s="13" t="s">
        <v>614</v>
      </c>
      <c r="D170" s="9"/>
    </row>
    <row r="171" spans="1:4" ht="17" x14ac:dyDescent="0.2">
      <c r="A171" s="9" t="s">
        <v>460</v>
      </c>
      <c r="B171" s="9" t="s">
        <v>303</v>
      </c>
      <c r="C171" s="14" t="s">
        <v>615</v>
      </c>
      <c r="D171" s="14" t="s">
        <v>618</v>
      </c>
    </row>
    <row r="172" spans="1:4" ht="17" x14ac:dyDescent="0.2">
      <c r="A172" s="9" t="s">
        <v>460</v>
      </c>
      <c r="B172" s="9" t="s">
        <v>303</v>
      </c>
      <c r="C172" s="14" t="s">
        <v>607</v>
      </c>
      <c r="D172" s="14" t="s">
        <v>619</v>
      </c>
    </row>
    <row r="173" spans="1:4" ht="17" x14ac:dyDescent="0.2">
      <c r="A173" s="9" t="s">
        <v>460</v>
      </c>
      <c r="B173" s="9" t="s">
        <v>303</v>
      </c>
      <c r="C173" s="14" t="s">
        <v>616</v>
      </c>
      <c r="D173" s="14" t="s">
        <v>620</v>
      </c>
    </row>
    <row r="174" spans="1:4" ht="17" x14ac:dyDescent="0.2">
      <c r="A174" s="9" t="s">
        <v>460</v>
      </c>
      <c r="B174" s="9" t="s">
        <v>303</v>
      </c>
      <c r="C174" s="14" t="s">
        <v>613</v>
      </c>
      <c r="D174" s="14" t="s">
        <v>621</v>
      </c>
    </row>
    <row r="175" spans="1:4" ht="17" x14ac:dyDescent="0.2">
      <c r="A175" s="9" t="s">
        <v>460</v>
      </c>
      <c r="B175" s="9" t="s">
        <v>303</v>
      </c>
      <c r="C175" s="14" t="s">
        <v>617</v>
      </c>
      <c r="D175" s="14" t="s">
        <v>555</v>
      </c>
    </row>
    <row r="176" spans="1:4" x14ac:dyDescent="0.2">
      <c r="A176" s="9" t="s">
        <v>460</v>
      </c>
      <c r="B176" s="9" t="s">
        <v>303</v>
      </c>
      <c r="C176" s="9"/>
      <c r="D176" s="9"/>
    </row>
    <row r="177" spans="1:4" ht="17" x14ac:dyDescent="0.2">
      <c r="A177" s="9" t="s">
        <v>461</v>
      </c>
      <c r="B177" s="9" t="s">
        <v>307</v>
      </c>
      <c r="C177" s="13" t="s">
        <v>622</v>
      </c>
      <c r="D177" s="9"/>
    </row>
    <row r="178" spans="1:4" ht="17" x14ac:dyDescent="0.2">
      <c r="A178" s="9" t="s">
        <v>461</v>
      </c>
      <c r="B178" s="9" t="s">
        <v>307</v>
      </c>
      <c r="C178" s="13" t="s">
        <v>623</v>
      </c>
      <c r="D178" s="9"/>
    </row>
    <row r="179" spans="1:4" ht="17" x14ac:dyDescent="0.2">
      <c r="A179" s="9" t="s">
        <v>461</v>
      </c>
      <c r="B179" s="9" t="s">
        <v>307</v>
      </c>
      <c r="C179" s="13" t="s">
        <v>624</v>
      </c>
      <c r="D179" s="9"/>
    </row>
    <row r="180" spans="1:4" ht="17" x14ac:dyDescent="0.2">
      <c r="A180" s="9" t="s">
        <v>461</v>
      </c>
      <c r="B180" s="9" t="s">
        <v>307</v>
      </c>
      <c r="C180" s="13" t="s">
        <v>625</v>
      </c>
      <c r="D180" s="9"/>
    </row>
    <row r="181" spans="1:4" ht="17" x14ac:dyDescent="0.2">
      <c r="A181" s="9" t="s">
        <v>461</v>
      </c>
      <c r="B181" s="9" t="s">
        <v>307</v>
      </c>
      <c r="C181" s="13" t="s">
        <v>626</v>
      </c>
      <c r="D181" s="9"/>
    </row>
    <row r="182" spans="1:4" ht="17" x14ac:dyDescent="0.2">
      <c r="A182" s="9" t="s">
        <v>461</v>
      </c>
      <c r="B182" s="9" t="s">
        <v>307</v>
      </c>
      <c r="C182" s="13" t="s">
        <v>627</v>
      </c>
      <c r="D182" s="9"/>
    </row>
    <row r="183" spans="1:4" ht="17" x14ac:dyDescent="0.2">
      <c r="A183" s="9" t="s">
        <v>461</v>
      </c>
      <c r="B183" s="9" t="s">
        <v>309</v>
      </c>
      <c r="C183" s="13" t="s">
        <v>628</v>
      </c>
      <c r="D183" s="9"/>
    </row>
    <row r="184" spans="1:4" ht="17" x14ac:dyDescent="0.2">
      <c r="A184" s="9" t="s">
        <v>461</v>
      </c>
      <c r="B184" s="9" t="s">
        <v>309</v>
      </c>
      <c r="C184" s="13" t="s">
        <v>629</v>
      </c>
      <c r="D184" s="9"/>
    </row>
    <row r="185" spans="1:4" ht="17" x14ac:dyDescent="0.2">
      <c r="A185" s="9" t="s">
        <v>461</v>
      </c>
      <c r="B185" s="9" t="s">
        <v>309</v>
      </c>
      <c r="C185" s="13" t="s">
        <v>630</v>
      </c>
      <c r="D185" s="9"/>
    </row>
    <row r="186" spans="1:4" ht="17" x14ac:dyDescent="0.2">
      <c r="A186" s="9" t="s">
        <v>461</v>
      </c>
      <c r="B186" s="9" t="s">
        <v>309</v>
      </c>
      <c r="C186" s="13" t="s">
        <v>625</v>
      </c>
      <c r="D186" s="9"/>
    </row>
    <row r="187" spans="1:4" ht="17" x14ac:dyDescent="0.2">
      <c r="A187" s="9" t="s">
        <v>461</v>
      </c>
      <c r="B187" s="9" t="s">
        <v>309</v>
      </c>
      <c r="C187" s="13" t="s">
        <v>631</v>
      </c>
      <c r="D187" s="9"/>
    </row>
    <row r="188" spans="1:4" ht="17" x14ac:dyDescent="0.2">
      <c r="A188" s="9" t="s">
        <v>461</v>
      </c>
      <c r="B188" s="9" t="s">
        <v>309</v>
      </c>
      <c r="C188" s="13" t="s">
        <v>632</v>
      </c>
      <c r="D188" s="9"/>
    </row>
    <row r="189" spans="1:4" ht="17" x14ac:dyDescent="0.2">
      <c r="A189" s="9" t="s">
        <v>461</v>
      </c>
      <c r="B189" s="9" t="s">
        <v>309</v>
      </c>
      <c r="C189" s="13" t="s">
        <v>633</v>
      </c>
      <c r="D189" s="9"/>
    </row>
    <row r="190" spans="1:4" ht="17" x14ac:dyDescent="0.2">
      <c r="A190" s="9" t="s">
        <v>461</v>
      </c>
      <c r="B190" s="9" t="s">
        <v>309</v>
      </c>
      <c r="C190" s="13" t="s">
        <v>634</v>
      </c>
      <c r="D190" s="9"/>
    </row>
    <row r="191" spans="1:4" ht="17" x14ac:dyDescent="0.2">
      <c r="A191" s="9" t="s">
        <v>461</v>
      </c>
      <c r="B191" s="9" t="s">
        <v>311</v>
      </c>
      <c r="C191" s="14" t="s">
        <v>622</v>
      </c>
      <c r="D191" s="14" t="s">
        <v>638</v>
      </c>
    </row>
    <row r="192" spans="1:4" ht="17" x14ac:dyDescent="0.2">
      <c r="A192" s="9" t="s">
        <v>461</v>
      </c>
      <c r="B192" s="9" t="s">
        <v>311</v>
      </c>
      <c r="C192" s="14" t="s">
        <v>361</v>
      </c>
      <c r="D192" s="14" t="s">
        <v>639</v>
      </c>
    </row>
    <row r="193" spans="1:4" ht="17" x14ac:dyDescent="0.2">
      <c r="A193" s="9" t="s">
        <v>461</v>
      </c>
      <c r="B193" s="9" t="s">
        <v>311</v>
      </c>
      <c r="C193" s="14" t="s">
        <v>630</v>
      </c>
      <c r="D193" s="14" t="s">
        <v>640</v>
      </c>
    </row>
    <row r="194" spans="1:4" ht="17" x14ac:dyDescent="0.2">
      <c r="A194" s="9" t="s">
        <v>461</v>
      </c>
      <c r="B194" s="9" t="s">
        <v>311</v>
      </c>
      <c r="C194" s="16" t="s">
        <v>635</v>
      </c>
      <c r="D194" s="17"/>
    </row>
    <row r="195" spans="1:4" ht="17" x14ac:dyDescent="0.2">
      <c r="A195" s="9" t="s">
        <v>461</v>
      </c>
      <c r="B195" s="9" t="s">
        <v>311</v>
      </c>
      <c r="C195" s="14" t="s">
        <v>636</v>
      </c>
      <c r="D195" s="14" t="s">
        <v>641</v>
      </c>
    </row>
    <row r="196" spans="1:4" ht="17" x14ac:dyDescent="0.2">
      <c r="A196" s="9" t="s">
        <v>461</v>
      </c>
      <c r="B196" s="9" t="s">
        <v>311</v>
      </c>
      <c r="C196" s="14" t="s">
        <v>637</v>
      </c>
      <c r="D196" s="14" t="s">
        <v>642</v>
      </c>
    </row>
    <row r="197" spans="1:4" x14ac:dyDescent="0.2">
      <c r="A197" s="9" t="s">
        <v>461</v>
      </c>
      <c r="B197" s="9" t="s">
        <v>311</v>
      </c>
      <c r="C197" s="9"/>
      <c r="D197" s="9"/>
    </row>
    <row r="198" spans="1:4" x14ac:dyDescent="0.2">
      <c r="A198" s="9" t="s">
        <v>461</v>
      </c>
      <c r="B198" s="9" t="s">
        <v>311</v>
      </c>
      <c r="C198" s="9"/>
      <c r="D198" s="9"/>
    </row>
    <row r="199" spans="1:4" x14ac:dyDescent="0.2">
      <c r="A199" s="9" t="s">
        <v>462</v>
      </c>
      <c r="B199" s="9" t="s">
        <v>311</v>
      </c>
      <c r="C199" s="9"/>
      <c r="D199" s="9"/>
    </row>
    <row r="200" spans="1:4" x14ac:dyDescent="0.2">
      <c r="A200" s="9" t="s">
        <v>462</v>
      </c>
      <c r="B200" s="9" t="s">
        <v>311</v>
      </c>
      <c r="C200" s="9"/>
      <c r="D200" s="9"/>
    </row>
    <row r="201" spans="1:4" ht="17" x14ac:dyDescent="0.2">
      <c r="A201" s="9" t="s">
        <v>462</v>
      </c>
      <c r="B201" s="9" t="s">
        <v>315</v>
      </c>
      <c r="C201" s="13" t="s">
        <v>643</v>
      </c>
      <c r="D201" s="9"/>
    </row>
    <row r="202" spans="1:4" ht="17" x14ac:dyDescent="0.2">
      <c r="A202" s="9" t="s">
        <v>462</v>
      </c>
      <c r="B202" s="9" t="s">
        <v>315</v>
      </c>
      <c r="C202" s="13" t="s">
        <v>644</v>
      </c>
      <c r="D202" s="9"/>
    </row>
    <row r="203" spans="1:4" ht="17" x14ac:dyDescent="0.2">
      <c r="A203" s="9" t="s">
        <v>462</v>
      </c>
      <c r="B203" s="9" t="s">
        <v>315</v>
      </c>
      <c r="C203" s="13" t="s">
        <v>645</v>
      </c>
      <c r="D203" s="9"/>
    </row>
    <row r="204" spans="1:4" ht="17" x14ac:dyDescent="0.2">
      <c r="A204" s="9" t="s">
        <v>462</v>
      </c>
      <c r="B204" s="9" t="s">
        <v>315</v>
      </c>
      <c r="C204" s="13" t="s">
        <v>646</v>
      </c>
      <c r="D204" s="9"/>
    </row>
    <row r="205" spans="1:4" ht="17" x14ac:dyDescent="0.2">
      <c r="A205" s="9" t="s">
        <v>462</v>
      </c>
      <c r="B205" s="9" t="s">
        <v>315</v>
      </c>
      <c r="C205" s="13" t="s">
        <v>647</v>
      </c>
      <c r="D205" s="9"/>
    </row>
    <row r="206" spans="1:4" ht="17" x14ac:dyDescent="0.2">
      <c r="A206" s="9" t="s">
        <v>462</v>
      </c>
      <c r="B206" s="9" t="s">
        <v>315</v>
      </c>
      <c r="C206" s="13" t="s">
        <v>648</v>
      </c>
      <c r="D206" s="9"/>
    </row>
    <row r="207" spans="1:4" ht="17" x14ac:dyDescent="0.2">
      <c r="A207" s="9" t="s">
        <v>462</v>
      </c>
      <c r="B207" s="9" t="s">
        <v>317</v>
      </c>
      <c r="C207" s="13" t="s">
        <v>643</v>
      </c>
      <c r="D207" s="9"/>
    </row>
    <row r="208" spans="1:4" ht="17" x14ac:dyDescent="0.2">
      <c r="A208" s="9" t="s">
        <v>462</v>
      </c>
      <c r="B208" s="9" t="s">
        <v>317</v>
      </c>
      <c r="C208" s="13" t="s">
        <v>649</v>
      </c>
      <c r="D208" s="9"/>
    </row>
    <row r="209" spans="1:4" ht="17" x14ac:dyDescent="0.2">
      <c r="A209" s="9" t="s">
        <v>462</v>
      </c>
      <c r="B209" s="9" t="s">
        <v>317</v>
      </c>
      <c r="C209" s="13" t="s">
        <v>650</v>
      </c>
      <c r="D209" s="9"/>
    </row>
    <row r="210" spans="1:4" ht="17" x14ac:dyDescent="0.2">
      <c r="A210" s="9" t="s">
        <v>462</v>
      </c>
      <c r="B210" s="9" t="s">
        <v>317</v>
      </c>
      <c r="C210" s="13" t="s">
        <v>651</v>
      </c>
      <c r="D210" s="9"/>
    </row>
    <row r="211" spans="1:4" ht="17" x14ac:dyDescent="0.2">
      <c r="A211" s="9" t="s">
        <v>462</v>
      </c>
      <c r="B211" s="9" t="s">
        <v>317</v>
      </c>
      <c r="C211" s="13" t="s">
        <v>647</v>
      </c>
      <c r="D211" s="9"/>
    </row>
    <row r="212" spans="1:4" ht="17" x14ac:dyDescent="0.2">
      <c r="A212" s="9" t="s">
        <v>462</v>
      </c>
      <c r="B212" s="9" t="s">
        <v>317</v>
      </c>
      <c r="C212" s="13" t="s">
        <v>627</v>
      </c>
      <c r="D212" s="9"/>
    </row>
    <row r="213" spans="1:4" ht="17" x14ac:dyDescent="0.2">
      <c r="A213" s="9" t="s">
        <v>462</v>
      </c>
      <c r="B213" s="9" t="s">
        <v>319</v>
      </c>
      <c r="C213" s="14" t="s">
        <v>652</v>
      </c>
      <c r="D213" s="14" t="s">
        <v>655</v>
      </c>
    </row>
    <row r="214" spans="1:4" ht="17" x14ac:dyDescent="0.2">
      <c r="A214" s="9" t="s">
        <v>462</v>
      </c>
      <c r="B214" s="9" t="s">
        <v>319</v>
      </c>
      <c r="C214" s="14" t="s">
        <v>644</v>
      </c>
      <c r="D214" s="14" t="s">
        <v>656</v>
      </c>
    </row>
    <row r="215" spans="1:4" ht="17" x14ac:dyDescent="0.2">
      <c r="A215" s="9" t="s">
        <v>462</v>
      </c>
      <c r="B215" s="9" t="s">
        <v>319</v>
      </c>
      <c r="C215" s="14" t="s">
        <v>653</v>
      </c>
      <c r="D215" s="14" t="s">
        <v>657</v>
      </c>
    </row>
    <row r="216" spans="1:4" ht="17" x14ac:dyDescent="0.2">
      <c r="A216" s="9" t="s">
        <v>462</v>
      </c>
      <c r="B216" s="9" t="s">
        <v>319</v>
      </c>
      <c r="C216" s="14" t="s">
        <v>646</v>
      </c>
      <c r="D216" s="14" t="s">
        <v>658</v>
      </c>
    </row>
    <row r="217" spans="1:4" ht="17" x14ac:dyDescent="0.2">
      <c r="A217" s="9" t="s">
        <v>462</v>
      </c>
      <c r="B217" s="9" t="s">
        <v>319</v>
      </c>
      <c r="C217" s="14" t="s">
        <v>654</v>
      </c>
      <c r="D217" s="14" t="s">
        <v>569</v>
      </c>
    </row>
    <row r="218" spans="1:4" ht="17" x14ac:dyDescent="0.2">
      <c r="A218" s="9" t="s">
        <v>462</v>
      </c>
      <c r="B218" s="9" t="s">
        <v>319</v>
      </c>
      <c r="C218" s="14" t="s">
        <v>627</v>
      </c>
      <c r="D218" s="14" t="s">
        <v>659</v>
      </c>
    </row>
    <row r="219" spans="1:4" x14ac:dyDescent="0.2">
      <c r="A219" s="9" t="s">
        <v>462</v>
      </c>
      <c r="B219" s="9" t="s">
        <v>319</v>
      </c>
      <c r="C219" s="9"/>
      <c r="D219" s="9"/>
    </row>
    <row r="220" spans="1:4" x14ac:dyDescent="0.2">
      <c r="A220" s="9" t="s">
        <v>462</v>
      </c>
      <c r="B220" s="9" t="s">
        <v>319</v>
      </c>
      <c r="C220" s="9"/>
      <c r="D220" s="9"/>
    </row>
    <row r="221" spans="1:4" ht="17" x14ac:dyDescent="0.2">
      <c r="A221" s="9" t="s">
        <v>463</v>
      </c>
      <c r="B221" s="9" t="s">
        <v>322</v>
      </c>
      <c r="C221" s="13" t="s">
        <v>498</v>
      </c>
      <c r="D221" s="9"/>
    </row>
    <row r="222" spans="1:4" ht="17" x14ac:dyDescent="0.2">
      <c r="A222" s="9" t="s">
        <v>463</v>
      </c>
      <c r="B222" s="9" t="s">
        <v>322</v>
      </c>
      <c r="C222" s="13" t="s">
        <v>660</v>
      </c>
      <c r="D222" s="9"/>
    </row>
    <row r="223" spans="1:4" ht="17" x14ac:dyDescent="0.2">
      <c r="A223" s="9" t="s">
        <v>463</v>
      </c>
      <c r="B223" s="9" t="s">
        <v>322</v>
      </c>
      <c r="C223" s="13" t="s">
        <v>661</v>
      </c>
      <c r="D223" s="9"/>
    </row>
    <row r="224" spans="1:4" ht="17" x14ac:dyDescent="0.2">
      <c r="A224" s="9" t="s">
        <v>463</v>
      </c>
      <c r="B224" s="9" t="s">
        <v>322</v>
      </c>
      <c r="C224" s="13" t="s">
        <v>662</v>
      </c>
      <c r="D224" s="9"/>
    </row>
    <row r="225" spans="1:4" ht="17" x14ac:dyDescent="0.2">
      <c r="A225" s="9" t="s">
        <v>463</v>
      </c>
      <c r="B225" s="9" t="s">
        <v>322</v>
      </c>
      <c r="C225" s="13" t="s">
        <v>663</v>
      </c>
      <c r="D225" s="9"/>
    </row>
    <row r="226" spans="1:4" ht="17" x14ac:dyDescent="0.2">
      <c r="A226" s="9" t="s">
        <v>463</v>
      </c>
      <c r="B226" s="9" t="s">
        <v>325</v>
      </c>
      <c r="C226" s="13" t="s">
        <v>664</v>
      </c>
      <c r="D226" s="9"/>
    </row>
    <row r="227" spans="1:4" ht="17" x14ac:dyDescent="0.2">
      <c r="A227" s="9" t="s">
        <v>463</v>
      </c>
      <c r="B227" s="9" t="s">
        <v>325</v>
      </c>
      <c r="C227" s="13" t="s">
        <v>492</v>
      </c>
      <c r="D227" s="9"/>
    </row>
    <row r="228" spans="1:4" ht="17" x14ac:dyDescent="0.2">
      <c r="A228" s="9" t="s">
        <v>463</v>
      </c>
      <c r="B228" s="9" t="s">
        <v>325</v>
      </c>
      <c r="C228" s="13" t="s">
        <v>665</v>
      </c>
      <c r="D228" s="9"/>
    </row>
    <row r="229" spans="1:4" ht="17" x14ac:dyDescent="0.2">
      <c r="A229" s="9" t="s">
        <v>463</v>
      </c>
      <c r="B229" s="9" t="s">
        <v>325</v>
      </c>
      <c r="C229" s="13" t="s">
        <v>662</v>
      </c>
      <c r="D229" s="9"/>
    </row>
    <row r="230" spans="1:4" ht="17" x14ac:dyDescent="0.2">
      <c r="A230" s="9" t="s">
        <v>463</v>
      </c>
      <c r="B230" s="9" t="s">
        <v>325</v>
      </c>
      <c r="C230" s="13" t="s">
        <v>666</v>
      </c>
      <c r="D230" s="9"/>
    </row>
    <row r="231" spans="1:4" ht="17" x14ac:dyDescent="0.2">
      <c r="A231" s="9" t="s">
        <v>463</v>
      </c>
      <c r="B231" s="9" t="s">
        <v>327</v>
      </c>
      <c r="C231" s="14" t="s">
        <v>667</v>
      </c>
      <c r="D231" s="14" t="s">
        <v>671</v>
      </c>
    </row>
    <row r="232" spans="1:4" ht="17" x14ac:dyDescent="0.2">
      <c r="A232" s="9" t="s">
        <v>463</v>
      </c>
      <c r="B232" s="9" t="s">
        <v>327</v>
      </c>
      <c r="C232" s="14" t="s">
        <v>668</v>
      </c>
      <c r="D232" s="14" t="s">
        <v>672</v>
      </c>
    </row>
    <row r="233" spans="1:4" ht="17" x14ac:dyDescent="0.2">
      <c r="A233" s="9" t="s">
        <v>463</v>
      </c>
      <c r="B233" s="9" t="s">
        <v>327</v>
      </c>
      <c r="C233" s="14" t="s">
        <v>669</v>
      </c>
      <c r="D233" s="14" t="s">
        <v>673</v>
      </c>
    </row>
    <row r="234" spans="1:4" ht="17" x14ac:dyDescent="0.2">
      <c r="A234" s="9" t="s">
        <v>463</v>
      </c>
      <c r="B234" s="9" t="s">
        <v>327</v>
      </c>
      <c r="C234" s="14" t="s">
        <v>662</v>
      </c>
      <c r="D234" s="14" t="s">
        <v>674</v>
      </c>
    </row>
    <row r="235" spans="1:4" ht="17" x14ac:dyDescent="0.2">
      <c r="A235" s="9" t="s">
        <v>463</v>
      </c>
      <c r="B235" s="9" t="s">
        <v>327</v>
      </c>
      <c r="C235" s="14" t="s">
        <v>670</v>
      </c>
      <c r="D235" s="14" t="s">
        <v>675</v>
      </c>
    </row>
    <row r="236" spans="1:4" x14ac:dyDescent="0.2">
      <c r="A236" s="9" t="s">
        <v>463</v>
      </c>
      <c r="B236" s="9" t="s">
        <v>327</v>
      </c>
      <c r="C236" s="9"/>
      <c r="D236" s="9"/>
    </row>
    <row r="237" spans="1:4" x14ac:dyDescent="0.2">
      <c r="A237" s="9" t="s">
        <v>464</v>
      </c>
      <c r="B237" s="9" t="s">
        <v>327</v>
      </c>
      <c r="C237" s="9"/>
      <c r="D237" s="9"/>
    </row>
    <row r="238" spans="1:4" ht="17" x14ac:dyDescent="0.2">
      <c r="A238" s="9" t="s">
        <v>464</v>
      </c>
      <c r="B238" s="9" t="s">
        <v>331</v>
      </c>
      <c r="C238" s="13" t="s">
        <v>558</v>
      </c>
      <c r="D238" s="9"/>
    </row>
    <row r="239" spans="1:4" ht="17" x14ac:dyDescent="0.2">
      <c r="A239" s="9" t="s">
        <v>464</v>
      </c>
      <c r="B239" s="9" t="s">
        <v>331</v>
      </c>
      <c r="C239" s="13" t="s">
        <v>676</v>
      </c>
      <c r="D239" s="9"/>
    </row>
    <row r="240" spans="1:4" ht="17" x14ac:dyDescent="0.2">
      <c r="A240" s="9" t="s">
        <v>464</v>
      </c>
      <c r="B240" s="9" t="s">
        <v>331</v>
      </c>
      <c r="C240" s="13" t="s">
        <v>677</v>
      </c>
      <c r="D240" s="9"/>
    </row>
    <row r="241" spans="1:4" ht="17" x14ac:dyDescent="0.2">
      <c r="A241" s="9" t="s">
        <v>464</v>
      </c>
      <c r="B241" s="9" t="s">
        <v>333</v>
      </c>
      <c r="C241" s="13" t="s">
        <v>558</v>
      </c>
      <c r="D241" s="9"/>
    </row>
    <row r="242" spans="1:4" ht="17" x14ac:dyDescent="0.2">
      <c r="A242" s="9" t="s">
        <v>464</v>
      </c>
      <c r="B242" s="9" t="s">
        <v>333</v>
      </c>
      <c r="C242" s="13" t="s">
        <v>678</v>
      </c>
      <c r="D242" s="9"/>
    </row>
    <row r="243" spans="1:4" ht="17" x14ac:dyDescent="0.2">
      <c r="A243" s="9" t="s">
        <v>464</v>
      </c>
      <c r="B243" s="9" t="s">
        <v>333</v>
      </c>
      <c r="C243" s="13" t="s">
        <v>679</v>
      </c>
      <c r="D243" s="9"/>
    </row>
    <row r="244" spans="1:4" ht="17" x14ac:dyDescent="0.2">
      <c r="A244" s="9" t="s">
        <v>464</v>
      </c>
      <c r="B244" s="9" t="s">
        <v>335</v>
      </c>
      <c r="C244" s="14" t="s">
        <v>558</v>
      </c>
      <c r="D244" s="14" t="s">
        <v>681</v>
      </c>
    </row>
    <row r="245" spans="1:4" ht="17" x14ac:dyDescent="0.2">
      <c r="A245" s="9" t="s">
        <v>464</v>
      </c>
      <c r="B245" s="9" t="s">
        <v>335</v>
      </c>
      <c r="C245" s="14" t="s">
        <v>676</v>
      </c>
      <c r="D245" s="14" t="s">
        <v>682</v>
      </c>
    </row>
    <row r="246" spans="1:4" ht="17" x14ac:dyDescent="0.2">
      <c r="A246" s="9" t="s">
        <v>464</v>
      </c>
      <c r="B246" s="9" t="s">
        <v>335</v>
      </c>
      <c r="C246" s="14" t="s">
        <v>680</v>
      </c>
      <c r="D246" s="14" t="s">
        <v>591</v>
      </c>
    </row>
    <row r="247" spans="1:4" x14ac:dyDescent="0.2">
      <c r="A247" s="9" t="s">
        <v>464</v>
      </c>
      <c r="B247" s="9" t="s">
        <v>335</v>
      </c>
      <c r="C247" s="9"/>
      <c r="D247" s="9"/>
    </row>
    <row r="248" spans="1:4" x14ac:dyDescent="0.2">
      <c r="A248" s="9" t="s">
        <v>464</v>
      </c>
      <c r="B248" s="9" t="s">
        <v>335</v>
      </c>
      <c r="C248" s="9"/>
      <c r="D248" s="9"/>
    </row>
    <row r="249" spans="1:4" ht="17" x14ac:dyDescent="0.2">
      <c r="A249" s="9" t="s">
        <v>465</v>
      </c>
      <c r="B249" s="9" t="s">
        <v>339</v>
      </c>
      <c r="C249" s="13" t="s">
        <v>683</v>
      </c>
      <c r="D249" s="9"/>
    </row>
    <row r="250" spans="1:4" ht="17" x14ac:dyDescent="0.2">
      <c r="A250" s="9" t="s">
        <v>465</v>
      </c>
      <c r="B250" s="9" t="s">
        <v>339</v>
      </c>
      <c r="C250" s="13" t="s">
        <v>684</v>
      </c>
      <c r="D250" s="9"/>
    </row>
    <row r="251" spans="1:4" ht="17" x14ac:dyDescent="0.2">
      <c r="A251" s="9" t="s">
        <v>465</v>
      </c>
      <c r="B251" s="9" t="s">
        <v>339</v>
      </c>
      <c r="C251" s="13" t="s">
        <v>685</v>
      </c>
      <c r="D251" s="9"/>
    </row>
    <row r="252" spans="1:4" ht="17" x14ac:dyDescent="0.2">
      <c r="A252" s="9" t="s">
        <v>465</v>
      </c>
      <c r="B252" s="9" t="s">
        <v>339</v>
      </c>
      <c r="C252" s="13" t="s">
        <v>686</v>
      </c>
      <c r="D252" s="9"/>
    </row>
    <row r="253" spans="1:4" ht="17" x14ac:dyDescent="0.2">
      <c r="A253" s="9" t="s">
        <v>465</v>
      </c>
      <c r="B253" s="9" t="s">
        <v>339</v>
      </c>
      <c r="C253" s="13" t="s">
        <v>687</v>
      </c>
      <c r="D253" s="9"/>
    </row>
    <row r="254" spans="1:4" ht="17" x14ac:dyDescent="0.2">
      <c r="A254" s="9" t="s">
        <v>465</v>
      </c>
      <c r="B254" s="9" t="s">
        <v>341</v>
      </c>
      <c r="C254" s="13" t="s">
        <v>688</v>
      </c>
      <c r="D254" s="9"/>
    </row>
    <row r="255" spans="1:4" ht="17" x14ac:dyDescent="0.2">
      <c r="A255" s="9" t="s">
        <v>465</v>
      </c>
      <c r="B255" s="9" t="s">
        <v>341</v>
      </c>
      <c r="C255" s="13" t="s">
        <v>689</v>
      </c>
      <c r="D255" s="9"/>
    </row>
    <row r="256" spans="1:4" ht="17" x14ac:dyDescent="0.2">
      <c r="A256" s="9" t="s">
        <v>465</v>
      </c>
      <c r="B256" s="9" t="s">
        <v>341</v>
      </c>
      <c r="C256" s="13" t="s">
        <v>690</v>
      </c>
      <c r="D256" s="9"/>
    </row>
    <row r="257" spans="1:4" ht="17" x14ac:dyDescent="0.2">
      <c r="A257" s="9" t="s">
        <v>465</v>
      </c>
      <c r="B257" s="9" t="s">
        <v>341</v>
      </c>
      <c r="C257" s="13" t="s">
        <v>691</v>
      </c>
      <c r="D257" s="9"/>
    </row>
    <row r="258" spans="1:4" ht="17" x14ac:dyDescent="0.2">
      <c r="A258" s="9" t="s">
        <v>465</v>
      </c>
      <c r="B258" s="9" t="s">
        <v>341</v>
      </c>
      <c r="C258" s="13" t="s">
        <v>686</v>
      </c>
      <c r="D258" s="9"/>
    </row>
    <row r="259" spans="1:4" ht="17" x14ac:dyDescent="0.2">
      <c r="A259" s="9" t="s">
        <v>465</v>
      </c>
      <c r="B259" s="9" t="s">
        <v>341</v>
      </c>
      <c r="C259" s="13" t="s">
        <v>692</v>
      </c>
      <c r="D259" s="9"/>
    </row>
    <row r="260" spans="1:4" ht="17" x14ac:dyDescent="0.2">
      <c r="A260" s="9" t="s">
        <v>465</v>
      </c>
      <c r="B260" s="9" t="s">
        <v>343</v>
      </c>
      <c r="C260" s="14" t="s">
        <v>693</v>
      </c>
      <c r="D260" s="14" t="s">
        <v>697</v>
      </c>
    </row>
    <row r="261" spans="1:4" ht="17" x14ac:dyDescent="0.2">
      <c r="A261" s="9" t="s">
        <v>465</v>
      </c>
      <c r="B261" s="9" t="s">
        <v>343</v>
      </c>
      <c r="C261" s="14" t="s">
        <v>694</v>
      </c>
      <c r="D261" s="14" t="s">
        <v>698</v>
      </c>
    </row>
    <row r="262" spans="1:4" ht="17" x14ac:dyDescent="0.2">
      <c r="A262" s="9" t="s">
        <v>465</v>
      </c>
      <c r="B262" s="9" t="s">
        <v>343</v>
      </c>
      <c r="C262" s="14" t="s">
        <v>690</v>
      </c>
      <c r="D262" s="14" t="s">
        <v>699</v>
      </c>
    </row>
    <row r="263" spans="1:4" ht="17" x14ac:dyDescent="0.2">
      <c r="A263" s="9" t="s">
        <v>465</v>
      </c>
      <c r="B263" s="9" t="s">
        <v>343</v>
      </c>
      <c r="C263" s="14" t="s">
        <v>685</v>
      </c>
      <c r="D263" s="14" t="s">
        <v>700</v>
      </c>
    </row>
    <row r="264" spans="1:4" ht="17" x14ac:dyDescent="0.2">
      <c r="A264" s="9" t="s">
        <v>465</v>
      </c>
      <c r="B264" s="9" t="s">
        <v>343</v>
      </c>
      <c r="C264" s="14" t="s">
        <v>695</v>
      </c>
      <c r="D264" s="14" t="s">
        <v>701</v>
      </c>
    </row>
    <row r="265" spans="1:4" ht="17" x14ac:dyDescent="0.2">
      <c r="A265" s="9" t="s">
        <v>465</v>
      </c>
      <c r="B265" s="9" t="s">
        <v>343</v>
      </c>
      <c r="C265" s="16" t="s">
        <v>696</v>
      </c>
      <c r="D265" s="18"/>
    </row>
    <row r="266" spans="1:4" x14ac:dyDescent="0.2">
      <c r="A266" s="9" t="s">
        <v>465</v>
      </c>
      <c r="B266" s="9" t="s">
        <v>343</v>
      </c>
      <c r="C266" s="9"/>
      <c r="D266" s="9"/>
    </row>
    <row r="267" spans="1:4" x14ac:dyDescent="0.2">
      <c r="A267" s="9" t="s">
        <v>465</v>
      </c>
      <c r="B267" s="9" t="s">
        <v>343</v>
      </c>
      <c r="C267" s="9"/>
      <c r="D267" s="9"/>
    </row>
    <row r="268" spans="1:4" ht="17" x14ac:dyDescent="0.2">
      <c r="A268" s="9" t="s">
        <v>466</v>
      </c>
      <c r="B268" s="9" t="s">
        <v>347</v>
      </c>
      <c r="C268" s="13" t="s">
        <v>702</v>
      </c>
      <c r="D268" s="9"/>
    </row>
    <row r="269" spans="1:4" ht="17" x14ac:dyDescent="0.2">
      <c r="A269" s="9" t="s">
        <v>466</v>
      </c>
      <c r="B269" s="9" t="s">
        <v>347</v>
      </c>
      <c r="C269" s="13" t="s">
        <v>559</v>
      </c>
      <c r="D269" s="9"/>
    </row>
    <row r="270" spans="1:4" ht="17" x14ac:dyDescent="0.2">
      <c r="A270" s="9" t="s">
        <v>466</v>
      </c>
      <c r="B270" s="9" t="s">
        <v>347</v>
      </c>
      <c r="C270" s="13" t="s">
        <v>703</v>
      </c>
      <c r="D270" s="9"/>
    </row>
    <row r="271" spans="1:4" ht="17" x14ac:dyDescent="0.2">
      <c r="A271" s="9" t="s">
        <v>466</v>
      </c>
      <c r="B271" s="9" t="s">
        <v>347</v>
      </c>
      <c r="C271" s="13" t="s">
        <v>704</v>
      </c>
      <c r="D271" s="9"/>
    </row>
    <row r="272" spans="1:4" ht="17" x14ac:dyDescent="0.2">
      <c r="A272" s="9" t="s">
        <v>466</v>
      </c>
      <c r="B272" s="9" t="s">
        <v>349</v>
      </c>
      <c r="C272" s="13" t="s">
        <v>705</v>
      </c>
      <c r="D272" s="9"/>
    </row>
    <row r="273" spans="1:4" ht="17" x14ac:dyDescent="0.2">
      <c r="A273" s="9" t="s">
        <v>466</v>
      </c>
      <c r="B273" s="9" t="s">
        <v>349</v>
      </c>
      <c r="C273" s="13" t="s">
        <v>706</v>
      </c>
      <c r="D273" s="9"/>
    </row>
    <row r="274" spans="1:4" ht="17" x14ac:dyDescent="0.2">
      <c r="A274" s="9" t="s">
        <v>466</v>
      </c>
      <c r="B274" s="9" t="s">
        <v>349</v>
      </c>
      <c r="C274" s="13" t="s">
        <v>703</v>
      </c>
      <c r="D274" s="9"/>
    </row>
    <row r="275" spans="1:4" ht="17" x14ac:dyDescent="0.2">
      <c r="A275" s="9" t="s">
        <v>466</v>
      </c>
      <c r="B275" s="9" t="s">
        <v>349</v>
      </c>
      <c r="C275" s="13" t="s">
        <v>704</v>
      </c>
      <c r="D275" s="9"/>
    </row>
    <row r="276" spans="1:4" ht="17" x14ac:dyDescent="0.2">
      <c r="A276" s="9" t="s">
        <v>466</v>
      </c>
      <c r="B276" s="9" t="s">
        <v>351</v>
      </c>
      <c r="C276" s="14" t="s">
        <v>705</v>
      </c>
      <c r="D276" s="14" t="s">
        <v>708</v>
      </c>
    </row>
    <row r="277" spans="1:4" ht="17" x14ac:dyDescent="0.2">
      <c r="A277" s="9" t="s">
        <v>466</v>
      </c>
      <c r="B277" s="9" t="s">
        <v>351</v>
      </c>
      <c r="C277" s="14" t="s">
        <v>707</v>
      </c>
      <c r="D277" s="14" t="s">
        <v>709</v>
      </c>
    </row>
    <row r="278" spans="1:4" x14ac:dyDescent="0.2">
      <c r="A278" s="9" t="s">
        <v>466</v>
      </c>
      <c r="B278" s="9" t="s">
        <v>351</v>
      </c>
      <c r="C278" s="9"/>
      <c r="D278" s="9"/>
    </row>
    <row r="279" spans="1:4" ht="17" x14ac:dyDescent="0.2">
      <c r="A279" s="9" t="s">
        <v>467</v>
      </c>
      <c r="B279" s="9" t="s">
        <v>355</v>
      </c>
      <c r="C279" s="13" t="s">
        <v>710</v>
      </c>
      <c r="D279" s="9"/>
    </row>
    <row r="280" spans="1:4" ht="17" x14ac:dyDescent="0.2">
      <c r="A280" s="9" t="s">
        <v>467</v>
      </c>
      <c r="B280" s="9" t="s">
        <v>355</v>
      </c>
      <c r="C280" s="13" t="s">
        <v>711</v>
      </c>
      <c r="D280" s="9"/>
    </row>
    <row r="281" spans="1:4" ht="17" x14ac:dyDescent="0.2">
      <c r="A281" s="9" t="s">
        <v>467</v>
      </c>
      <c r="B281" s="9" t="s">
        <v>355</v>
      </c>
      <c r="C281" s="13" t="s">
        <v>712</v>
      </c>
      <c r="D281" s="9"/>
    </row>
    <row r="282" spans="1:4" ht="17" x14ac:dyDescent="0.2">
      <c r="A282" s="9" t="s">
        <v>467</v>
      </c>
      <c r="B282" s="9" t="s">
        <v>355</v>
      </c>
      <c r="C282" s="13" t="s">
        <v>713</v>
      </c>
      <c r="D282" s="9"/>
    </row>
    <row r="283" spans="1:4" ht="17" x14ac:dyDescent="0.2">
      <c r="A283" s="9" t="s">
        <v>467</v>
      </c>
      <c r="B283" s="9" t="s">
        <v>355</v>
      </c>
      <c r="C283" s="13" t="s">
        <v>714</v>
      </c>
      <c r="D283" s="9"/>
    </row>
    <row r="284" spans="1:4" ht="17" x14ac:dyDescent="0.2">
      <c r="A284" s="9" t="s">
        <v>467</v>
      </c>
      <c r="B284" s="9" t="s">
        <v>355</v>
      </c>
      <c r="C284" s="13" t="s">
        <v>715</v>
      </c>
      <c r="D284" s="9"/>
    </row>
    <row r="285" spans="1:4" ht="17" x14ac:dyDescent="0.2">
      <c r="A285" s="9" t="s">
        <v>467</v>
      </c>
      <c r="B285" s="9" t="s">
        <v>357</v>
      </c>
      <c r="C285" s="13" t="s">
        <v>710</v>
      </c>
      <c r="D285" s="9"/>
    </row>
    <row r="286" spans="1:4" ht="17" x14ac:dyDescent="0.2">
      <c r="A286" s="9" t="s">
        <v>467</v>
      </c>
      <c r="B286" s="9" t="s">
        <v>357</v>
      </c>
      <c r="C286" s="13" t="s">
        <v>716</v>
      </c>
      <c r="D286" s="9"/>
    </row>
    <row r="287" spans="1:4" ht="17" x14ac:dyDescent="0.2">
      <c r="A287" s="9" t="s">
        <v>467</v>
      </c>
      <c r="B287" s="9" t="s">
        <v>357</v>
      </c>
      <c r="C287" s="13" t="s">
        <v>645</v>
      </c>
      <c r="D287" s="9"/>
    </row>
    <row r="288" spans="1:4" ht="17" x14ac:dyDescent="0.2">
      <c r="A288" s="9" t="s">
        <v>467</v>
      </c>
      <c r="B288" s="9" t="s">
        <v>357</v>
      </c>
      <c r="C288" s="13" t="s">
        <v>717</v>
      </c>
      <c r="D288" s="9"/>
    </row>
    <row r="289" spans="1:4" ht="17" x14ac:dyDescent="0.2">
      <c r="A289" s="9" t="s">
        <v>467</v>
      </c>
      <c r="B289" s="9" t="s">
        <v>357</v>
      </c>
      <c r="C289" s="13" t="s">
        <v>718</v>
      </c>
      <c r="D289" s="9"/>
    </row>
    <row r="290" spans="1:4" ht="17" x14ac:dyDescent="0.2">
      <c r="A290" s="9" t="s">
        <v>467</v>
      </c>
      <c r="B290" s="9" t="s">
        <v>357</v>
      </c>
      <c r="C290" s="13" t="s">
        <v>719</v>
      </c>
      <c r="D290" s="9"/>
    </row>
    <row r="291" spans="1:4" ht="17" x14ac:dyDescent="0.2">
      <c r="A291" s="9" t="s">
        <v>467</v>
      </c>
      <c r="B291" s="9" t="s">
        <v>359</v>
      </c>
      <c r="C291" s="14" t="s">
        <v>360</v>
      </c>
      <c r="D291" s="14" t="s">
        <v>723</v>
      </c>
    </row>
    <row r="292" spans="1:4" ht="17" x14ac:dyDescent="0.2">
      <c r="A292" s="9" t="s">
        <v>467</v>
      </c>
      <c r="B292" s="9" t="s">
        <v>359</v>
      </c>
      <c r="C292" s="14" t="s">
        <v>361</v>
      </c>
      <c r="D292" s="14" t="s">
        <v>724</v>
      </c>
    </row>
    <row r="293" spans="1:4" ht="17" x14ac:dyDescent="0.2">
      <c r="A293" s="9" t="s">
        <v>467</v>
      </c>
      <c r="B293" s="9" t="s">
        <v>359</v>
      </c>
      <c r="C293" s="14" t="s">
        <v>720</v>
      </c>
      <c r="D293" s="14" t="s">
        <v>725</v>
      </c>
    </row>
    <row r="294" spans="1:4" ht="17" x14ac:dyDescent="0.2">
      <c r="A294" s="9" t="s">
        <v>467</v>
      </c>
      <c r="B294" s="9" t="s">
        <v>359</v>
      </c>
      <c r="C294" s="14" t="s">
        <v>646</v>
      </c>
      <c r="D294" s="14" t="s">
        <v>726</v>
      </c>
    </row>
    <row r="295" spans="1:4" ht="17" x14ac:dyDescent="0.2">
      <c r="A295" s="9" t="s">
        <v>467</v>
      </c>
      <c r="B295" s="9" t="s">
        <v>359</v>
      </c>
      <c r="C295" s="14" t="s">
        <v>721</v>
      </c>
      <c r="D295" s="14" t="s">
        <v>699</v>
      </c>
    </row>
    <row r="296" spans="1:4" ht="17" x14ac:dyDescent="0.2">
      <c r="A296" s="9" t="s">
        <v>467</v>
      </c>
      <c r="B296" s="9" t="s">
        <v>359</v>
      </c>
      <c r="C296" s="14" t="s">
        <v>722</v>
      </c>
      <c r="D296" s="14" t="s">
        <v>727</v>
      </c>
    </row>
    <row r="297" spans="1:4" x14ac:dyDescent="0.2">
      <c r="A297" s="9" t="s">
        <v>467</v>
      </c>
      <c r="B297" s="9" t="s">
        <v>359</v>
      </c>
      <c r="C297" s="9"/>
      <c r="D297" s="9"/>
    </row>
    <row r="298" spans="1:4" x14ac:dyDescent="0.2">
      <c r="A298" s="9" t="s">
        <v>467</v>
      </c>
      <c r="B298" s="9" t="s">
        <v>359</v>
      </c>
      <c r="C298" s="9"/>
      <c r="D298" s="9"/>
    </row>
    <row r="299" spans="1:4" x14ac:dyDescent="0.2">
      <c r="A299" s="9" t="s">
        <v>467</v>
      </c>
      <c r="B299" s="9" t="s">
        <v>359</v>
      </c>
      <c r="C299" s="9"/>
      <c r="D299" s="9"/>
    </row>
    <row r="300" spans="1:4" x14ac:dyDescent="0.2">
      <c r="A300" s="9" t="s">
        <v>467</v>
      </c>
      <c r="B300" s="9" t="s">
        <v>359</v>
      </c>
      <c r="C300" s="9"/>
      <c r="D300" s="9"/>
    </row>
    <row r="301" spans="1:4" ht="17" x14ac:dyDescent="0.2">
      <c r="A301" s="9" t="s">
        <v>468</v>
      </c>
      <c r="B301" s="9" t="s">
        <v>366</v>
      </c>
      <c r="C301" s="13" t="s">
        <v>728</v>
      </c>
      <c r="D301" s="9"/>
    </row>
    <row r="302" spans="1:4" ht="17" x14ac:dyDescent="0.2">
      <c r="A302" s="9" t="s">
        <v>468</v>
      </c>
      <c r="B302" s="9" t="s">
        <v>366</v>
      </c>
      <c r="C302" s="13" t="s">
        <v>729</v>
      </c>
      <c r="D302" s="9"/>
    </row>
    <row r="303" spans="1:4" ht="17" x14ac:dyDescent="0.2">
      <c r="A303" s="9" t="s">
        <v>468</v>
      </c>
      <c r="B303" s="9" t="s">
        <v>366</v>
      </c>
      <c r="C303" s="13" t="s">
        <v>730</v>
      </c>
      <c r="D303" s="9"/>
    </row>
    <row r="304" spans="1:4" ht="17" x14ac:dyDescent="0.2">
      <c r="A304" s="9" t="s">
        <v>468</v>
      </c>
      <c r="B304" s="9" t="s">
        <v>366</v>
      </c>
      <c r="C304" s="13" t="s">
        <v>731</v>
      </c>
      <c r="D304" s="9"/>
    </row>
    <row r="305" spans="1:4" ht="17" x14ac:dyDescent="0.2">
      <c r="A305" s="9" t="s">
        <v>468</v>
      </c>
      <c r="B305" s="9" t="s">
        <v>368</v>
      </c>
      <c r="C305" s="13" t="s">
        <v>728</v>
      </c>
      <c r="D305" s="9"/>
    </row>
    <row r="306" spans="1:4" ht="17" x14ac:dyDescent="0.2">
      <c r="A306" s="9" t="s">
        <v>468</v>
      </c>
      <c r="B306" s="9" t="s">
        <v>368</v>
      </c>
      <c r="C306" s="13" t="s">
        <v>729</v>
      </c>
      <c r="D306" s="9"/>
    </row>
    <row r="307" spans="1:4" ht="17" x14ac:dyDescent="0.2">
      <c r="A307" s="9" t="s">
        <v>468</v>
      </c>
      <c r="B307" s="9" t="s">
        <v>368</v>
      </c>
      <c r="C307" s="13" t="s">
        <v>730</v>
      </c>
      <c r="D307" s="9"/>
    </row>
    <row r="308" spans="1:4" ht="17" x14ac:dyDescent="0.2">
      <c r="A308" s="9" t="s">
        <v>468</v>
      </c>
      <c r="B308" s="9" t="s">
        <v>368</v>
      </c>
      <c r="C308" s="13" t="s">
        <v>731</v>
      </c>
      <c r="D308" s="9"/>
    </row>
    <row r="309" spans="1:4" ht="17" x14ac:dyDescent="0.2">
      <c r="A309" s="9" t="s">
        <v>468</v>
      </c>
      <c r="B309" s="9" t="s">
        <v>369</v>
      </c>
      <c r="C309" s="14" t="s">
        <v>728</v>
      </c>
      <c r="D309" s="14" t="s">
        <v>733</v>
      </c>
    </row>
    <row r="310" spans="1:4" ht="17" x14ac:dyDescent="0.2">
      <c r="A310" s="9" t="s">
        <v>468</v>
      </c>
      <c r="B310" s="9" t="s">
        <v>369</v>
      </c>
      <c r="C310" s="14" t="s">
        <v>729</v>
      </c>
      <c r="D310" s="14" t="s">
        <v>734</v>
      </c>
    </row>
    <row r="311" spans="1:4" ht="17" x14ac:dyDescent="0.2">
      <c r="A311" s="9" t="s">
        <v>468</v>
      </c>
      <c r="B311" s="9" t="s">
        <v>369</v>
      </c>
      <c r="C311" s="14" t="s">
        <v>732</v>
      </c>
      <c r="D311" s="14" t="s">
        <v>735</v>
      </c>
    </row>
    <row r="312" spans="1:4" x14ac:dyDescent="0.2">
      <c r="A312" s="9" t="s">
        <v>468</v>
      </c>
      <c r="B312" s="9" t="s">
        <v>369</v>
      </c>
      <c r="C312" s="9"/>
      <c r="D312" s="9"/>
    </row>
    <row r="313" spans="1:4" x14ac:dyDescent="0.2">
      <c r="A313" s="9" t="s">
        <v>468</v>
      </c>
      <c r="B313" s="9" t="s">
        <v>369</v>
      </c>
      <c r="C313" s="9"/>
      <c r="D313" s="9"/>
    </row>
    <row r="314" spans="1:4" ht="17" x14ac:dyDescent="0.2">
      <c r="A314" s="9" t="s">
        <v>469</v>
      </c>
      <c r="B314" s="9" t="s">
        <v>373</v>
      </c>
      <c r="C314" s="13" t="s">
        <v>736</v>
      </c>
      <c r="D314" s="9"/>
    </row>
    <row r="315" spans="1:4" ht="17" x14ac:dyDescent="0.2">
      <c r="A315" s="9" t="s">
        <v>469</v>
      </c>
      <c r="B315" s="9" t="s">
        <v>373</v>
      </c>
      <c r="C315" s="13" t="s">
        <v>737</v>
      </c>
      <c r="D315" s="9"/>
    </row>
    <row r="316" spans="1:4" ht="17" x14ac:dyDescent="0.2">
      <c r="A316" s="9" t="s">
        <v>469</v>
      </c>
      <c r="B316" s="9" t="s">
        <v>373</v>
      </c>
      <c r="C316" s="13" t="s">
        <v>738</v>
      </c>
      <c r="D316" s="9"/>
    </row>
    <row r="317" spans="1:4" ht="17" x14ac:dyDescent="0.2">
      <c r="A317" s="9" t="s">
        <v>469</v>
      </c>
      <c r="B317" s="9" t="s">
        <v>373</v>
      </c>
      <c r="C317" s="13" t="s">
        <v>739</v>
      </c>
      <c r="D317" s="9"/>
    </row>
    <row r="318" spans="1:4" ht="17" x14ac:dyDescent="0.2">
      <c r="A318" s="9" t="s">
        <v>469</v>
      </c>
      <c r="B318" s="9" t="s">
        <v>373</v>
      </c>
      <c r="C318" s="13" t="s">
        <v>740</v>
      </c>
      <c r="D318" s="9"/>
    </row>
    <row r="319" spans="1:4" ht="17" x14ac:dyDescent="0.2">
      <c r="A319" s="9" t="s">
        <v>469</v>
      </c>
      <c r="B319" s="9" t="s">
        <v>373</v>
      </c>
      <c r="C319" s="13" t="s">
        <v>741</v>
      </c>
      <c r="D319" s="9"/>
    </row>
    <row r="320" spans="1:4" ht="17" x14ac:dyDescent="0.2">
      <c r="A320" s="9" t="s">
        <v>469</v>
      </c>
      <c r="B320" s="9" t="s">
        <v>375</v>
      </c>
      <c r="C320" s="13" t="s">
        <v>742</v>
      </c>
      <c r="D320" s="9"/>
    </row>
    <row r="321" spans="1:4" ht="17" x14ac:dyDescent="0.2">
      <c r="A321" s="9" t="s">
        <v>469</v>
      </c>
      <c r="B321" s="9" t="s">
        <v>375</v>
      </c>
      <c r="C321" s="13" t="s">
        <v>737</v>
      </c>
      <c r="D321" s="9"/>
    </row>
    <row r="322" spans="1:4" ht="17" x14ac:dyDescent="0.2">
      <c r="A322" s="9" t="s">
        <v>469</v>
      </c>
      <c r="B322" s="9" t="s">
        <v>375</v>
      </c>
      <c r="C322" s="13" t="s">
        <v>743</v>
      </c>
      <c r="D322" s="9"/>
    </row>
    <row r="323" spans="1:4" ht="17" x14ac:dyDescent="0.2">
      <c r="A323" s="9" t="s">
        <v>469</v>
      </c>
      <c r="B323" s="9" t="s">
        <v>375</v>
      </c>
      <c r="C323" s="13" t="s">
        <v>744</v>
      </c>
      <c r="D323" s="9"/>
    </row>
    <row r="324" spans="1:4" ht="17" x14ac:dyDescent="0.2">
      <c r="A324" s="9" t="s">
        <v>469</v>
      </c>
      <c r="B324" s="9" t="s">
        <v>375</v>
      </c>
      <c r="C324" s="13" t="s">
        <v>745</v>
      </c>
      <c r="D324" s="9"/>
    </row>
    <row r="325" spans="1:4" ht="17" x14ac:dyDescent="0.2">
      <c r="A325" s="9" t="s">
        <v>469</v>
      </c>
      <c r="B325" s="9" t="s">
        <v>375</v>
      </c>
      <c r="C325" s="13" t="s">
        <v>746</v>
      </c>
      <c r="D325" s="9"/>
    </row>
    <row r="326" spans="1:4" ht="17" x14ac:dyDescent="0.2">
      <c r="A326" s="9" t="s">
        <v>469</v>
      </c>
      <c r="B326" s="9" t="s">
        <v>377</v>
      </c>
      <c r="C326" s="14" t="s">
        <v>747</v>
      </c>
      <c r="D326" s="14" t="s">
        <v>751</v>
      </c>
    </row>
    <row r="327" spans="1:4" ht="17" x14ac:dyDescent="0.2">
      <c r="A327" s="9" t="s">
        <v>469</v>
      </c>
      <c r="B327" s="9" t="s">
        <v>377</v>
      </c>
      <c r="C327" s="14" t="s">
        <v>748</v>
      </c>
      <c r="D327" s="14" t="s">
        <v>752</v>
      </c>
    </row>
    <row r="328" spans="1:4" ht="17" x14ac:dyDescent="0.2">
      <c r="A328" s="9" t="s">
        <v>469</v>
      </c>
      <c r="B328" s="9" t="s">
        <v>377</v>
      </c>
      <c r="C328" s="16" t="s">
        <v>749</v>
      </c>
      <c r="D328" s="17"/>
    </row>
    <row r="329" spans="1:4" ht="17" x14ac:dyDescent="0.2">
      <c r="A329" s="9" t="s">
        <v>469</v>
      </c>
      <c r="B329" s="9" t="s">
        <v>377</v>
      </c>
      <c r="C329" s="14" t="s">
        <v>750</v>
      </c>
      <c r="D329" s="14" t="s">
        <v>753</v>
      </c>
    </row>
    <row r="330" spans="1:4" ht="17" x14ac:dyDescent="0.2">
      <c r="A330" s="9" t="s">
        <v>469</v>
      </c>
      <c r="B330" s="9" t="s">
        <v>377</v>
      </c>
      <c r="C330" s="14" t="s">
        <v>721</v>
      </c>
      <c r="D330" s="14" t="s">
        <v>754</v>
      </c>
    </row>
    <row r="331" spans="1:4" ht="17" x14ac:dyDescent="0.2">
      <c r="A331" s="9" t="s">
        <v>469</v>
      </c>
      <c r="B331" s="9" t="s">
        <v>377</v>
      </c>
      <c r="C331" s="14" t="s">
        <v>746</v>
      </c>
      <c r="D331" s="14" t="s">
        <v>755</v>
      </c>
    </row>
    <row r="332" spans="1:4" x14ac:dyDescent="0.2">
      <c r="A332" s="9" t="s">
        <v>469</v>
      </c>
      <c r="B332" s="9" t="s">
        <v>377</v>
      </c>
      <c r="C332" s="9"/>
      <c r="D332" s="9"/>
    </row>
    <row r="333" spans="1:4" ht="17" x14ac:dyDescent="0.2">
      <c r="A333" s="9" t="s">
        <v>470</v>
      </c>
      <c r="B333" s="9" t="s">
        <v>382</v>
      </c>
      <c r="C333" s="13" t="s">
        <v>756</v>
      </c>
      <c r="D333" s="9"/>
    </row>
    <row r="334" spans="1:4" ht="17" x14ac:dyDescent="0.2">
      <c r="A334" s="9" t="s">
        <v>470</v>
      </c>
      <c r="B334" s="9" t="s">
        <v>382</v>
      </c>
      <c r="C334" s="13" t="s">
        <v>757</v>
      </c>
      <c r="D334" s="9"/>
    </row>
    <row r="335" spans="1:4" ht="17" x14ac:dyDescent="0.2">
      <c r="A335" s="9" t="s">
        <v>470</v>
      </c>
      <c r="B335" s="9" t="s">
        <v>382</v>
      </c>
      <c r="C335" s="13" t="s">
        <v>504</v>
      </c>
      <c r="D335" s="9"/>
    </row>
    <row r="336" spans="1:4" ht="17" x14ac:dyDescent="0.2">
      <c r="A336" s="9" t="s">
        <v>470</v>
      </c>
      <c r="B336" s="9" t="s">
        <v>382</v>
      </c>
      <c r="C336" s="13" t="s">
        <v>758</v>
      </c>
      <c r="D336" s="9"/>
    </row>
    <row r="337" spans="1:4" ht="17" x14ac:dyDescent="0.2">
      <c r="A337" s="9" t="s">
        <v>470</v>
      </c>
      <c r="B337" s="9" t="s">
        <v>382</v>
      </c>
      <c r="C337" s="13" t="s">
        <v>759</v>
      </c>
      <c r="D337" s="9"/>
    </row>
    <row r="338" spans="1:4" ht="17" x14ac:dyDescent="0.2">
      <c r="A338" s="9" t="s">
        <v>470</v>
      </c>
      <c r="B338" s="9" t="s">
        <v>382</v>
      </c>
      <c r="C338" s="13" t="s">
        <v>760</v>
      </c>
      <c r="D338" s="9"/>
    </row>
    <row r="339" spans="1:4" ht="17" x14ac:dyDescent="0.2">
      <c r="A339" s="9" t="s">
        <v>470</v>
      </c>
      <c r="B339" s="9" t="s">
        <v>383</v>
      </c>
      <c r="C339" s="13" t="s">
        <v>756</v>
      </c>
      <c r="D339" s="9"/>
    </row>
    <row r="340" spans="1:4" ht="17" x14ac:dyDescent="0.2">
      <c r="A340" s="9" t="s">
        <v>470</v>
      </c>
      <c r="B340" s="9" t="s">
        <v>383</v>
      </c>
      <c r="C340" s="13" t="s">
        <v>757</v>
      </c>
      <c r="D340" s="9"/>
    </row>
    <row r="341" spans="1:4" ht="17" x14ac:dyDescent="0.2">
      <c r="A341" s="9" t="s">
        <v>470</v>
      </c>
      <c r="B341" s="9" t="s">
        <v>383</v>
      </c>
      <c r="C341" s="13" t="s">
        <v>761</v>
      </c>
      <c r="D341" s="9"/>
    </row>
    <row r="342" spans="1:4" ht="17" x14ac:dyDescent="0.2">
      <c r="A342" s="9" t="s">
        <v>470</v>
      </c>
      <c r="B342" s="9" t="s">
        <v>383</v>
      </c>
      <c r="C342" s="13" t="s">
        <v>762</v>
      </c>
      <c r="D342" s="9"/>
    </row>
    <row r="343" spans="1:4" ht="17" x14ac:dyDescent="0.2">
      <c r="A343" s="9" t="s">
        <v>470</v>
      </c>
      <c r="B343" s="9" t="s">
        <v>383</v>
      </c>
      <c r="C343" s="13" t="s">
        <v>759</v>
      </c>
      <c r="D343" s="9"/>
    </row>
    <row r="344" spans="1:4" ht="17" x14ac:dyDescent="0.2">
      <c r="A344" s="9" t="s">
        <v>470</v>
      </c>
      <c r="B344" s="9" t="s">
        <v>383</v>
      </c>
      <c r="C344" s="13" t="s">
        <v>496</v>
      </c>
      <c r="D344" s="9"/>
    </row>
    <row r="345" spans="1:4" ht="17" x14ac:dyDescent="0.2">
      <c r="A345" s="9" t="s">
        <v>470</v>
      </c>
      <c r="B345" s="9" t="s">
        <v>385</v>
      </c>
      <c r="C345" s="14" t="s">
        <v>763</v>
      </c>
      <c r="D345" s="14" t="s">
        <v>768</v>
      </c>
    </row>
    <row r="346" spans="1:4" ht="17" x14ac:dyDescent="0.2">
      <c r="A346" s="9" t="s">
        <v>470</v>
      </c>
      <c r="B346" s="9" t="s">
        <v>385</v>
      </c>
      <c r="C346" s="14" t="s">
        <v>764</v>
      </c>
      <c r="D346" s="14" t="s">
        <v>769</v>
      </c>
    </row>
    <row r="347" spans="1:4" ht="17" x14ac:dyDescent="0.2">
      <c r="A347" s="9" t="s">
        <v>470</v>
      </c>
      <c r="B347" s="9" t="s">
        <v>385</v>
      </c>
      <c r="C347" s="14" t="s">
        <v>765</v>
      </c>
      <c r="D347" s="14" t="s">
        <v>770</v>
      </c>
    </row>
    <row r="348" spans="1:4" ht="17" x14ac:dyDescent="0.2">
      <c r="A348" s="9" t="s">
        <v>470</v>
      </c>
      <c r="B348" s="9" t="s">
        <v>385</v>
      </c>
      <c r="C348" s="14" t="s">
        <v>501</v>
      </c>
      <c r="D348" s="14" t="s">
        <v>771</v>
      </c>
    </row>
    <row r="349" spans="1:4" ht="17" x14ac:dyDescent="0.2">
      <c r="A349" s="9" t="s">
        <v>470</v>
      </c>
      <c r="B349" s="9" t="s">
        <v>385</v>
      </c>
      <c r="C349" s="14" t="s">
        <v>766</v>
      </c>
      <c r="D349" s="14" t="s">
        <v>621</v>
      </c>
    </row>
    <row r="350" spans="1:4" ht="17" x14ac:dyDescent="0.2">
      <c r="A350" s="9" t="s">
        <v>470</v>
      </c>
      <c r="B350" s="9" t="s">
        <v>385</v>
      </c>
      <c r="C350" s="14" t="s">
        <v>767</v>
      </c>
      <c r="D350" s="14" t="s">
        <v>772</v>
      </c>
    </row>
    <row r="351" spans="1:4" x14ac:dyDescent="0.2">
      <c r="A351" s="9" t="s">
        <v>470</v>
      </c>
      <c r="B351" s="9" t="s">
        <v>385</v>
      </c>
      <c r="C351" s="9"/>
      <c r="D351" s="9"/>
    </row>
    <row r="352" spans="1:4" ht="17" x14ac:dyDescent="0.2">
      <c r="A352" s="9" t="s">
        <v>471</v>
      </c>
      <c r="B352" s="9" t="s">
        <v>389</v>
      </c>
      <c r="C352" s="13" t="s">
        <v>773</v>
      </c>
      <c r="D352" s="9"/>
    </row>
    <row r="353" spans="1:4" ht="17" x14ac:dyDescent="0.2">
      <c r="A353" s="9" t="s">
        <v>471</v>
      </c>
      <c r="B353" s="9" t="s">
        <v>389</v>
      </c>
      <c r="C353" s="13" t="s">
        <v>774</v>
      </c>
      <c r="D353" s="9"/>
    </row>
    <row r="354" spans="1:4" ht="17" x14ac:dyDescent="0.2">
      <c r="A354" s="9" t="s">
        <v>471</v>
      </c>
      <c r="B354" s="9" t="s">
        <v>389</v>
      </c>
      <c r="C354" s="13" t="s">
        <v>775</v>
      </c>
      <c r="D354" s="9"/>
    </row>
    <row r="355" spans="1:4" ht="17" x14ac:dyDescent="0.2">
      <c r="A355" s="9" t="s">
        <v>471</v>
      </c>
      <c r="B355" s="9" t="s">
        <v>389</v>
      </c>
      <c r="C355" s="13" t="s">
        <v>776</v>
      </c>
      <c r="D355" s="9"/>
    </row>
    <row r="356" spans="1:4" ht="17" x14ac:dyDescent="0.2">
      <c r="A356" s="9" t="s">
        <v>471</v>
      </c>
      <c r="B356" s="9" t="s">
        <v>389</v>
      </c>
      <c r="C356" s="13" t="s">
        <v>777</v>
      </c>
      <c r="D356" s="9"/>
    </row>
    <row r="357" spans="1:4" ht="17" x14ac:dyDescent="0.2">
      <c r="A357" s="9" t="s">
        <v>471</v>
      </c>
      <c r="B357" s="9" t="s">
        <v>389</v>
      </c>
      <c r="C357" s="13" t="s">
        <v>778</v>
      </c>
      <c r="D357" s="9"/>
    </row>
    <row r="358" spans="1:4" ht="17" x14ac:dyDescent="0.2">
      <c r="A358" s="9" t="s">
        <v>471</v>
      </c>
      <c r="B358" s="9" t="s">
        <v>391</v>
      </c>
      <c r="C358" s="13" t="s">
        <v>779</v>
      </c>
      <c r="D358" s="9"/>
    </row>
    <row r="359" spans="1:4" ht="17" x14ac:dyDescent="0.2">
      <c r="A359" s="9" t="s">
        <v>471</v>
      </c>
      <c r="B359" s="9" t="s">
        <v>391</v>
      </c>
      <c r="C359" s="13" t="s">
        <v>780</v>
      </c>
      <c r="D359" s="9"/>
    </row>
    <row r="360" spans="1:4" ht="17" x14ac:dyDescent="0.2">
      <c r="A360" s="9" t="s">
        <v>471</v>
      </c>
      <c r="B360" s="9" t="s">
        <v>391</v>
      </c>
      <c r="C360" s="13" t="s">
        <v>781</v>
      </c>
      <c r="D360" s="9"/>
    </row>
    <row r="361" spans="1:4" ht="17" x14ac:dyDescent="0.2">
      <c r="A361" s="9" t="s">
        <v>471</v>
      </c>
      <c r="B361" s="9" t="s">
        <v>391</v>
      </c>
      <c r="C361" s="13" t="s">
        <v>782</v>
      </c>
      <c r="D361" s="9"/>
    </row>
    <row r="362" spans="1:4" ht="17" x14ac:dyDescent="0.2">
      <c r="A362" s="9" t="s">
        <v>471</v>
      </c>
      <c r="B362" s="9" t="s">
        <v>391</v>
      </c>
      <c r="C362" s="13" t="s">
        <v>783</v>
      </c>
      <c r="D362" s="9"/>
    </row>
    <row r="363" spans="1:4" ht="17" x14ac:dyDescent="0.2">
      <c r="A363" s="9" t="s">
        <v>471</v>
      </c>
      <c r="B363" s="9" t="s">
        <v>391</v>
      </c>
      <c r="C363" s="13" t="s">
        <v>784</v>
      </c>
      <c r="D363" s="9"/>
    </row>
    <row r="364" spans="1:4" ht="17" x14ac:dyDescent="0.2">
      <c r="A364" s="9" t="s">
        <v>471</v>
      </c>
      <c r="B364" s="9" t="s">
        <v>393</v>
      </c>
      <c r="C364" s="14" t="s">
        <v>785</v>
      </c>
      <c r="D364" s="14" t="s">
        <v>789</v>
      </c>
    </row>
    <row r="365" spans="1:4" ht="17" x14ac:dyDescent="0.2">
      <c r="A365" s="9" t="s">
        <v>471</v>
      </c>
      <c r="B365" s="9" t="s">
        <v>393</v>
      </c>
      <c r="C365" s="14" t="s">
        <v>786</v>
      </c>
      <c r="D365" s="14" t="s">
        <v>790</v>
      </c>
    </row>
    <row r="366" spans="1:4" ht="17" x14ac:dyDescent="0.2">
      <c r="A366" s="9" t="s">
        <v>471</v>
      </c>
      <c r="B366" s="9" t="s">
        <v>393</v>
      </c>
      <c r="C366" s="14" t="s">
        <v>787</v>
      </c>
      <c r="D366" s="14" t="s">
        <v>791</v>
      </c>
    </row>
    <row r="367" spans="1:4" ht="17" x14ac:dyDescent="0.2">
      <c r="A367" s="9" t="s">
        <v>471</v>
      </c>
      <c r="B367" s="9" t="s">
        <v>393</v>
      </c>
      <c r="C367" s="14" t="s">
        <v>788</v>
      </c>
      <c r="D367" s="14" t="s">
        <v>792</v>
      </c>
    </row>
    <row r="368" spans="1:4" ht="17" x14ac:dyDescent="0.2">
      <c r="A368" s="9" t="s">
        <v>471</v>
      </c>
      <c r="B368" s="9" t="s">
        <v>393</v>
      </c>
      <c r="C368" s="14" t="s">
        <v>783</v>
      </c>
      <c r="D368" s="14" t="s">
        <v>792</v>
      </c>
    </row>
    <row r="369" spans="1:4" ht="17" x14ac:dyDescent="0.2">
      <c r="A369" s="9" t="s">
        <v>471</v>
      </c>
      <c r="B369" s="9" t="s">
        <v>393</v>
      </c>
      <c r="C369" s="14" t="s">
        <v>784</v>
      </c>
      <c r="D369" s="14" t="s">
        <v>793</v>
      </c>
    </row>
    <row r="370" spans="1:4" x14ac:dyDescent="0.2">
      <c r="A370" s="9" t="s">
        <v>471</v>
      </c>
      <c r="B370" s="9" t="s">
        <v>393</v>
      </c>
      <c r="C370" s="9"/>
      <c r="D370" s="9"/>
    </row>
    <row r="371" spans="1:4" x14ac:dyDescent="0.2">
      <c r="A371" s="9" t="s">
        <v>471</v>
      </c>
      <c r="B371" s="9" t="s">
        <v>393</v>
      </c>
      <c r="C371" s="9"/>
      <c r="D371" s="9"/>
    </row>
    <row r="372" spans="1:4" ht="17" x14ac:dyDescent="0.2">
      <c r="A372" s="9" t="s">
        <v>472</v>
      </c>
      <c r="B372" s="9" t="s">
        <v>397</v>
      </c>
      <c r="C372" s="13" t="s">
        <v>794</v>
      </c>
      <c r="D372" s="9"/>
    </row>
    <row r="373" spans="1:4" ht="17" x14ac:dyDescent="0.2">
      <c r="A373" s="9" t="s">
        <v>472</v>
      </c>
      <c r="B373" s="9" t="s">
        <v>397</v>
      </c>
      <c r="C373" s="13" t="s">
        <v>795</v>
      </c>
      <c r="D373" s="9"/>
    </row>
    <row r="374" spans="1:4" ht="17" x14ac:dyDescent="0.2">
      <c r="A374" s="9" t="s">
        <v>472</v>
      </c>
      <c r="B374" s="9" t="s">
        <v>397</v>
      </c>
      <c r="C374" s="13" t="s">
        <v>796</v>
      </c>
      <c r="D374" s="9"/>
    </row>
    <row r="375" spans="1:4" ht="17" x14ac:dyDescent="0.2">
      <c r="A375" s="9" t="s">
        <v>472</v>
      </c>
      <c r="B375" s="9" t="s">
        <v>397</v>
      </c>
      <c r="C375" s="13" t="s">
        <v>486</v>
      </c>
      <c r="D375" s="9"/>
    </row>
    <row r="376" spans="1:4" ht="17" x14ac:dyDescent="0.2">
      <c r="A376" s="9" t="s">
        <v>472</v>
      </c>
      <c r="B376" s="9" t="s">
        <v>399</v>
      </c>
      <c r="C376" s="13" t="s">
        <v>797</v>
      </c>
      <c r="D376" s="9"/>
    </row>
    <row r="377" spans="1:4" ht="17" x14ac:dyDescent="0.2">
      <c r="A377" s="9" t="s">
        <v>472</v>
      </c>
      <c r="B377" s="9" t="s">
        <v>399</v>
      </c>
      <c r="C377" s="13" t="s">
        <v>798</v>
      </c>
      <c r="D377" s="9"/>
    </row>
    <row r="378" spans="1:4" ht="17" x14ac:dyDescent="0.2">
      <c r="A378" s="9" t="s">
        <v>472</v>
      </c>
      <c r="B378" s="9" t="s">
        <v>399</v>
      </c>
      <c r="C378" s="13" t="s">
        <v>480</v>
      </c>
      <c r="D378" s="9"/>
    </row>
    <row r="379" spans="1:4" ht="17" x14ac:dyDescent="0.2">
      <c r="A379" s="9" t="s">
        <v>472</v>
      </c>
      <c r="B379" s="9" t="s">
        <v>401</v>
      </c>
      <c r="C379" s="14" t="s">
        <v>799</v>
      </c>
      <c r="D379" s="14" t="s">
        <v>800</v>
      </c>
    </row>
    <row r="380" spans="1:4" ht="17" x14ac:dyDescent="0.2">
      <c r="A380" s="9" t="s">
        <v>472</v>
      </c>
      <c r="B380" s="9" t="s">
        <v>401</v>
      </c>
      <c r="C380" s="14" t="s">
        <v>795</v>
      </c>
      <c r="D380" s="14" t="s">
        <v>801</v>
      </c>
    </row>
    <row r="381" spans="1:4" x14ac:dyDescent="0.2">
      <c r="A381" s="9" t="s">
        <v>472</v>
      </c>
      <c r="B381" s="9" t="s">
        <v>401</v>
      </c>
      <c r="C381" s="9"/>
      <c r="D381" s="9"/>
    </row>
    <row r="382" spans="1:4" ht="17" x14ac:dyDescent="0.2">
      <c r="A382" s="9" t="s">
        <v>473</v>
      </c>
      <c r="B382" s="9" t="s">
        <v>406</v>
      </c>
      <c r="C382" s="13" t="s">
        <v>802</v>
      </c>
      <c r="D382" s="9"/>
    </row>
    <row r="383" spans="1:4" ht="17" x14ac:dyDescent="0.2">
      <c r="A383" s="9" t="s">
        <v>473</v>
      </c>
      <c r="B383" s="9" t="s">
        <v>406</v>
      </c>
      <c r="C383" s="13" t="s">
        <v>649</v>
      </c>
      <c r="D383" s="9"/>
    </row>
    <row r="384" spans="1:4" ht="17" x14ac:dyDescent="0.2">
      <c r="A384" s="9" t="s">
        <v>473</v>
      </c>
      <c r="B384" s="9" t="s">
        <v>406</v>
      </c>
      <c r="C384" s="13" t="s">
        <v>803</v>
      </c>
      <c r="D384" s="9"/>
    </row>
    <row r="385" spans="1:4" ht="17" x14ac:dyDescent="0.2">
      <c r="A385" s="9" t="s">
        <v>473</v>
      </c>
      <c r="B385" s="9" t="s">
        <v>406</v>
      </c>
      <c r="C385" s="13" t="s">
        <v>804</v>
      </c>
      <c r="D385" s="9"/>
    </row>
    <row r="386" spans="1:4" ht="17" x14ac:dyDescent="0.2">
      <c r="A386" s="9" t="s">
        <v>473</v>
      </c>
      <c r="B386" s="9" t="s">
        <v>406</v>
      </c>
      <c r="C386" s="13" t="s">
        <v>647</v>
      </c>
      <c r="D386" s="9"/>
    </row>
    <row r="387" spans="1:4" ht="17" x14ac:dyDescent="0.2">
      <c r="A387" s="9" t="s">
        <v>473</v>
      </c>
      <c r="B387" s="9" t="s">
        <v>406</v>
      </c>
      <c r="C387" s="13" t="s">
        <v>805</v>
      </c>
      <c r="D387" s="9"/>
    </row>
    <row r="388" spans="1:4" ht="17" x14ac:dyDescent="0.2">
      <c r="A388" s="9" t="s">
        <v>473</v>
      </c>
      <c r="B388" s="9" t="s">
        <v>407</v>
      </c>
      <c r="C388" s="13" t="s">
        <v>806</v>
      </c>
      <c r="D388" s="9"/>
    </row>
    <row r="389" spans="1:4" ht="17" x14ac:dyDescent="0.2">
      <c r="A389" s="9" t="s">
        <v>473</v>
      </c>
      <c r="B389" s="9" t="s">
        <v>407</v>
      </c>
      <c r="C389" s="13" t="s">
        <v>559</v>
      </c>
      <c r="D389" s="9"/>
    </row>
    <row r="390" spans="1:4" ht="17" x14ac:dyDescent="0.2">
      <c r="A390" s="9" t="s">
        <v>473</v>
      </c>
      <c r="B390" s="9" t="s">
        <v>407</v>
      </c>
      <c r="C390" s="13" t="s">
        <v>803</v>
      </c>
      <c r="D390" s="9"/>
    </row>
    <row r="391" spans="1:4" ht="17" x14ac:dyDescent="0.2">
      <c r="A391" s="9" t="s">
        <v>473</v>
      </c>
      <c r="B391" s="9" t="s">
        <v>407</v>
      </c>
      <c r="C391" s="13" t="s">
        <v>646</v>
      </c>
      <c r="D391" s="9"/>
    </row>
    <row r="392" spans="1:4" ht="17" x14ac:dyDescent="0.2">
      <c r="A392" s="9" t="s">
        <v>473</v>
      </c>
      <c r="B392" s="9" t="s">
        <v>407</v>
      </c>
      <c r="C392" s="13" t="s">
        <v>807</v>
      </c>
      <c r="D392" s="9"/>
    </row>
    <row r="393" spans="1:4" ht="17" x14ac:dyDescent="0.2">
      <c r="A393" s="9" t="s">
        <v>473</v>
      </c>
      <c r="B393" s="9" t="s">
        <v>407</v>
      </c>
      <c r="C393" s="13" t="s">
        <v>692</v>
      </c>
      <c r="D393" s="9"/>
    </row>
    <row r="394" spans="1:4" ht="17" x14ac:dyDescent="0.2">
      <c r="A394" s="9" t="s">
        <v>473</v>
      </c>
      <c r="B394" s="9" t="s">
        <v>407</v>
      </c>
      <c r="C394" s="13" t="s">
        <v>808</v>
      </c>
      <c r="D394" s="9"/>
    </row>
    <row r="395" spans="1:4" ht="17" x14ac:dyDescent="0.2">
      <c r="A395" s="9" t="s">
        <v>473</v>
      </c>
      <c r="B395" s="9" t="s">
        <v>407</v>
      </c>
      <c r="C395" s="13" t="s">
        <v>809</v>
      </c>
      <c r="D395" s="9"/>
    </row>
    <row r="396" spans="1:4" ht="17" x14ac:dyDescent="0.2">
      <c r="A396" s="9" t="s">
        <v>473</v>
      </c>
      <c r="B396" s="9" t="s">
        <v>411</v>
      </c>
      <c r="C396" s="14" t="s">
        <v>810</v>
      </c>
      <c r="D396" s="14" t="s">
        <v>813</v>
      </c>
    </row>
    <row r="397" spans="1:4" ht="17" x14ac:dyDescent="0.2">
      <c r="A397" s="9" t="s">
        <v>473</v>
      </c>
      <c r="B397" s="9" t="s">
        <v>411</v>
      </c>
      <c r="C397" s="14" t="s">
        <v>649</v>
      </c>
      <c r="D397" s="14" t="s">
        <v>814</v>
      </c>
    </row>
    <row r="398" spans="1:4" ht="17" x14ac:dyDescent="0.2">
      <c r="A398" s="9" t="s">
        <v>473</v>
      </c>
      <c r="B398" s="9" t="s">
        <v>411</v>
      </c>
      <c r="C398" s="14" t="s">
        <v>811</v>
      </c>
      <c r="D398" s="14" t="s">
        <v>815</v>
      </c>
    </row>
    <row r="399" spans="1:4" ht="17" x14ac:dyDescent="0.2">
      <c r="A399" s="9" t="s">
        <v>473</v>
      </c>
      <c r="B399" s="9" t="s">
        <v>411</v>
      </c>
      <c r="C399" s="14" t="s">
        <v>804</v>
      </c>
      <c r="D399" s="14" t="s">
        <v>591</v>
      </c>
    </row>
    <row r="400" spans="1:4" ht="17" x14ac:dyDescent="0.2">
      <c r="A400" s="9" t="s">
        <v>473</v>
      </c>
      <c r="B400" s="9" t="s">
        <v>411</v>
      </c>
      <c r="C400" s="16" t="s">
        <v>812</v>
      </c>
      <c r="D400" s="17"/>
    </row>
    <row r="401" spans="1:4" ht="17" x14ac:dyDescent="0.2">
      <c r="A401" s="9" t="s">
        <v>473</v>
      </c>
      <c r="B401" s="9" t="s">
        <v>411</v>
      </c>
      <c r="C401" s="14" t="s">
        <v>805</v>
      </c>
      <c r="D401" s="14" t="s">
        <v>816</v>
      </c>
    </row>
    <row r="402" spans="1:4" x14ac:dyDescent="0.2">
      <c r="A402" s="9" t="s">
        <v>473</v>
      </c>
      <c r="B402" s="9" t="s">
        <v>411</v>
      </c>
      <c r="C402" s="9"/>
      <c r="D402" s="9"/>
    </row>
    <row r="403" spans="1:4" x14ac:dyDescent="0.2">
      <c r="A403" s="9" t="s">
        <v>473</v>
      </c>
      <c r="B403" s="9" t="s">
        <v>411</v>
      </c>
      <c r="C403" s="9"/>
      <c r="D403" s="9"/>
    </row>
    <row r="404" spans="1:4" ht="17" x14ac:dyDescent="0.2">
      <c r="A404" s="9" t="s">
        <v>474</v>
      </c>
      <c r="B404" s="9" t="s">
        <v>413</v>
      </c>
      <c r="C404" s="13" t="s">
        <v>817</v>
      </c>
      <c r="D404" s="9"/>
    </row>
    <row r="405" spans="1:4" ht="17" x14ac:dyDescent="0.2">
      <c r="A405" s="9" t="s">
        <v>474</v>
      </c>
      <c r="B405" s="9" t="s">
        <v>413</v>
      </c>
      <c r="C405" s="13" t="s">
        <v>818</v>
      </c>
      <c r="D405" s="9"/>
    </row>
    <row r="406" spans="1:4" ht="17" x14ac:dyDescent="0.2">
      <c r="A406" s="9" t="s">
        <v>474</v>
      </c>
      <c r="B406" s="9" t="s">
        <v>413</v>
      </c>
      <c r="C406" s="13" t="s">
        <v>819</v>
      </c>
      <c r="D406" s="9"/>
    </row>
    <row r="407" spans="1:4" ht="17" x14ac:dyDescent="0.2">
      <c r="A407" s="9" t="s">
        <v>474</v>
      </c>
      <c r="B407" s="9" t="s">
        <v>413</v>
      </c>
      <c r="C407" s="13" t="s">
        <v>820</v>
      </c>
      <c r="D407" s="9"/>
    </row>
    <row r="408" spans="1:4" ht="17" x14ac:dyDescent="0.2">
      <c r="A408" s="9" t="s">
        <v>474</v>
      </c>
      <c r="B408" s="9" t="s">
        <v>413</v>
      </c>
      <c r="C408" s="13" t="s">
        <v>821</v>
      </c>
      <c r="D408" s="9"/>
    </row>
    <row r="409" spans="1:4" ht="17" x14ac:dyDescent="0.2">
      <c r="A409" s="9" t="s">
        <v>474</v>
      </c>
      <c r="B409" s="9" t="s">
        <v>413</v>
      </c>
      <c r="C409" s="13" t="s">
        <v>822</v>
      </c>
      <c r="D409" s="9"/>
    </row>
    <row r="410" spans="1:4" ht="17" x14ac:dyDescent="0.2">
      <c r="A410" s="9" t="s">
        <v>474</v>
      </c>
      <c r="B410" s="9" t="s">
        <v>413</v>
      </c>
      <c r="C410" s="13" t="s">
        <v>823</v>
      </c>
      <c r="D410" s="9"/>
    </row>
    <row r="411" spans="1:4" ht="17" x14ac:dyDescent="0.2">
      <c r="A411" s="9" t="s">
        <v>474</v>
      </c>
      <c r="B411" s="9" t="s">
        <v>415</v>
      </c>
      <c r="C411" s="13" t="s">
        <v>817</v>
      </c>
      <c r="D411" s="9"/>
    </row>
    <row r="412" spans="1:4" ht="17" x14ac:dyDescent="0.2">
      <c r="A412" s="9" t="s">
        <v>474</v>
      </c>
      <c r="B412" s="9" t="s">
        <v>415</v>
      </c>
      <c r="C412" s="13" t="s">
        <v>818</v>
      </c>
      <c r="D412" s="9"/>
    </row>
    <row r="413" spans="1:4" ht="17" x14ac:dyDescent="0.2">
      <c r="A413" s="9" t="s">
        <v>474</v>
      </c>
      <c r="B413" s="9" t="s">
        <v>415</v>
      </c>
      <c r="C413" s="13" t="s">
        <v>824</v>
      </c>
      <c r="D413" s="9"/>
    </row>
    <row r="414" spans="1:4" ht="17" x14ac:dyDescent="0.2">
      <c r="A414" s="9" t="s">
        <v>474</v>
      </c>
      <c r="B414" s="9" t="s">
        <v>415</v>
      </c>
      <c r="C414" s="13" t="s">
        <v>825</v>
      </c>
      <c r="D414" s="9"/>
    </row>
    <row r="415" spans="1:4" ht="17" x14ac:dyDescent="0.2">
      <c r="A415" s="9" t="s">
        <v>474</v>
      </c>
      <c r="B415" s="9" t="s">
        <v>415</v>
      </c>
      <c r="C415" s="13" t="s">
        <v>826</v>
      </c>
      <c r="D415" s="9"/>
    </row>
    <row r="416" spans="1:4" ht="17" x14ac:dyDescent="0.2">
      <c r="A416" s="9" t="s">
        <v>474</v>
      </c>
      <c r="B416" s="9" t="s">
        <v>415</v>
      </c>
      <c r="C416" s="13" t="s">
        <v>822</v>
      </c>
      <c r="D416" s="9"/>
    </row>
    <row r="417" spans="1:4" ht="17" x14ac:dyDescent="0.2">
      <c r="A417" s="9" t="s">
        <v>474</v>
      </c>
      <c r="B417" s="9" t="s">
        <v>415</v>
      </c>
      <c r="C417" s="13" t="s">
        <v>827</v>
      </c>
      <c r="D417" s="9"/>
    </row>
    <row r="418" spans="1:4" ht="17" x14ac:dyDescent="0.2">
      <c r="A418" s="9" t="s">
        <v>474</v>
      </c>
      <c r="B418" s="9" t="s">
        <v>417</v>
      </c>
      <c r="C418" s="14" t="s">
        <v>817</v>
      </c>
      <c r="D418" s="14" t="s">
        <v>833</v>
      </c>
    </row>
    <row r="419" spans="1:4" ht="17" x14ac:dyDescent="0.2">
      <c r="A419" s="9" t="s">
        <v>474</v>
      </c>
      <c r="B419" s="9" t="s">
        <v>417</v>
      </c>
      <c r="C419" s="14" t="s">
        <v>828</v>
      </c>
      <c r="D419" s="14" t="s">
        <v>834</v>
      </c>
    </row>
    <row r="420" spans="1:4" ht="17" x14ac:dyDescent="0.2">
      <c r="A420" s="9" t="s">
        <v>474</v>
      </c>
      <c r="B420" s="9" t="s">
        <v>417</v>
      </c>
      <c r="C420" s="14" t="s">
        <v>829</v>
      </c>
      <c r="D420" s="14" t="s">
        <v>835</v>
      </c>
    </row>
    <row r="421" spans="1:4" ht="17" x14ac:dyDescent="0.2">
      <c r="A421" s="9" t="s">
        <v>474</v>
      </c>
      <c r="B421" s="9" t="s">
        <v>417</v>
      </c>
      <c r="C421" s="14" t="s">
        <v>825</v>
      </c>
      <c r="D421" s="14" t="s">
        <v>836</v>
      </c>
    </row>
    <row r="422" spans="1:4" ht="17" x14ac:dyDescent="0.2">
      <c r="A422" s="9" t="s">
        <v>474</v>
      </c>
      <c r="B422" s="9" t="s">
        <v>417</v>
      </c>
      <c r="C422" s="14" t="s">
        <v>830</v>
      </c>
      <c r="D422" s="14" t="s">
        <v>837</v>
      </c>
    </row>
    <row r="423" spans="1:4" ht="17" x14ac:dyDescent="0.2">
      <c r="A423" s="9" t="s">
        <v>474</v>
      </c>
      <c r="B423" s="9" t="s">
        <v>417</v>
      </c>
      <c r="C423" s="14" t="s">
        <v>831</v>
      </c>
      <c r="D423" s="14" t="s">
        <v>838</v>
      </c>
    </row>
    <row r="424" spans="1:4" ht="17" x14ac:dyDescent="0.2">
      <c r="A424" s="9" t="s">
        <v>474</v>
      </c>
      <c r="B424" s="9" t="s">
        <v>417</v>
      </c>
      <c r="C424" s="14" t="s">
        <v>832</v>
      </c>
      <c r="D424" s="14" t="s">
        <v>839</v>
      </c>
    </row>
    <row r="425" spans="1:4" x14ac:dyDescent="0.2">
      <c r="A425" s="9" t="s">
        <v>474</v>
      </c>
      <c r="B425" s="9" t="s">
        <v>417</v>
      </c>
      <c r="C425" s="9"/>
      <c r="D425" s="9"/>
    </row>
    <row r="426" spans="1:4" ht="17" x14ac:dyDescent="0.2">
      <c r="A426" s="9" t="s">
        <v>420</v>
      </c>
      <c r="B426" s="9" t="s">
        <v>421</v>
      </c>
      <c r="C426" s="13" t="s">
        <v>840</v>
      </c>
      <c r="D426" s="9"/>
    </row>
    <row r="427" spans="1:4" ht="17" x14ac:dyDescent="0.2">
      <c r="A427" s="9" t="s">
        <v>420</v>
      </c>
      <c r="B427" s="9" t="s">
        <v>421</v>
      </c>
      <c r="C427" s="13" t="s">
        <v>841</v>
      </c>
      <c r="D427" s="9"/>
    </row>
    <row r="428" spans="1:4" ht="17" x14ac:dyDescent="0.2">
      <c r="A428" s="9" t="s">
        <v>420</v>
      </c>
      <c r="B428" s="9" t="s">
        <v>421</v>
      </c>
      <c r="C428" s="13" t="s">
        <v>842</v>
      </c>
      <c r="D428" s="9"/>
    </row>
    <row r="429" spans="1:4" ht="17" x14ac:dyDescent="0.2">
      <c r="A429" s="9" t="s">
        <v>420</v>
      </c>
      <c r="B429" s="9" t="s">
        <v>421</v>
      </c>
      <c r="C429" s="13" t="s">
        <v>843</v>
      </c>
      <c r="D429" s="9"/>
    </row>
    <row r="430" spans="1:4" ht="17" x14ac:dyDescent="0.2">
      <c r="A430" s="9" t="s">
        <v>420</v>
      </c>
      <c r="B430" s="9" t="s">
        <v>421</v>
      </c>
      <c r="C430" s="13" t="s">
        <v>844</v>
      </c>
      <c r="D430" s="9"/>
    </row>
    <row r="431" spans="1:4" ht="17" x14ac:dyDescent="0.2">
      <c r="A431" s="9" t="s">
        <v>420</v>
      </c>
      <c r="B431" s="9" t="s">
        <v>423</v>
      </c>
      <c r="C431" s="13" t="s">
        <v>840</v>
      </c>
      <c r="D431" s="9"/>
    </row>
    <row r="432" spans="1:4" ht="17" x14ac:dyDescent="0.2">
      <c r="A432" s="9" t="s">
        <v>420</v>
      </c>
      <c r="B432" s="9" t="s">
        <v>423</v>
      </c>
      <c r="C432" s="13" t="s">
        <v>845</v>
      </c>
      <c r="D432" s="9"/>
    </row>
    <row r="433" spans="1:4" ht="17" x14ac:dyDescent="0.2">
      <c r="A433" s="9" t="s">
        <v>420</v>
      </c>
      <c r="B433" s="9" t="s">
        <v>423</v>
      </c>
      <c r="C433" s="13" t="s">
        <v>846</v>
      </c>
      <c r="D433" s="9"/>
    </row>
    <row r="434" spans="1:4" ht="17" x14ac:dyDescent="0.2">
      <c r="A434" s="9" t="s">
        <v>420</v>
      </c>
      <c r="B434" s="9" t="s">
        <v>423</v>
      </c>
      <c r="C434" s="13" t="s">
        <v>847</v>
      </c>
      <c r="D434" s="9"/>
    </row>
    <row r="435" spans="1:4" ht="17" x14ac:dyDescent="0.2">
      <c r="A435" s="9" t="s">
        <v>420</v>
      </c>
      <c r="B435" s="9" t="s">
        <v>423</v>
      </c>
      <c r="C435" s="13" t="s">
        <v>848</v>
      </c>
      <c r="D435" s="9"/>
    </row>
    <row r="436" spans="1:4" ht="17" x14ac:dyDescent="0.2">
      <c r="A436" s="9" t="s">
        <v>420</v>
      </c>
      <c r="B436" s="9" t="s">
        <v>425</v>
      </c>
      <c r="C436" s="14" t="s">
        <v>849</v>
      </c>
      <c r="D436" s="14" t="s">
        <v>853</v>
      </c>
    </row>
    <row r="437" spans="1:4" ht="17" x14ac:dyDescent="0.2">
      <c r="A437" s="9" t="s">
        <v>420</v>
      </c>
      <c r="B437" s="9" t="s">
        <v>425</v>
      </c>
      <c r="C437" s="14" t="s">
        <v>850</v>
      </c>
      <c r="D437" s="14" t="s">
        <v>854</v>
      </c>
    </row>
    <row r="438" spans="1:4" ht="17" x14ac:dyDescent="0.2">
      <c r="A438" s="9" t="s">
        <v>420</v>
      </c>
      <c r="B438" s="9" t="s">
        <v>425</v>
      </c>
      <c r="C438" s="14" t="s">
        <v>851</v>
      </c>
      <c r="D438" s="14" t="s">
        <v>855</v>
      </c>
    </row>
    <row r="439" spans="1:4" ht="17" x14ac:dyDescent="0.2">
      <c r="A439" s="9" t="s">
        <v>420</v>
      </c>
      <c r="B439" s="9" t="s">
        <v>425</v>
      </c>
      <c r="C439" s="14" t="s">
        <v>847</v>
      </c>
      <c r="D439" s="14" t="s">
        <v>856</v>
      </c>
    </row>
    <row r="440" spans="1:4" ht="17" x14ac:dyDescent="0.2">
      <c r="A440" s="9" t="s">
        <v>420</v>
      </c>
      <c r="B440" s="9" t="s">
        <v>425</v>
      </c>
      <c r="C440" s="14" t="s">
        <v>852</v>
      </c>
      <c r="D440" s="14" t="s">
        <v>836</v>
      </c>
    </row>
    <row r="441" spans="1:4" x14ac:dyDescent="0.2">
      <c r="A441" s="9" t="s">
        <v>420</v>
      </c>
      <c r="B441" s="9" t="s">
        <v>425</v>
      </c>
      <c r="C441" s="9"/>
      <c r="D441" s="9"/>
    </row>
    <row r="442" spans="1:4" ht="17" x14ac:dyDescent="0.2">
      <c r="A442" s="9" t="s">
        <v>475</v>
      </c>
      <c r="B442" s="9" t="s">
        <v>429</v>
      </c>
      <c r="C442" s="13" t="s">
        <v>857</v>
      </c>
      <c r="D442" s="9"/>
    </row>
    <row r="443" spans="1:4" ht="17" x14ac:dyDescent="0.2">
      <c r="A443" s="9" t="s">
        <v>475</v>
      </c>
      <c r="B443" s="9" t="s">
        <v>429</v>
      </c>
      <c r="C443" s="13" t="s">
        <v>858</v>
      </c>
      <c r="D443" s="9"/>
    </row>
    <row r="444" spans="1:4" ht="17" x14ac:dyDescent="0.2">
      <c r="A444" s="9" t="s">
        <v>475</v>
      </c>
      <c r="B444" s="9" t="s">
        <v>429</v>
      </c>
      <c r="C444" s="13" t="s">
        <v>859</v>
      </c>
      <c r="D444" s="9"/>
    </row>
    <row r="445" spans="1:4" ht="17" x14ac:dyDescent="0.2">
      <c r="A445" s="9" t="s">
        <v>475</v>
      </c>
      <c r="B445" s="9" t="s">
        <v>429</v>
      </c>
      <c r="C445" s="13" t="s">
        <v>860</v>
      </c>
      <c r="D445" s="9"/>
    </row>
    <row r="446" spans="1:4" ht="17" x14ac:dyDescent="0.2">
      <c r="A446" s="9" t="s">
        <v>475</v>
      </c>
      <c r="B446" s="9" t="s">
        <v>429</v>
      </c>
      <c r="C446" s="13" t="s">
        <v>362</v>
      </c>
      <c r="D446" s="9"/>
    </row>
    <row r="447" spans="1:4" ht="17" x14ac:dyDescent="0.2">
      <c r="A447" s="9" t="s">
        <v>475</v>
      </c>
      <c r="B447" s="9" t="s">
        <v>429</v>
      </c>
      <c r="C447" s="13" t="s">
        <v>861</v>
      </c>
      <c r="D447" s="9"/>
    </row>
    <row r="448" spans="1:4" ht="17" x14ac:dyDescent="0.2">
      <c r="A448" s="9" t="s">
        <v>475</v>
      </c>
      <c r="B448" s="9" t="s">
        <v>429</v>
      </c>
      <c r="C448" s="13" t="s">
        <v>862</v>
      </c>
      <c r="D448" s="9"/>
    </row>
    <row r="449" spans="1:4" ht="17" x14ac:dyDescent="0.2">
      <c r="A449" s="9" t="s">
        <v>475</v>
      </c>
      <c r="B449" s="9" t="s">
        <v>429</v>
      </c>
      <c r="C449" s="13" t="s">
        <v>863</v>
      </c>
      <c r="D449" s="9"/>
    </row>
    <row r="450" spans="1:4" ht="17" x14ac:dyDescent="0.2">
      <c r="A450" s="9" t="s">
        <v>475</v>
      </c>
      <c r="B450" s="9" t="s">
        <v>431</v>
      </c>
      <c r="C450" s="13" t="s">
        <v>864</v>
      </c>
      <c r="D450" s="9"/>
    </row>
    <row r="451" spans="1:4" ht="17" x14ac:dyDescent="0.2">
      <c r="A451" s="9" t="s">
        <v>475</v>
      </c>
      <c r="B451" s="9" t="s">
        <v>431</v>
      </c>
      <c r="C451" s="13" t="s">
        <v>865</v>
      </c>
      <c r="D451" s="9"/>
    </row>
    <row r="452" spans="1:4" ht="17" x14ac:dyDescent="0.2">
      <c r="A452" s="9" t="s">
        <v>475</v>
      </c>
      <c r="B452" s="9" t="s">
        <v>431</v>
      </c>
      <c r="C452" s="13" t="s">
        <v>738</v>
      </c>
      <c r="D452" s="9"/>
    </row>
    <row r="453" spans="1:4" ht="17" x14ac:dyDescent="0.2">
      <c r="A453" s="9" t="s">
        <v>475</v>
      </c>
      <c r="B453" s="9" t="s">
        <v>431</v>
      </c>
      <c r="C453" s="13" t="s">
        <v>866</v>
      </c>
      <c r="D453" s="9"/>
    </row>
    <row r="454" spans="1:4" ht="17" x14ac:dyDescent="0.2">
      <c r="A454" s="9" t="s">
        <v>475</v>
      </c>
      <c r="B454" s="9" t="s">
        <v>431</v>
      </c>
      <c r="C454" s="13" t="s">
        <v>867</v>
      </c>
      <c r="D454" s="9"/>
    </row>
    <row r="455" spans="1:4" ht="17" x14ac:dyDescent="0.2">
      <c r="A455" s="9" t="s">
        <v>475</v>
      </c>
      <c r="B455" s="9" t="s">
        <v>431</v>
      </c>
      <c r="C455" s="13" t="s">
        <v>868</v>
      </c>
      <c r="D455" s="9"/>
    </row>
    <row r="456" spans="1:4" ht="17" x14ac:dyDescent="0.2">
      <c r="A456" s="9" t="s">
        <v>475</v>
      </c>
      <c r="B456" s="9" t="s">
        <v>431</v>
      </c>
      <c r="C456" s="13" t="s">
        <v>869</v>
      </c>
      <c r="D456" s="9"/>
    </row>
    <row r="457" spans="1:4" ht="17" x14ac:dyDescent="0.2">
      <c r="A457" s="9" t="s">
        <v>475</v>
      </c>
      <c r="B457" s="9" t="s">
        <v>431</v>
      </c>
      <c r="C457" s="13" t="s">
        <v>870</v>
      </c>
      <c r="D457" s="9"/>
    </row>
    <row r="458" spans="1:4" ht="17" x14ac:dyDescent="0.2">
      <c r="A458" s="9" t="s">
        <v>475</v>
      </c>
      <c r="B458" s="9" t="s">
        <v>433</v>
      </c>
      <c r="C458" s="14" t="s">
        <v>871</v>
      </c>
      <c r="D458" s="14" t="s">
        <v>876</v>
      </c>
    </row>
    <row r="459" spans="1:4" ht="17" x14ac:dyDescent="0.2">
      <c r="A459" s="9" t="s">
        <v>475</v>
      </c>
      <c r="B459" s="9" t="s">
        <v>433</v>
      </c>
      <c r="C459" s="14" t="s">
        <v>872</v>
      </c>
      <c r="D459" s="14" t="s">
        <v>877</v>
      </c>
    </row>
    <row r="460" spans="1:4" ht="17" x14ac:dyDescent="0.2">
      <c r="A460" s="9" t="s">
        <v>475</v>
      </c>
      <c r="B460" s="9" t="s">
        <v>433</v>
      </c>
      <c r="C460" s="16" t="s">
        <v>873</v>
      </c>
      <c r="D460" s="17"/>
    </row>
    <row r="461" spans="1:4" ht="17" x14ac:dyDescent="0.2">
      <c r="A461" s="9" t="s">
        <v>475</v>
      </c>
      <c r="B461" s="9" t="s">
        <v>433</v>
      </c>
      <c r="C461" s="16" t="s">
        <v>860</v>
      </c>
      <c r="D461" s="17"/>
    </row>
    <row r="462" spans="1:4" ht="17" x14ac:dyDescent="0.2">
      <c r="A462" s="9" t="s">
        <v>475</v>
      </c>
      <c r="B462" s="9" t="s">
        <v>433</v>
      </c>
      <c r="C462" s="14" t="s">
        <v>874</v>
      </c>
      <c r="D462" s="14" t="s">
        <v>878</v>
      </c>
    </row>
    <row r="463" spans="1:4" ht="17" x14ac:dyDescent="0.2">
      <c r="A463" s="9" t="s">
        <v>475</v>
      </c>
      <c r="B463" s="9" t="s">
        <v>433</v>
      </c>
      <c r="C463" s="14" t="s">
        <v>861</v>
      </c>
      <c r="D463" s="14" t="s">
        <v>879</v>
      </c>
    </row>
    <row r="464" spans="1:4" ht="17" x14ac:dyDescent="0.2">
      <c r="A464" s="9" t="s">
        <v>475</v>
      </c>
      <c r="B464" s="9" t="s">
        <v>433</v>
      </c>
      <c r="C464" s="14" t="s">
        <v>875</v>
      </c>
      <c r="D464" s="14" t="s">
        <v>880</v>
      </c>
    </row>
    <row r="465" spans="1:4" x14ac:dyDescent="0.2">
      <c r="A465" s="9" t="s">
        <v>475</v>
      </c>
      <c r="B465" s="9" t="s">
        <v>433</v>
      </c>
      <c r="C465" s="9"/>
      <c r="D465" s="9"/>
    </row>
    <row r="466" spans="1:4" x14ac:dyDescent="0.2">
      <c r="A466" s="9" t="s">
        <v>475</v>
      </c>
      <c r="B466" s="9" t="s">
        <v>433</v>
      </c>
      <c r="C466" s="9"/>
      <c r="D466" s="9"/>
    </row>
    <row r="467" spans="1:4" ht="17" x14ac:dyDescent="0.2">
      <c r="A467" s="9" t="s">
        <v>476</v>
      </c>
      <c r="B467" s="9" t="s">
        <v>437</v>
      </c>
      <c r="C467" s="13" t="s">
        <v>881</v>
      </c>
      <c r="D467" s="9"/>
    </row>
    <row r="468" spans="1:4" ht="17" x14ac:dyDescent="0.2">
      <c r="A468" s="9" t="s">
        <v>476</v>
      </c>
      <c r="B468" s="9" t="s">
        <v>437</v>
      </c>
      <c r="C468" s="13" t="s">
        <v>882</v>
      </c>
      <c r="D468" s="9"/>
    </row>
    <row r="469" spans="1:4" ht="17" x14ac:dyDescent="0.2">
      <c r="A469" s="9" t="s">
        <v>476</v>
      </c>
      <c r="B469" s="9" t="s">
        <v>437</v>
      </c>
      <c r="C469" s="13" t="s">
        <v>883</v>
      </c>
      <c r="D469" s="9"/>
    </row>
    <row r="470" spans="1:4" ht="17" x14ac:dyDescent="0.2">
      <c r="A470" s="9" t="s">
        <v>476</v>
      </c>
      <c r="B470" s="9" t="s">
        <v>437</v>
      </c>
      <c r="C470" s="13" t="s">
        <v>884</v>
      </c>
      <c r="D470" s="9"/>
    </row>
    <row r="471" spans="1:4" ht="17" x14ac:dyDescent="0.2">
      <c r="A471" s="9" t="s">
        <v>476</v>
      </c>
      <c r="B471" s="9" t="s">
        <v>437</v>
      </c>
      <c r="C471" s="13" t="s">
        <v>885</v>
      </c>
      <c r="D471" s="9"/>
    </row>
    <row r="472" spans="1:4" ht="17" x14ac:dyDescent="0.2">
      <c r="A472" s="9" t="s">
        <v>476</v>
      </c>
      <c r="B472" s="9" t="s">
        <v>437</v>
      </c>
      <c r="C472" s="13" t="s">
        <v>886</v>
      </c>
      <c r="D472" s="9"/>
    </row>
    <row r="473" spans="1:4" ht="17" x14ac:dyDescent="0.2">
      <c r="A473" s="9" t="s">
        <v>476</v>
      </c>
      <c r="B473" s="9" t="s">
        <v>439</v>
      </c>
      <c r="C473" s="13" t="s">
        <v>887</v>
      </c>
      <c r="D473" s="9"/>
    </row>
    <row r="474" spans="1:4" ht="17" x14ac:dyDescent="0.2">
      <c r="A474" s="9" t="s">
        <v>476</v>
      </c>
      <c r="B474" s="9" t="s">
        <v>439</v>
      </c>
      <c r="C474" s="13" t="s">
        <v>559</v>
      </c>
      <c r="D474" s="9"/>
    </row>
    <row r="475" spans="1:4" ht="17" x14ac:dyDescent="0.2">
      <c r="A475" s="9" t="s">
        <v>476</v>
      </c>
      <c r="B475" s="9" t="s">
        <v>439</v>
      </c>
      <c r="C475" s="13" t="s">
        <v>560</v>
      </c>
      <c r="D475" s="9"/>
    </row>
    <row r="476" spans="1:4" ht="17" x14ac:dyDescent="0.2">
      <c r="A476" s="9" t="s">
        <v>476</v>
      </c>
      <c r="B476" s="9" t="s">
        <v>439</v>
      </c>
      <c r="C476" s="13" t="s">
        <v>888</v>
      </c>
      <c r="D476" s="9"/>
    </row>
    <row r="477" spans="1:4" ht="17" x14ac:dyDescent="0.2">
      <c r="A477" s="9" t="s">
        <v>476</v>
      </c>
      <c r="B477" s="9" t="s">
        <v>439</v>
      </c>
      <c r="C477" s="13" t="s">
        <v>889</v>
      </c>
      <c r="D477" s="9"/>
    </row>
    <row r="478" spans="1:4" ht="17" x14ac:dyDescent="0.2">
      <c r="A478" s="9" t="s">
        <v>476</v>
      </c>
      <c r="B478" s="9" t="s">
        <v>441</v>
      </c>
      <c r="C478" s="14" t="s">
        <v>887</v>
      </c>
      <c r="D478" s="14" t="s">
        <v>892</v>
      </c>
    </row>
    <row r="479" spans="1:4" ht="17" x14ac:dyDescent="0.2">
      <c r="A479" s="9" t="s">
        <v>476</v>
      </c>
      <c r="B479" s="9" t="s">
        <v>441</v>
      </c>
      <c r="C479" s="14" t="s">
        <v>890</v>
      </c>
      <c r="D479" s="14" t="s">
        <v>893</v>
      </c>
    </row>
    <row r="480" spans="1:4" ht="17" x14ac:dyDescent="0.2">
      <c r="A480" s="9" t="s">
        <v>476</v>
      </c>
      <c r="B480" s="9" t="s">
        <v>441</v>
      </c>
      <c r="C480" s="14" t="s">
        <v>891</v>
      </c>
      <c r="D480" s="14" t="s">
        <v>621</v>
      </c>
    </row>
    <row r="481" spans="1:4" x14ac:dyDescent="0.2">
      <c r="A481" s="9" t="s">
        <v>476</v>
      </c>
      <c r="B481" s="9" t="s">
        <v>441</v>
      </c>
      <c r="C481" s="9"/>
      <c r="D481" s="9"/>
    </row>
    <row r="482" spans="1:4" x14ac:dyDescent="0.2">
      <c r="A482" s="9" t="s">
        <v>476</v>
      </c>
      <c r="B482" s="9" t="s">
        <v>441</v>
      </c>
      <c r="C482" s="9"/>
      <c r="D482" s="9"/>
    </row>
    <row r="483" spans="1:4" x14ac:dyDescent="0.2">
      <c r="A483" s="9" t="s">
        <v>476</v>
      </c>
      <c r="B483" s="9" t="s">
        <v>441</v>
      </c>
      <c r="C483" s="9"/>
      <c r="D483" s="9"/>
    </row>
    <row r="484" spans="1:4" ht="17" x14ac:dyDescent="0.2">
      <c r="A484" s="9" t="s">
        <v>477</v>
      </c>
      <c r="B484" s="9" t="s">
        <v>445</v>
      </c>
      <c r="C484" s="13" t="s">
        <v>894</v>
      </c>
      <c r="D484" s="9"/>
    </row>
    <row r="485" spans="1:4" ht="17" x14ac:dyDescent="0.2">
      <c r="A485" s="9" t="s">
        <v>477</v>
      </c>
      <c r="B485" s="9" t="s">
        <v>445</v>
      </c>
      <c r="C485" s="13" t="s">
        <v>711</v>
      </c>
      <c r="D485" s="9"/>
    </row>
    <row r="486" spans="1:4" ht="17" x14ac:dyDescent="0.2">
      <c r="A486" s="9" t="s">
        <v>477</v>
      </c>
      <c r="B486" s="9" t="s">
        <v>445</v>
      </c>
      <c r="C486" s="13" t="s">
        <v>895</v>
      </c>
      <c r="D486" s="9"/>
    </row>
    <row r="487" spans="1:4" ht="17" x14ac:dyDescent="0.2">
      <c r="A487" s="9" t="s">
        <v>477</v>
      </c>
      <c r="B487" s="9" t="s">
        <v>445</v>
      </c>
      <c r="C487" s="13" t="s">
        <v>685</v>
      </c>
      <c r="D487" s="9"/>
    </row>
    <row r="488" spans="1:4" ht="17" x14ac:dyDescent="0.2">
      <c r="A488" s="9" t="s">
        <v>477</v>
      </c>
      <c r="B488" s="9" t="s">
        <v>445</v>
      </c>
      <c r="C488" s="13" t="s">
        <v>896</v>
      </c>
      <c r="D488" s="9"/>
    </row>
    <row r="489" spans="1:4" ht="17" x14ac:dyDescent="0.2">
      <c r="A489" s="9" t="s">
        <v>477</v>
      </c>
      <c r="B489" s="9" t="s">
        <v>445</v>
      </c>
      <c r="C489" s="13" t="s">
        <v>897</v>
      </c>
      <c r="D489" s="9"/>
    </row>
    <row r="490" spans="1:4" ht="17" x14ac:dyDescent="0.2">
      <c r="A490" s="9" t="s">
        <v>477</v>
      </c>
      <c r="B490" s="9" t="s">
        <v>447</v>
      </c>
      <c r="C490" s="13" t="s">
        <v>360</v>
      </c>
      <c r="D490" s="9"/>
    </row>
    <row r="491" spans="1:4" ht="17" x14ac:dyDescent="0.2">
      <c r="A491" s="9" t="s">
        <v>477</v>
      </c>
      <c r="B491" s="9" t="s">
        <v>447</v>
      </c>
      <c r="C491" s="13" t="s">
        <v>898</v>
      </c>
      <c r="D491" s="9"/>
    </row>
    <row r="492" spans="1:4" ht="17" x14ac:dyDescent="0.2">
      <c r="A492" s="9" t="s">
        <v>477</v>
      </c>
      <c r="B492" s="9" t="s">
        <v>447</v>
      </c>
      <c r="C492" s="13" t="s">
        <v>899</v>
      </c>
      <c r="D492" s="9"/>
    </row>
    <row r="493" spans="1:4" ht="17" x14ac:dyDescent="0.2">
      <c r="A493" s="9" t="s">
        <v>477</v>
      </c>
      <c r="B493" s="9" t="s">
        <v>447</v>
      </c>
      <c r="C493" s="13" t="s">
        <v>646</v>
      </c>
      <c r="D493" s="9"/>
    </row>
    <row r="494" spans="1:4" ht="17" x14ac:dyDescent="0.2">
      <c r="A494" s="9" t="s">
        <v>477</v>
      </c>
      <c r="B494" s="9" t="s">
        <v>447</v>
      </c>
      <c r="C494" s="13" t="s">
        <v>896</v>
      </c>
      <c r="D494" s="9"/>
    </row>
    <row r="495" spans="1:4" ht="17" x14ac:dyDescent="0.2">
      <c r="A495" s="9" t="s">
        <v>477</v>
      </c>
      <c r="B495" s="9" t="s">
        <v>447</v>
      </c>
      <c r="C495" s="13" t="s">
        <v>897</v>
      </c>
      <c r="D495" s="9"/>
    </row>
    <row r="496" spans="1:4" ht="17" x14ac:dyDescent="0.2">
      <c r="A496" s="9" t="s">
        <v>477</v>
      </c>
      <c r="B496" s="9" t="s">
        <v>449</v>
      </c>
      <c r="C496" s="14" t="s">
        <v>810</v>
      </c>
      <c r="D496" s="14" t="s">
        <v>901</v>
      </c>
    </row>
    <row r="497" spans="1:4" ht="17" x14ac:dyDescent="0.2">
      <c r="A497" s="9" t="s">
        <v>477</v>
      </c>
      <c r="B497" s="9" t="s">
        <v>449</v>
      </c>
      <c r="C497" s="14" t="s">
        <v>711</v>
      </c>
      <c r="D497" s="14" t="s">
        <v>902</v>
      </c>
    </row>
    <row r="498" spans="1:4" ht="17" x14ac:dyDescent="0.2">
      <c r="A498" s="9" t="s">
        <v>477</v>
      </c>
      <c r="B498" s="9" t="s">
        <v>449</v>
      </c>
      <c r="C498" s="14" t="s">
        <v>895</v>
      </c>
      <c r="D498" s="14" t="s">
        <v>903</v>
      </c>
    </row>
    <row r="499" spans="1:4" ht="17" x14ac:dyDescent="0.2">
      <c r="A499" s="9" t="s">
        <v>477</v>
      </c>
      <c r="B499" s="9" t="s">
        <v>449</v>
      </c>
      <c r="C499" s="14" t="s">
        <v>900</v>
      </c>
      <c r="D499" s="14" t="s">
        <v>904</v>
      </c>
    </row>
    <row r="500" spans="1:4" ht="17" x14ac:dyDescent="0.2">
      <c r="A500" s="9" t="s">
        <v>477</v>
      </c>
      <c r="B500" s="9" t="s">
        <v>449</v>
      </c>
      <c r="C500" s="14" t="s">
        <v>896</v>
      </c>
      <c r="D500" s="14" t="s">
        <v>905</v>
      </c>
    </row>
    <row r="501" spans="1:4" ht="17" x14ac:dyDescent="0.2">
      <c r="A501" s="9" t="s">
        <v>477</v>
      </c>
      <c r="B501" s="9" t="s">
        <v>449</v>
      </c>
      <c r="C501" s="14" t="s">
        <v>897</v>
      </c>
      <c r="D501" s="14" t="s">
        <v>906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  <sheetView workbookViewId="1"/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296</v>
      </c>
      <c r="C1" t="s">
        <v>909</v>
      </c>
      <c r="D1" t="s">
        <v>914</v>
      </c>
      <c r="E1" t="s">
        <v>246</v>
      </c>
      <c r="F1" t="s">
        <v>930</v>
      </c>
      <c r="G1" s="12" t="s">
        <v>936</v>
      </c>
      <c r="H1" s="12" t="s">
        <v>239</v>
      </c>
      <c r="I1" s="12" t="s">
        <v>1073</v>
      </c>
      <c r="J1" s="12" t="s">
        <v>937</v>
      </c>
      <c r="K1" s="24" t="s">
        <v>937</v>
      </c>
      <c r="L1" s="12" t="s">
        <v>239</v>
      </c>
      <c r="M1" s="12" t="s">
        <v>246</v>
      </c>
    </row>
    <row r="2" spans="1:13" ht="17" x14ac:dyDescent="0.2">
      <c r="A2">
        <v>1</v>
      </c>
      <c r="B2" s="19">
        <v>44326.75</v>
      </c>
      <c r="C2" s="19" t="s">
        <v>913</v>
      </c>
      <c r="D2" s="19" t="s">
        <v>920</v>
      </c>
      <c r="E2" s="19"/>
      <c r="F2" s="19" t="s">
        <v>921</v>
      </c>
      <c r="G2" s="9" t="s">
        <v>934</v>
      </c>
      <c r="H2" s="9" t="s">
        <v>938</v>
      </c>
      <c r="I2" s="9" t="s">
        <v>1079</v>
      </c>
      <c r="J2" s="9" t="str">
        <f t="shared" ref="J2:J65" si="0">SUBSTITUTE(SUBSTITUTE(K2,I2&amp;" ",""),I2,"")</f>
        <v>Sub Juniors 4</v>
      </c>
      <c r="K2" s="25" t="s">
        <v>963</v>
      </c>
      <c r="L2" s="13" t="s">
        <v>478</v>
      </c>
      <c r="M2" s="10"/>
    </row>
    <row r="3" spans="1:13" ht="17" x14ac:dyDescent="0.2">
      <c r="A3">
        <v>2</v>
      </c>
      <c r="B3" s="19">
        <v>44326.75</v>
      </c>
      <c r="C3" s="19" t="s">
        <v>913</v>
      </c>
      <c r="D3" s="19" t="s">
        <v>920</v>
      </c>
      <c r="E3" s="19"/>
      <c r="F3" s="19" t="s">
        <v>921</v>
      </c>
      <c r="G3" s="9" t="s">
        <v>934</v>
      </c>
      <c r="H3" s="9" t="s">
        <v>986</v>
      </c>
      <c r="I3" s="9" t="s">
        <v>49</v>
      </c>
      <c r="J3" s="9" t="str">
        <f t="shared" si="0"/>
        <v>Sub Junior 3</v>
      </c>
      <c r="K3" s="9" t="s">
        <v>1010</v>
      </c>
      <c r="L3" s="13" t="s">
        <v>479</v>
      </c>
      <c r="M3" s="10"/>
    </row>
    <row r="4" spans="1:13" ht="17" x14ac:dyDescent="0.2">
      <c r="A4">
        <v>3</v>
      </c>
      <c r="B4" s="19">
        <v>44326.75</v>
      </c>
      <c r="C4" s="19" t="s">
        <v>913</v>
      </c>
      <c r="D4" s="19" t="s">
        <v>920</v>
      </c>
      <c r="E4" s="19"/>
      <c r="F4" s="19" t="s">
        <v>921</v>
      </c>
      <c r="G4" s="9" t="s">
        <v>934</v>
      </c>
      <c r="H4" s="9" t="s">
        <v>1017</v>
      </c>
      <c r="I4" s="9" t="s">
        <v>966</v>
      </c>
      <c r="J4" s="9" t="str">
        <f t="shared" si="0"/>
        <v>3</v>
      </c>
      <c r="K4" s="9" t="s">
        <v>1036</v>
      </c>
      <c r="L4" s="13" t="s">
        <v>480</v>
      </c>
      <c r="M4" s="10"/>
    </row>
    <row r="5" spans="1:13" ht="17" x14ac:dyDescent="0.2">
      <c r="A5">
        <v>4</v>
      </c>
      <c r="B5" s="19">
        <v>44326.75</v>
      </c>
      <c r="C5" s="19" t="s">
        <v>913</v>
      </c>
      <c r="D5" s="19" t="s">
        <v>920</v>
      </c>
      <c r="E5" s="19"/>
      <c r="F5" s="19" t="s">
        <v>921</v>
      </c>
      <c r="G5" s="9" t="s">
        <v>934</v>
      </c>
      <c r="H5" s="9" t="s">
        <v>1042</v>
      </c>
      <c r="I5" s="9" t="s">
        <v>1079</v>
      </c>
      <c r="J5" s="9" t="str">
        <f t="shared" si="0"/>
        <v>Sub Juniors 3</v>
      </c>
      <c r="K5" s="25" t="s">
        <v>1032</v>
      </c>
      <c r="L5" s="13" t="s">
        <v>481</v>
      </c>
      <c r="M5" s="10"/>
    </row>
    <row r="6" spans="1:13" ht="17" x14ac:dyDescent="0.2">
      <c r="A6">
        <v>5</v>
      </c>
      <c r="B6" s="19">
        <v>44326.75</v>
      </c>
      <c r="C6" s="19" t="s">
        <v>913</v>
      </c>
      <c r="D6" s="19" t="s">
        <v>927</v>
      </c>
      <c r="E6" s="19"/>
      <c r="F6" s="19" t="s">
        <v>921</v>
      </c>
      <c r="G6" s="9" t="s">
        <v>934</v>
      </c>
      <c r="H6" s="9" t="s">
        <v>938</v>
      </c>
      <c r="I6" s="9" t="s">
        <v>1079</v>
      </c>
      <c r="J6" s="9" t="str">
        <f t="shared" si="0"/>
        <v>Sub Juniors 4</v>
      </c>
      <c r="K6" s="25" t="s">
        <v>963</v>
      </c>
      <c r="L6" s="13" t="s">
        <v>478</v>
      </c>
      <c r="M6" s="10"/>
    </row>
    <row r="7" spans="1:13" ht="17" x14ac:dyDescent="0.2">
      <c r="A7">
        <v>6</v>
      </c>
      <c r="B7" s="19">
        <v>44326.75</v>
      </c>
      <c r="C7" s="19" t="s">
        <v>913</v>
      </c>
      <c r="D7" s="19" t="s">
        <v>927</v>
      </c>
      <c r="E7" s="19"/>
      <c r="F7" s="19" t="s">
        <v>921</v>
      </c>
      <c r="G7" s="9" t="s">
        <v>934</v>
      </c>
      <c r="H7" s="9" t="s">
        <v>986</v>
      </c>
      <c r="I7" s="9" t="s">
        <v>966</v>
      </c>
      <c r="J7" s="9" t="str">
        <f t="shared" si="0"/>
        <v>4</v>
      </c>
      <c r="K7" s="9" t="s">
        <v>1005</v>
      </c>
      <c r="L7" s="13" t="s">
        <v>482</v>
      </c>
      <c r="M7" s="10"/>
    </row>
    <row r="8" spans="1:13" ht="17" x14ac:dyDescent="0.2">
      <c r="A8">
        <v>7</v>
      </c>
      <c r="B8" s="19">
        <v>44326.75</v>
      </c>
      <c r="C8" s="19" t="s">
        <v>913</v>
      </c>
      <c r="D8" s="19" t="s">
        <v>927</v>
      </c>
      <c r="E8" s="19"/>
      <c r="F8" s="19" t="s">
        <v>921</v>
      </c>
      <c r="G8" s="9" t="s">
        <v>934</v>
      </c>
      <c r="H8" s="9" t="s">
        <v>1017</v>
      </c>
      <c r="I8" s="9" t="s">
        <v>49</v>
      </c>
      <c r="J8" s="9" t="str">
        <f t="shared" si="0"/>
        <v>Sub Junior 3</v>
      </c>
      <c r="K8" s="9" t="s">
        <v>1010</v>
      </c>
      <c r="L8" s="13" t="s">
        <v>483</v>
      </c>
      <c r="M8" s="10"/>
    </row>
    <row r="9" spans="1:13" ht="17" x14ac:dyDescent="0.2">
      <c r="A9">
        <v>8</v>
      </c>
      <c r="B9" s="19">
        <v>44326.75</v>
      </c>
      <c r="C9" s="19" t="s">
        <v>913</v>
      </c>
      <c r="D9" s="19" t="s">
        <v>927</v>
      </c>
      <c r="E9" s="19"/>
      <c r="F9" s="19" t="s">
        <v>921</v>
      </c>
      <c r="G9" s="9" t="s">
        <v>934</v>
      </c>
      <c r="H9" s="9" t="s">
        <v>1042</v>
      </c>
      <c r="I9" s="9" t="s">
        <v>1079</v>
      </c>
      <c r="J9" s="9" t="str">
        <f t="shared" si="0"/>
        <v>Sub Juniors 3</v>
      </c>
      <c r="K9" s="25" t="s">
        <v>1032</v>
      </c>
      <c r="L9" s="13" t="s">
        <v>481</v>
      </c>
      <c r="M9" s="10"/>
    </row>
    <row r="10" spans="1:13" ht="17" x14ac:dyDescent="0.2">
      <c r="A10">
        <v>9</v>
      </c>
      <c r="B10" s="19">
        <v>44326.75</v>
      </c>
      <c r="C10" s="19" t="s">
        <v>913</v>
      </c>
      <c r="D10" s="19" t="s">
        <v>927</v>
      </c>
      <c r="E10" s="19"/>
      <c r="F10" s="19" t="s">
        <v>921</v>
      </c>
      <c r="G10" s="9" t="s">
        <v>934</v>
      </c>
      <c r="H10" s="9" t="s">
        <v>1057</v>
      </c>
      <c r="I10" s="9" t="s">
        <v>966</v>
      </c>
      <c r="J10" s="9" t="str">
        <f t="shared" si="0"/>
        <v>3</v>
      </c>
      <c r="K10" s="9" t="s">
        <v>1036</v>
      </c>
      <c r="L10" s="13" t="s">
        <v>484</v>
      </c>
      <c r="M10" s="10"/>
    </row>
    <row r="11" spans="1:13" ht="17" x14ac:dyDescent="0.2">
      <c r="A11">
        <v>10</v>
      </c>
      <c r="B11" s="19">
        <v>44326.75</v>
      </c>
      <c r="C11" s="19" t="s">
        <v>913</v>
      </c>
      <c r="D11" s="19" t="s">
        <v>928</v>
      </c>
      <c r="E11" s="19" t="s">
        <v>929</v>
      </c>
      <c r="F11" s="19" t="s">
        <v>921</v>
      </c>
      <c r="G11" s="9" t="s">
        <v>934</v>
      </c>
      <c r="H11" s="9" t="s">
        <v>938</v>
      </c>
      <c r="I11" s="9" t="s">
        <v>1079</v>
      </c>
      <c r="J11" s="9" t="str">
        <f t="shared" si="0"/>
        <v>Sub Juniors 4</v>
      </c>
      <c r="K11" s="25" t="s">
        <v>963</v>
      </c>
      <c r="L11" s="14" t="s">
        <v>478</v>
      </c>
      <c r="M11" s="14" t="s">
        <v>487</v>
      </c>
    </row>
    <row r="12" spans="1:13" ht="17" x14ac:dyDescent="0.2">
      <c r="A12">
        <v>11</v>
      </c>
      <c r="B12" s="19">
        <v>44326.75</v>
      </c>
      <c r="C12" s="19" t="s">
        <v>913</v>
      </c>
      <c r="D12" s="19" t="s">
        <v>928</v>
      </c>
      <c r="E12" s="19" t="s">
        <v>929</v>
      </c>
      <c r="F12" s="19" t="s">
        <v>921</v>
      </c>
      <c r="G12" s="9" t="s">
        <v>934</v>
      </c>
      <c r="H12" s="9" t="s">
        <v>986</v>
      </c>
      <c r="I12" s="9" t="s">
        <v>49</v>
      </c>
      <c r="J12" s="9" t="str">
        <f t="shared" si="0"/>
        <v>Sub Junior 3</v>
      </c>
      <c r="K12" s="9" t="s">
        <v>1010</v>
      </c>
      <c r="L12" s="14" t="s">
        <v>479</v>
      </c>
      <c r="M12" s="14" t="s">
        <v>488</v>
      </c>
    </row>
    <row r="13" spans="1:13" ht="17" x14ac:dyDescent="0.2">
      <c r="A13">
        <v>12</v>
      </c>
      <c r="B13" s="19">
        <v>44326.75</v>
      </c>
      <c r="C13" s="19" t="s">
        <v>913</v>
      </c>
      <c r="D13" s="19" t="s">
        <v>928</v>
      </c>
      <c r="E13" s="19" t="s">
        <v>929</v>
      </c>
      <c r="F13" s="19" t="s">
        <v>921</v>
      </c>
      <c r="G13" s="9" t="s">
        <v>934</v>
      </c>
      <c r="H13" s="9" t="s">
        <v>1017</v>
      </c>
      <c r="I13" s="9" t="s">
        <v>1079</v>
      </c>
      <c r="J13" s="9" t="str">
        <f t="shared" si="0"/>
        <v>Sub Juniors 3</v>
      </c>
      <c r="K13" s="25" t="s">
        <v>1032</v>
      </c>
      <c r="L13" s="14" t="s">
        <v>485</v>
      </c>
      <c r="M13" s="14" t="s">
        <v>489</v>
      </c>
    </row>
    <row r="14" spans="1:13" ht="17" x14ac:dyDescent="0.2">
      <c r="A14">
        <v>13</v>
      </c>
      <c r="B14" s="19">
        <v>44326.75</v>
      </c>
      <c r="C14" s="19" t="s">
        <v>913</v>
      </c>
      <c r="D14" s="19" t="s">
        <v>928</v>
      </c>
      <c r="E14" s="19" t="s">
        <v>929</v>
      </c>
      <c r="F14" s="19" t="s">
        <v>921</v>
      </c>
      <c r="G14" s="9" t="s">
        <v>934</v>
      </c>
      <c r="H14" s="9" t="s">
        <v>1042</v>
      </c>
      <c r="I14" s="9" t="s">
        <v>966</v>
      </c>
      <c r="J14" s="9" t="str">
        <f t="shared" si="0"/>
        <v>3</v>
      </c>
      <c r="K14" s="9" t="s">
        <v>1036</v>
      </c>
      <c r="L14" s="14" t="s">
        <v>486</v>
      </c>
      <c r="M14" s="14" t="s">
        <v>490</v>
      </c>
    </row>
    <row r="15" spans="1:13" ht="17" x14ac:dyDescent="0.2">
      <c r="A15">
        <v>14</v>
      </c>
      <c r="B15" s="19">
        <v>44326.8125</v>
      </c>
      <c r="C15" s="19" t="s">
        <v>910</v>
      </c>
      <c r="D15" s="19" t="s">
        <v>923</v>
      </c>
      <c r="E15" s="19"/>
      <c r="F15" s="19" t="s">
        <v>924</v>
      </c>
      <c r="G15" s="9"/>
      <c r="H15" s="9" t="s">
        <v>938</v>
      </c>
      <c r="I15" s="9" t="s">
        <v>183</v>
      </c>
      <c r="J15" s="9" t="str">
        <f t="shared" si="0"/>
        <v>Intermediates</v>
      </c>
      <c r="K15" s="9" t="s">
        <v>964</v>
      </c>
      <c r="L15" s="13" t="s">
        <v>491</v>
      </c>
      <c r="M15" s="9"/>
    </row>
    <row r="16" spans="1:13" ht="17" x14ac:dyDescent="0.2">
      <c r="A16">
        <v>15</v>
      </c>
      <c r="B16" s="19">
        <v>44326.8125</v>
      </c>
      <c r="C16" s="19" t="s">
        <v>910</v>
      </c>
      <c r="D16" s="19" t="s">
        <v>923</v>
      </c>
      <c r="E16" s="19"/>
      <c r="F16" s="19" t="s">
        <v>924</v>
      </c>
      <c r="G16" s="9"/>
      <c r="H16" s="9" t="s">
        <v>986</v>
      </c>
      <c r="I16" s="9" t="s">
        <v>31</v>
      </c>
      <c r="J16" s="9" t="str">
        <f t="shared" si="0"/>
        <v/>
      </c>
      <c r="K16" s="9" t="s">
        <v>31</v>
      </c>
      <c r="L16" s="13" t="s">
        <v>492</v>
      </c>
      <c r="M16" s="9"/>
    </row>
    <row r="17" spans="1:13" ht="17" x14ac:dyDescent="0.2">
      <c r="A17">
        <v>16</v>
      </c>
      <c r="B17" s="19">
        <v>44326.8125</v>
      </c>
      <c r="C17" s="19" t="s">
        <v>910</v>
      </c>
      <c r="D17" s="19" t="s">
        <v>923</v>
      </c>
      <c r="E17" s="19"/>
      <c r="F17" s="19" t="s">
        <v>924</v>
      </c>
      <c r="G17" s="9"/>
      <c r="H17" s="9" t="s">
        <v>1017</v>
      </c>
      <c r="I17" s="9" t="s">
        <v>137</v>
      </c>
      <c r="J17" s="9" t="str">
        <f t="shared" si="0"/>
        <v>Intermediates</v>
      </c>
      <c r="K17" s="9" t="s">
        <v>1039</v>
      </c>
      <c r="L17" s="13" t="s">
        <v>493</v>
      </c>
      <c r="M17" s="9"/>
    </row>
    <row r="18" spans="1:13" ht="17" x14ac:dyDescent="0.2">
      <c r="A18">
        <v>17</v>
      </c>
      <c r="B18" s="19">
        <v>44326.8125</v>
      </c>
      <c r="C18" s="19" t="s">
        <v>910</v>
      </c>
      <c r="D18" s="19" t="s">
        <v>923</v>
      </c>
      <c r="E18" s="19"/>
      <c r="F18" s="19" t="s">
        <v>924</v>
      </c>
      <c r="G18" s="9"/>
      <c r="H18" s="9" t="s">
        <v>1042</v>
      </c>
      <c r="I18" s="9" t="s">
        <v>145</v>
      </c>
      <c r="J18" s="9" t="str">
        <f t="shared" si="0"/>
        <v>Intermediates</v>
      </c>
      <c r="K18" s="25" t="s">
        <v>1044</v>
      </c>
      <c r="L18" s="13" t="s">
        <v>494</v>
      </c>
      <c r="M18" s="9"/>
    </row>
    <row r="19" spans="1:13" ht="17" x14ac:dyDescent="0.2">
      <c r="A19">
        <v>18</v>
      </c>
      <c r="B19" s="19">
        <v>44326.8125</v>
      </c>
      <c r="C19" s="19" t="s">
        <v>910</v>
      </c>
      <c r="D19" s="19" t="s">
        <v>923</v>
      </c>
      <c r="E19" s="19"/>
      <c r="F19" s="19" t="s">
        <v>924</v>
      </c>
      <c r="G19" s="9"/>
      <c r="H19" s="9" t="s">
        <v>1057</v>
      </c>
      <c r="I19" s="9" t="s">
        <v>35</v>
      </c>
      <c r="J19" s="9" t="str">
        <f t="shared" si="0"/>
        <v>Intermediates</v>
      </c>
      <c r="K19" s="25" t="s">
        <v>1059</v>
      </c>
      <c r="L19" s="13" t="s">
        <v>495</v>
      </c>
      <c r="M19" s="9"/>
    </row>
    <row r="20" spans="1:13" ht="17" x14ac:dyDescent="0.2">
      <c r="A20">
        <v>19</v>
      </c>
      <c r="B20" s="19">
        <v>44326.8125</v>
      </c>
      <c r="C20" s="19" t="s">
        <v>910</v>
      </c>
      <c r="D20" s="19" t="s">
        <v>923</v>
      </c>
      <c r="E20" s="19"/>
      <c r="F20" s="19" t="s">
        <v>924</v>
      </c>
      <c r="G20" s="9"/>
      <c r="H20" s="9" t="s">
        <v>1067</v>
      </c>
      <c r="I20" s="9" t="s">
        <v>1006</v>
      </c>
      <c r="J20" s="9" t="str">
        <f t="shared" si="0"/>
        <v/>
      </c>
      <c r="K20" s="9" t="s">
        <v>1006</v>
      </c>
      <c r="L20" s="13" t="s">
        <v>496</v>
      </c>
      <c r="M20" s="9"/>
    </row>
    <row r="21" spans="1:13" ht="17" x14ac:dyDescent="0.2">
      <c r="A21">
        <v>20</v>
      </c>
      <c r="B21" s="19">
        <v>44326.8125</v>
      </c>
      <c r="C21" s="19" t="s">
        <v>910</v>
      </c>
      <c r="D21" s="19" t="s">
        <v>923</v>
      </c>
      <c r="E21" s="19"/>
      <c r="F21" s="19" t="s">
        <v>924</v>
      </c>
      <c r="G21" s="9"/>
      <c r="H21" s="9" t="s">
        <v>1070</v>
      </c>
      <c r="I21" s="9" t="s">
        <v>59</v>
      </c>
      <c r="J21" s="9" t="str">
        <f t="shared" si="0"/>
        <v>Intermediates</v>
      </c>
      <c r="K21" s="9" t="s">
        <v>1034</v>
      </c>
      <c r="L21" s="13" t="s">
        <v>497</v>
      </c>
      <c r="M21" s="9"/>
    </row>
    <row r="22" spans="1:13" ht="17" x14ac:dyDescent="0.2">
      <c r="A22">
        <v>21</v>
      </c>
      <c r="B22" s="19">
        <v>44326.8125</v>
      </c>
      <c r="C22" s="19" t="s">
        <v>910</v>
      </c>
      <c r="D22" s="19" t="s">
        <v>927</v>
      </c>
      <c r="E22" s="19"/>
      <c r="F22" s="19" t="s">
        <v>924</v>
      </c>
      <c r="G22" s="9"/>
      <c r="H22" s="9" t="s">
        <v>938</v>
      </c>
      <c r="I22" s="9" t="s">
        <v>31</v>
      </c>
      <c r="J22" s="9" t="str">
        <f t="shared" si="0"/>
        <v/>
      </c>
      <c r="K22" s="9" t="s">
        <v>31</v>
      </c>
      <c r="L22" s="13" t="s">
        <v>498</v>
      </c>
      <c r="M22" s="9"/>
    </row>
    <row r="23" spans="1:13" ht="17" x14ac:dyDescent="0.2">
      <c r="A23">
        <v>22</v>
      </c>
      <c r="B23" s="19">
        <v>44326.8125</v>
      </c>
      <c r="C23" s="19" t="s">
        <v>910</v>
      </c>
      <c r="D23" s="19" t="s">
        <v>927</v>
      </c>
      <c r="E23" s="19"/>
      <c r="F23" s="19" t="s">
        <v>924</v>
      </c>
      <c r="G23" s="9"/>
      <c r="H23" s="9" t="s">
        <v>986</v>
      </c>
      <c r="I23" s="9" t="s">
        <v>183</v>
      </c>
      <c r="J23" s="9" t="str">
        <f t="shared" si="0"/>
        <v>Intermediates</v>
      </c>
      <c r="K23" s="9" t="s">
        <v>964</v>
      </c>
      <c r="L23" s="13" t="s">
        <v>499</v>
      </c>
      <c r="M23" s="9"/>
    </row>
    <row r="24" spans="1:13" ht="17" x14ac:dyDescent="0.2">
      <c r="A24">
        <v>23</v>
      </c>
      <c r="B24" s="19">
        <v>44326.8125</v>
      </c>
      <c r="C24" s="19" t="s">
        <v>910</v>
      </c>
      <c r="D24" s="19" t="s">
        <v>927</v>
      </c>
      <c r="E24" s="19"/>
      <c r="F24" s="19" t="s">
        <v>924</v>
      </c>
      <c r="G24" s="9"/>
      <c r="H24" s="9" t="s">
        <v>1017</v>
      </c>
      <c r="I24" s="9" t="s">
        <v>59</v>
      </c>
      <c r="J24" s="9" t="str">
        <f t="shared" si="0"/>
        <v>Intermediates</v>
      </c>
      <c r="K24" s="9" t="s">
        <v>1034</v>
      </c>
      <c r="L24" s="13" t="s">
        <v>500</v>
      </c>
      <c r="M24" s="9"/>
    </row>
    <row r="25" spans="1:13" ht="17" x14ac:dyDescent="0.2">
      <c r="A25">
        <v>24</v>
      </c>
      <c r="B25" s="19">
        <v>44326.8125</v>
      </c>
      <c r="C25" s="19" t="s">
        <v>910</v>
      </c>
      <c r="D25" s="19" t="s">
        <v>927</v>
      </c>
      <c r="E25" s="19"/>
      <c r="F25" s="19" t="s">
        <v>924</v>
      </c>
      <c r="G25" s="9"/>
      <c r="H25" s="9" t="s">
        <v>1042</v>
      </c>
      <c r="I25" s="9" t="s">
        <v>1006</v>
      </c>
      <c r="J25" s="9" t="str">
        <f t="shared" si="0"/>
        <v/>
      </c>
      <c r="K25" s="9" t="s">
        <v>1006</v>
      </c>
      <c r="L25" s="13" t="s">
        <v>501</v>
      </c>
      <c r="M25" s="9"/>
    </row>
    <row r="26" spans="1:13" ht="17" x14ac:dyDescent="0.2">
      <c r="A26">
        <v>25</v>
      </c>
      <c r="B26" s="19">
        <v>44326.8125</v>
      </c>
      <c r="C26" s="19" t="s">
        <v>910</v>
      </c>
      <c r="D26" s="19" t="s">
        <v>927</v>
      </c>
      <c r="E26" s="19"/>
      <c r="F26" s="19" t="s">
        <v>924</v>
      </c>
      <c r="G26" s="9"/>
      <c r="H26" s="9" t="s">
        <v>1057</v>
      </c>
      <c r="I26" s="9" t="s">
        <v>35</v>
      </c>
      <c r="J26" s="9" t="str">
        <f t="shared" si="0"/>
        <v>Intermediates</v>
      </c>
      <c r="K26" s="25" t="s">
        <v>1059</v>
      </c>
      <c r="L26" s="13" t="s">
        <v>495</v>
      </c>
      <c r="M26" s="9"/>
    </row>
    <row r="27" spans="1:13" ht="17" x14ac:dyDescent="0.2">
      <c r="A27">
        <v>26</v>
      </c>
      <c r="B27" s="19">
        <v>44326.8125</v>
      </c>
      <c r="C27" s="19" t="s">
        <v>910</v>
      </c>
      <c r="D27" s="19" t="s">
        <v>927</v>
      </c>
      <c r="E27" s="19"/>
      <c r="F27" s="19" t="s">
        <v>924</v>
      </c>
      <c r="G27" s="9"/>
      <c r="H27" s="9" t="s">
        <v>1067</v>
      </c>
      <c r="I27" s="9" t="s">
        <v>145</v>
      </c>
      <c r="J27" s="9" t="str">
        <f t="shared" si="0"/>
        <v>Intermediates</v>
      </c>
      <c r="K27" s="25" t="s">
        <v>1044</v>
      </c>
      <c r="L27" s="13" t="s">
        <v>502</v>
      </c>
      <c r="M27" s="9"/>
    </row>
    <row r="28" spans="1:13" ht="17" x14ac:dyDescent="0.2">
      <c r="A28">
        <v>27</v>
      </c>
      <c r="B28" s="19">
        <v>44326.8125</v>
      </c>
      <c r="C28" s="19" t="s">
        <v>910</v>
      </c>
      <c r="D28" s="19" t="s">
        <v>927</v>
      </c>
      <c r="E28" s="19"/>
      <c r="F28" s="19" t="s">
        <v>924</v>
      </c>
      <c r="G28" s="9"/>
      <c r="H28" s="9" t="s">
        <v>1070</v>
      </c>
      <c r="I28" s="9" t="s">
        <v>137</v>
      </c>
      <c r="J28" s="9" t="str">
        <f t="shared" si="0"/>
        <v>Intermediates</v>
      </c>
      <c r="K28" s="9" t="s">
        <v>1039</v>
      </c>
      <c r="L28" s="13" t="s">
        <v>503</v>
      </c>
      <c r="M28" s="9"/>
    </row>
    <row r="29" spans="1:13" ht="17" x14ac:dyDescent="0.2">
      <c r="A29">
        <v>28</v>
      </c>
      <c r="B29" s="19">
        <v>44326.8125</v>
      </c>
      <c r="C29" s="19" t="s">
        <v>910</v>
      </c>
      <c r="D29" s="19" t="s">
        <v>925</v>
      </c>
      <c r="E29" s="19" t="s">
        <v>929</v>
      </c>
      <c r="F29" s="19" t="s">
        <v>924</v>
      </c>
      <c r="G29" s="9"/>
      <c r="H29" s="9" t="s">
        <v>938</v>
      </c>
      <c r="I29" s="9" t="s">
        <v>183</v>
      </c>
      <c r="J29" s="9" t="str">
        <f t="shared" si="0"/>
        <v>Intermediates</v>
      </c>
      <c r="K29" s="9" t="s">
        <v>964</v>
      </c>
      <c r="L29" s="16" t="s">
        <v>491</v>
      </c>
      <c r="M29" s="17"/>
    </row>
    <row r="30" spans="1:13" ht="17" x14ac:dyDescent="0.2">
      <c r="A30">
        <v>29</v>
      </c>
      <c r="B30" s="19">
        <v>44326.8125</v>
      </c>
      <c r="C30" s="19" t="s">
        <v>910</v>
      </c>
      <c r="D30" s="19" t="s">
        <v>925</v>
      </c>
      <c r="E30" s="19" t="s">
        <v>929</v>
      </c>
      <c r="F30" s="19" t="s">
        <v>924</v>
      </c>
      <c r="G30" s="9"/>
      <c r="H30" s="9" t="s">
        <v>986</v>
      </c>
      <c r="I30" s="9" t="s">
        <v>31</v>
      </c>
      <c r="J30" s="9" t="str">
        <f t="shared" si="0"/>
        <v/>
      </c>
      <c r="K30" s="9" t="s">
        <v>31</v>
      </c>
      <c r="L30" s="14" t="s">
        <v>492</v>
      </c>
      <c r="M30" s="14" t="s">
        <v>508</v>
      </c>
    </row>
    <row r="31" spans="1:13" ht="17" x14ac:dyDescent="0.2">
      <c r="A31">
        <v>30</v>
      </c>
      <c r="B31" s="19">
        <v>44326.8125</v>
      </c>
      <c r="C31" s="19" t="s">
        <v>910</v>
      </c>
      <c r="D31" s="19" t="s">
        <v>925</v>
      </c>
      <c r="E31" s="19" t="s">
        <v>929</v>
      </c>
      <c r="F31" s="19" t="s">
        <v>924</v>
      </c>
      <c r="G31" s="9"/>
      <c r="H31" s="9" t="s">
        <v>1017</v>
      </c>
      <c r="I31" s="9" t="s">
        <v>1006</v>
      </c>
      <c r="J31" s="9" t="str">
        <f t="shared" si="0"/>
        <v/>
      </c>
      <c r="K31" s="9" t="s">
        <v>1006</v>
      </c>
      <c r="L31" s="14" t="s">
        <v>504</v>
      </c>
      <c r="M31" s="14" t="s">
        <v>907</v>
      </c>
    </row>
    <row r="32" spans="1:13" ht="17" x14ac:dyDescent="0.2">
      <c r="A32">
        <v>31</v>
      </c>
      <c r="B32" s="19">
        <v>44326.8125</v>
      </c>
      <c r="C32" s="19" t="s">
        <v>910</v>
      </c>
      <c r="D32" s="19" t="s">
        <v>925</v>
      </c>
      <c r="E32" s="19" t="s">
        <v>929</v>
      </c>
      <c r="F32" s="19" t="s">
        <v>924</v>
      </c>
      <c r="G32" s="9"/>
      <c r="H32" s="9" t="s">
        <v>1042</v>
      </c>
      <c r="I32" s="9" t="s">
        <v>137</v>
      </c>
      <c r="J32" s="9" t="str">
        <f t="shared" si="0"/>
        <v>Intermediates</v>
      </c>
      <c r="K32" s="9" t="s">
        <v>1039</v>
      </c>
      <c r="L32" s="14" t="s">
        <v>505</v>
      </c>
      <c r="M32" s="15" t="s">
        <v>908</v>
      </c>
    </row>
    <row r="33" spans="1:13" ht="17" x14ac:dyDescent="0.2">
      <c r="A33">
        <v>32</v>
      </c>
      <c r="B33" s="19">
        <v>44326.8125</v>
      </c>
      <c r="C33" s="19" t="s">
        <v>910</v>
      </c>
      <c r="D33" s="19" t="s">
        <v>925</v>
      </c>
      <c r="E33" s="19" t="s">
        <v>929</v>
      </c>
      <c r="F33" s="19" t="s">
        <v>924</v>
      </c>
      <c r="G33" s="9"/>
      <c r="H33" s="9" t="s">
        <v>1057</v>
      </c>
      <c r="I33" s="9" t="s">
        <v>35</v>
      </c>
      <c r="J33" s="9" t="str">
        <f t="shared" si="0"/>
        <v>Intermediates</v>
      </c>
      <c r="K33" s="25" t="s">
        <v>1059</v>
      </c>
      <c r="L33" s="16" t="s">
        <v>495</v>
      </c>
      <c r="M33" s="16"/>
    </row>
    <row r="34" spans="1:13" ht="17" x14ac:dyDescent="0.2">
      <c r="A34">
        <v>33</v>
      </c>
      <c r="B34" s="19">
        <v>44326.8125</v>
      </c>
      <c r="C34" s="19" t="s">
        <v>910</v>
      </c>
      <c r="D34" s="19" t="s">
        <v>925</v>
      </c>
      <c r="E34" s="19" t="s">
        <v>929</v>
      </c>
      <c r="F34" s="19" t="s">
        <v>924</v>
      </c>
      <c r="G34" s="9"/>
      <c r="H34" s="9" t="s">
        <v>1067</v>
      </c>
      <c r="I34" s="9" t="s">
        <v>59</v>
      </c>
      <c r="J34" s="9" t="str">
        <f t="shared" si="0"/>
        <v>Intermediates</v>
      </c>
      <c r="K34" s="9" t="s">
        <v>1034</v>
      </c>
      <c r="L34" s="14" t="s">
        <v>506</v>
      </c>
      <c r="M34" s="14" t="s">
        <v>509</v>
      </c>
    </row>
    <row r="35" spans="1:13" ht="17" x14ac:dyDescent="0.2">
      <c r="A35">
        <v>34</v>
      </c>
      <c r="B35" s="19">
        <v>44326.8125</v>
      </c>
      <c r="C35" s="19" t="s">
        <v>910</v>
      </c>
      <c r="D35" s="19" t="s">
        <v>925</v>
      </c>
      <c r="E35" s="19" t="s">
        <v>929</v>
      </c>
      <c r="F35" s="19" t="s">
        <v>924</v>
      </c>
      <c r="G35" s="9"/>
      <c r="H35" s="9" t="s">
        <v>1070</v>
      </c>
      <c r="I35" s="9" t="s">
        <v>145</v>
      </c>
      <c r="J35" s="9" t="str">
        <f t="shared" si="0"/>
        <v>Intermediates</v>
      </c>
      <c r="K35" s="25" t="s">
        <v>1044</v>
      </c>
      <c r="L35" s="14" t="s">
        <v>507</v>
      </c>
      <c r="M35" s="14" t="s">
        <v>510</v>
      </c>
    </row>
    <row r="36" spans="1:13" ht="17" x14ac:dyDescent="0.2">
      <c r="A36">
        <v>35</v>
      </c>
      <c r="B36" s="19">
        <v>44327.75</v>
      </c>
      <c r="C36" s="19" t="s">
        <v>913</v>
      </c>
      <c r="D36" s="19" t="s">
        <v>920</v>
      </c>
      <c r="E36" s="19"/>
      <c r="F36" s="9" t="s">
        <v>918</v>
      </c>
      <c r="G36" s="9"/>
      <c r="H36" s="9" t="s">
        <v>938</v>
      </c>
      <c r="I36" s="9" t="s">
        <v>137</v>
      </c>
      <c r="J36" s="9" t="str">
        <f t="shared" si="0"/>
        <v>Sub Junior 3</v>
      </c>
      <c r="K36" s="9" t="s">
        <v>981</v>
      </c>
      <c r="L36" s="13" t="s">
        <v>511</v>
      </c>
      <c r="M36" s="9"/>
    </row>
    <row r="37" spans="1:13" ht="17" x14ac:dyDescent="0.2">
      <c r="A37">
        <v>36</v>
      </c>
      <c r="B37" s="19">
        <v>44327.75</v>
      </c>
      <c r="C37" s="19" t="s">
        <v>913</v>
      </c>
      <c r="D37" s="19" t="s">
        <v>920</v>
      </c>
      <c r="E37" s="19"/>
      <c r="F37" s="9" t="s">
        <v>918</v>
      </c>
      <c r="G37" s="9"/>
      <c r="H37" s="9" t="s">
        <v>986</v>
      </c>
      <c r="I37" s="9" t="s">
        <v>137</v>
      </c>
      <c r="J37" s="9" t="str">
        <f t="shared" si="0"/>
        <v>Sub Junior 2</v>
      </c>
      <c r="K37" s="9" t="s">
        <v>980</v>
      </c>
      <c r="L37" s="13" t="s">
        <v>512</v>
      </c>
      <c r="M37" s="9"/>
    </row>
    <row r="38" spans="1:13" ht="17" x14ac:dyDescent="0.2">
      <c r="A38">
        <v>37</v>
      </c>
      <c r="B38" s="19">
        <v>44327.75</v>
      </c>
      <c r="C38" s="19" t="s">
        <v>913</v>
      </c>
      <c r="D38" s="19" t="s">
        <v>920</v>
      </c>
      <c r="E38" s="19"/>
      <c r="F38" s="9" t="s">
        <v>918</v>
      </c>
      <c r="G38" s="9"/>
      <c r="H38" s="9" t="s">
        <v>1017</v>
      </c>
      <c r="I38" s="9" t="s">
        <v>140</v>
      </c>
      <c r="J38" s="9" t="str">
        <f t="shared" si="0"/>
        <v>Sub Junior</v>
      </c>
      <c r="K38" s="25" t="s">
        <v>1021</v>
      </c>
      <c r="L38" s="13" t="s">
        <v>513</v>
      </c>
      <c r="M38" s="9"/>
    </row>
    <row r="39" spans="1:13" ht="17" x14ac:dyDescent="0.2">
      <c r="A39">
        <v>38</v>
      </c>
      <c r="B39" s="19">
        <v>44327.75</v>
      </c>
      <c r="C39" s="19" t="s">
        <v>913</v>
      </c>
      <c r="D39" s="19" t="s">
        <v>920</v>
      </c>
      <c r="E39" s="19"/>
      <c r="F39" s="9" t="s">
        <v>918</v>
      </c>
      <c r="G39" s="9"/>
      <c r="H39" s="9" t="s">
        <v>1042</v>
      </c>
      <c r="I39" s="9" t="s">
        <v>96</v>
      </c>
      <c r="J39" s="9" t="str">
        <f t="shared" si="0"/>
        <v>Sub Junior</v>
      </c>
      <c r="K39" s="25" t="s">
        <v>1025</v>
      </c>
      <c r="L39" s="13" t="s">
        <v>514</v>
      </c>
      <c r="M39" s="9"/>
    </row>
    <row r="40" spans="1:13" ht="17" x14ac:dyDescent="0.2">
      <c r="A40">
        <v>39</v>
      </c>
      <c r="B40" s="19">
        <v>44327.75</v>
      </c>
      <c r="C40" s="19" t="s">
        <v>913</v>
      </c>
      <c r="D40" s="19" t="s">
        <v>920</v>
      </c>
      <c r="E40" s="19"/>
      <c r="F40" s="9" t="s">
        <v>918</v>
      </c>
      <c r="G40" s="9"/>
      <c r="H40" s="9" t="s">
        <v>1057</v>
      </c>
      <c r="I40" s="9" t="s">
        <v>137</v>
      </c>
      <c r="J40" s="9" t="str">
        <f t="shared" si="0"/>
        <v>Sub Junior</v>
      </c>
      <c r="K40" s="9" t="s">
        <v>1065</v>
      </c>
      <c r="L40" s="13" t="s">
        <v>515</v>
      </c>
      <c r="M40" s="9"/>
    </row>
    <row r="41" spans="1:13" ht="17" x14ac:dyDescent="0.2">
      <c r="A41">
        <v>40</v>
      </c>
      <c r="B41" s="19">
        <v>44327.75</v>
      </c>
      <c r="C41" s="19" t="s">
        <v>913</v>
      </c>
      <c r="D41" s="19" t="s">
        <v>920</v>
      </c>
      <c r="E41" s="19"/>
      <c r="F41" s="9" t="s">
        <v>918</v>
      </c>
      <c r="G41" s="9"/>
      <c r="H41" s="9" t="s">
        <v>1067</v>
      </c>
      <c r="I41" s="9" t="s">
        <v>31</v>
      </c>
      <c r="J41" s="9" t="str">
        <f t="shared" si="0"/>
        <v/>
      </c>
      <c r="K41" s="9" t="s">
        <v>31</v>
      </c>
      <c r="L41" s="13" t="s">
        <v>516</v>
      </c>
      <c r="M41" s="9"/>
    </row>
    <row r="42" spans="1:13" ht="17" x14ac:dyDescent="0.2">
      <c r="A42">
        <v>41</v>
      </c>
      <c r="B42" s="19">
        <v>44327.75</v>
      </c>
      <c r="C42" s="19" t="s">
        <v>913</v>
      </c>
      <c r="D42" s="19" t="s">
        <v>920</v>
      </c>
      <c r="E42" s="19"/>
      <c r="F42" s="9" t="s">
        <v>918</v>
      </c>
      <c r="G42" s="9"/>
      <c r="H42" s="9" t="s">
        <v>1070</v>
      </c>
      <c r="I42" s="9" t="s">
        <v>1006</v>
      </c>
      <c r="J42" s="9" t="str">
        <f t="shared" si="0"/>
        <v/>
      </c>
      <c r="K42" s="9" t="s">
        <v>1006</v>
      </c>
      <c r="L42" s="13" t="s">
        <v>517</v>
      </c>
      <c r="M42" s="9"/>
    </row>
    <row r="43" spans="1:13" ht="17" x14ac:dyDescent="0.2">
      <c r="A43">
        <v>42</v>
      </c>
      <c r="B43" s="19">
        <v>44327.75</v>
      </c>
      <c r="C43" s="19" t="s">
        <v>913</v>
      </c>
      <c r="D43" s="19" t="s">
        <v>920</v>
      </c>
      <c r="E43" s="19"/>
      <c r="F43" s="9" t="s">
        <v>918</v>
      </c>
      <c r="G43" s="9"/>
      <c r="H43" s="9" t="s">
        <v>1071</v>
      </c>
      <c r="I43" s="9" t="s">
        <v>183</v>
      </c>
      <c r="J43" s="9" t="str">
        <f t="shared" si="0"/>
        <v>Sub Junior</v>
      </c>
      <c r="K43" s="9" t="s">
        <v>1033</v>
      </c>
      <c r="L43" s="13" t="s">
        <v>518</v>
      </c>
      <c r="M43" s="9"/>
    </row>
    <row r="44" spans="1:13" ht="17" x14ac:dyDescent="0.2">
      <c r="A44">
        <v>43</v>
      </c>
      <c r="B44" s="19">
        <v>44327.75</v>
      </c>
      <c r="C44" s="19" t="s">
        <v>913</v>
      </c>
      <c r="D44" s="19" t="s">
        <v>920</v>
      </c>
      <c r="E44" s="19"/>
      <c r="F44" s="9" t="s">
        <v>918</v>
      </c>
      <c r="G44" s="9"/>
      <c r="H44" s="9" t="s">
        <v>1072</v>
      </c>
      <c r="I44" s="9" t="s">
        <v>59</v>
      </c>
      <c r="J44" s="9" t="str">
        <f t="shared" si="0"/>
        <v>Sub Junior</v>
      </c>
      <c r="K44" s="9" t="s">
        <v>1051</v>
      </c>
      <c r="L44" s="13" t="s">
        <v>519</v>
      </c>
      <c r="M44" s="9"/>
    </row>
    <row r="45" spans="1:13" ht="17" x14ac:dyDescent="0.2">
      <c r="A45">
        <v>44</v>
      </c>
      <c r="B45" s="19">
        <v>44327.75</v>
      </c>
      <c r="C45" s="19" t="s">
        <v>913</v>
      </c>
      <c r="D45" s="19" t="s">
        <v>927</v>
      </c>
      <c r="E45" s="19"/>
      <c r="F45" s="9" t="s">
        <v>918</v>
      </c>
      <c r="G45" s="9"/>
      <c r="H45" s="9" t="s">
        <v>938</v>
      </c>
      <c r="I45" s="9" t="s">
        <v>137</v>
      </c>
      <c r="J45" s="9" t="str">
        <f t="shared" si="0"/>
        <v>Sub Junior 3</v>
      </c>
      <c r="K45" s="9" t="s">
        <v>981</v>
      </c>
      <c r="L45" s="13" t="s">
        <v>511</v>
      </c>
      <c r="M45" s="9"/>
    </row>
    <row r="46" spans="1:13" ht="17" x14ac:dyDescent="0.2">
      <c r="A46">
        <v>45</v>
      </c>
      <c r="B46" s="19">
        <v>44327.75</v>
      </c>
      <c r="C46" s="19" t="s">
        <v>913</v>
      </c>
      <c r="D46" s="19" t="s">
        <v>927</v>
      </c>
      <c r="E46" s="19"/>
      <c r="F46" s="9" t="s">
        <v>918</v>
      </c>
      <c r="G46" s="9"/>
      <c r="H46" s="9" t="s">
        <v>986</v>
      </c>
      <c r="I46" s="9" t="s">
        <v>137</v>
      </c>
      <c r="J46" s="9" t="str">
        <f t="shared" si="0"/>
        <v>Sub Junior 2</v>
      </c>
      <c r="K46" s="9" t="s">
        <v>980</v>
      </c>
      <c r="L46" s="13" t="s">
        <v>512</v>
      </c>
      <c r="M46" s="9"/>
    </row>
    <row r="47" spans="1:13" ht="17" x14ac:dyDescent="0.2">
      <c r="A47">
        <v>46</v>
      </c>
      <c r="B47" s="19">
        <v>44327.75</v>
      </c>
      <c r="C47" s="19" t="s">
        <v>913</v>
      </c>
      <c r="D47" s="19" t="s">
        <v>927</v>
      </c>
      <c r="E47" s="19"/>
      <c r="F47" s="9" t="s">
        <v>918</v>
      </c>
      <c r="G47" s="9"/>
      <c r="H47" s="9" t="s">
        <v>1017</v>
      </c>
      <c r="I47" s="9" t="s">
        <v>183</v>
      </c>
      <c r="J47" s="9" t="str">
        <f t="shared" si="0"/>
        <v>Sub Junior</v>
      </c>
      <c r="K47" s="9" t="s">
        <v>1033</v>
      </c>
      <c r="L47" s="13" t="s">
        <v>520</v>
      </c>
      <c r="M47" s="9"/>
    </row>
    <row r="48" spans="1:13" ht="17" x14ac:dyDescent="0.2">
      <c r="A48">
        <v>47</v>
      </c>
      <c r="B48" s="19">
        <v>44327.75</v>
      </c>
      <c r="C48" s="19" t="s">
        <v>913</v>
      </c>
      <c r="D48" s="19" t="s">
        <v>927</v>
      </c>
      <c r="E48" s="19"/>
      <c r="F48" s="9" t="s">
        <v>918</v>
      </c>
      <c r="G48" s="9"/>
      <c r="H48" s="9" t="s">
        <v>1042</v>
      </c>
      <c r="I48" s="9" t="s">
        <v>140</v>
      </c>
      <c r="J48" s="9" t="str">
        <f t="shared" si="0"/>
        <v>Sub Junior</v>
      </c>
      <c r="K48" s="25" t="s">
        <v>1021</v>
      </c>
      <c r="L48" s="13" t="s">
        <v>521</v>
      </c>
      <c r="M48" s="9"/>
    </row>
    <row r="49" spans="1:13" ht="17" x14ac:dyDescent="0.2">
      <c r="A49">
        <v>48</v>
      </c>
      <c r="B49" s="19">
        <v>44327.75</v>
      </c>
      <c r="C49" s="19" t="s">
        <v>913</v>
      </c>
      <c r="D49" s="19" t="s">
        <v>927</v>
      </c>
      <c r="E49" s="19"/>
      <c r="F49" s="9" t="s">
        <v>918</v>
      </c>
      <c r="G49" s="9"/>
      <c r="H49" s="9" t="s">
        <v>1057</v>
      </c>
      <c r="I49" s="9" t="s">
        <v>137</v>
      </c>
      <c r="J49" s="9" t="str">
        <f t="shared" si="0"/>
        <v>Sub Junior</v>
      </c>
      <c r="K49" s="9" t="s">
        <v>1065</v>
      </c>
      <c r="L49" s="13" t="s">
        <v>515</v>
      </c>
      <c r="M49" s="9"/>
    </row>
    <row r="50" spans="1:13" ht="17" x14ac:dyDescent="0.2">
      <c r="A50">
        <v>49</v>
      </c>
      <c r="B50" s="19">
        <v>44327.75</v>
      </c>
      <c r="C50" s="19" t="s">
        <v>913</v>
      </c>
      <c r="D50" s="19" t="s">
        <v>927</v>
      </c>
      <c r="E50" s="19"/>
      <c r="F50" s="9" t="s">
        <v>918</v>
      </c>
      <c r="G50" s="9"/>
      <c r="H50" s="9" t="s">
        <v>1067</v>
      </c>
      <c r="I50" s="9" t="s">
        <v>59</v>
      </c>
      <c r="J50" s="9" t="str">
        <f t="shared" si="0"/>
        <v>Sub Junior</v>
      </c>
      <c r="K50" s="9" t="s">
        <v>1051</v>
      </c>
      <c r="L50" s="13" t="s">
        <v>522</v>
      </c>
      <c r="M50" s="9"/>
    </row>
    <row r="51" spans="1:13" ht="17" x14ac:dyDescent="0.2">
      <c r="A51">
        <v>50</v>
      </c>
      <c r="B51" s="19">
        <v>44327.75</v>
      </c>
      <c r="C51" s="19" t="s">
        <v>913</v>
      </c>
      <c r="D51" s="19" t="s">
        <v>927</v>
      </c>
      <c r="E51" s="19"/>
      <c r="F51" s="9" t="s">
        <v>918</v>
      </c>
      <c r="G51" s="9"/>
      <c r="H51" s="9" t="s">
        <v>1070</v>
      </c>
      <c r="I51" s="9" t="s">
        <v>1006</v>
      </c>
      <c r="J51" s="9" t="str">
        <f t="shared" si="0"/>
        <v/>
      </c>
      <c r="K51" s="9" t="s">
        <v>1006</v>
      </c>
      <c r="L51" s="13" t="s">
        <v>517</v>
      </c>
      <c r="M51" s="9"/>
    </row>
    <row r="52" spans="1:13" ht="17" x14ac:dyDescent="0.2">
      <c r="A52">
        <v>51</v>
      </c>
      <c r="B52" s="19">
        <v>44327.75</v>
      </c>
      <c r="C52" s="19" t="s">
        <v>913</v>
      </c>
      <c r="D52" s="19" t="s">
        <v>927</v>
      </c>
      <c r="E52" s="19"/>
      <c r="F52" s="9" t="s">
        <v>918</v>
      </c>
      <c r="G52" s="9"/>
      <c r="H52" s="9" t="s">
        <v>1071</v>
      </c>
      <c r="I52" s="9" t="s">
        <v>31</v>
      </c>
      <c r="J52" s="9" t="str">
        <f t="shared" si="0"/>
        <v/>
      </c>
      <c r="K52" s="9" t="s">
        <v>31</v>
      </c>
      <c r="L52" s="13" t="s">
        <v>523</v>
      </c>
      <c r="M52" s="9"/>
    </row>
    <row r="53" spans="1:13" ht="17" x14ac:dyDescent="0.2">
      <c r="A53">
        <v>52</v>
      </c>
      <c r="B53" s="19">
        <v>44327.75</v>
      </c>
      <c r="C53" s="19" t="s">
        <v>913</v>
      </c>
      <c r="D53" s="19" t="s">
        <v>927</v>
      </c>
      <c r="E53" s="19"/>
      <c r="F53" s="9" t="s">
        <v>918</v>
      </c>
      <c r="G53" s="9"/>
      <c r="H53" s="9" t="s">
        <v>1072</v>
      </c>
      <c r="I53" s="9" t="s">
        <v>96</v>
      </c>
      <c r="J53" s="9" t="str">
        <f t="shared" si="0"/>
        <v>Sub Junior</v>
      </c>
      <c r="K53" s="25" t="s">
        <v>1025</v>
      </c>
      <c r="L53" s="13" t="s">
        <v>524</v>
      </c>
      <c r="M53" s="9"/>
    </row>
    <row r="54" spans="1:13" ht="17" x14ac:dyDescent="0.2">
      <c r="A54">
        <v>53</v>
      </c>
      <c r="B54" s="19">
        <v>44327.75</v>
      </c>
      <c r="C54" s="19" t="s">
        <v>913</v>
      </c>
      <c r="D54" s="19" t="s">
        <v>928</v>
      </c>
      <c r="E54" s="19" t="s">
        <v>929</v>
      </c>
      <c r="F54" s="9" t="s">
        <v>918</v>
      </c>
      <c r="G54" s="9"/>
      <c r="H54" s="9" t="s">
        <v>938</v>
      </c>
      <c r="I54" s="9" t="s">
        <v>137</v>
      </c>
      <c r="J54" s="9" t="str">
        <f t="shared" si="0"/>
        <v>Sub Junior 2</v>
      </c>
      <c r="K54" s="9" t="s">
        <v>980</v>
      </c>
      <c r="L54" s="14" t="s">
        <v>525</v>
      </c>
      <c r="M54" s="14" t="s">
        <v>488</v>
      </c>
    </row>
    <row r="55" spans="1:13" ht="17" x14ac:dyDescent="0.2">
      <c r="A55">
        <v>54</v>
      </c>
      <c r="B55" s="19">
        <v>44327.75</v>
      </c>
      <c r="C55" s="19" t="s">
        <v>913</v>
      </c>
      <c r="D55" s="19" t="s">
        <v>928</v>
      </c>
      <c r="E55" s="19" t="s">
        <v>929</v>
      </c>
      <c r="F55" s="9" t="s">
        <v>918</v>
      </c>
      <c r="G55" s="9"/>
      <c r="H55" s="9" t="s">
        <v>986</v>
      </c>
      <c r="I55" s="9" t="s">
        <v>1006</v>
      </c>
      <c r="J55" s="9" t="str">
        <f t="shared" si="0"/>
        <v/>
      </c>
      <c r="K55" s="9" t="s">
        <v>1006</v>
      </c>
      <c r="L55" s="14" t="s">
        <v>526</v>
      </c>
      <c r="M55" s="14" t="s">
        <v>532</v>
      </c>
    </row>
    <row r="56" spans="1:13" ht="17" x14ac:dyDescent="0.2">
      <c r="A56">
        <v>55</v>
      </c>
      <c r="B56" s="19">
        <v>44327.75</v>
      </c>
      <c r="C56" s="19" t="s">
        <v>913</v>
      </c>
      <c r="D56" s="19" t="s">
        <v>928</v>
      </c>
      <c r="E56" s="19" t="s">
        <v>929</v>
      </c>
      <c r="F56" s="9" t="s">
        <v>918</v>
      </c>
      <c r="G56" s="9"/>
      <c r="H56" s="9" t="s">
        <v>1017</v>
      </c>
      <c r="I56" s="9" t="s">
        <v>96</v>
      </c>
      <c r="J56" s="9" t="str">
        <f t="shared" si="0"/>
        <v>Sub Junior</v>
      </c>
      <c r="K56" s="25" t="s">
        <v>1025</v>
      </c>
      <c r="L56" s="14" t="s">
        <v>527</v>
      </c>
      <c r="M56" s="14" t="s">
        <v>533</v>
      </c>
    </row>
    <row r="57" spans="1:13" ht="17" x14ac:dyDescent="0.2">
      <c r="A57">
        <v>56</v>
      </c>
      <c r="B57" s="19">
        <v>44327.75</v>
      </c>
      <c r="C57" s="19" t="s">
        <v>913</v>
      </c>
      <c r="D57" s="19" t="s">
        <v>928</v>
      </c>
      <c r="E57" s="19" t="s">
        <v>929</v>
      </c>
      <c r="F57" s="9" t="s">
        <v>918</v>
      </c>
      <c r="G57" s="9"/>
      <c r="H57" s="9" t="s">
        <v>1042</v>
      </c>
      <c r="I57" s="9" t="s">
        <v>59</v>
      </c>
      <c r="J57" s="9" t="str">
        <f t="shared" si="0"/>
        <v>Sub Junior</v>
      </c>
      <c r="K57" s="9" t="s">
        <v>1051</v>
      </c>
      <c r="L57" s="14" t="s">
        <v>528</v>
      </c>
      <c r="M57" s="14" t="s">
        <v>534</v>
      </c>
    </row>
    <row r="58" spans="1:13" ht="17" x14ac:dyDescent="0.2">
      <c r="A58">
        <v>57</v>
      </c>
      <c r="B58" s="19">
        <v>44327.75</v>
      </c>
      <c r="C58" s="19" t="s">
        <v>913</v>
      </c>
      <c r="D58" s="19" t="s">
        <v>928</v>
      </c>
      <c r="E58" s="19" t="s">
        <v>929</v>
      </c>
      <c r="F58" s="9" t="s">
        <v>918</v>
      </c>
      <c r="G58" s="9"/>
      <c r="H58" s="9" t="s">
        <v>1057</v>
      </c>
      <c r="I58" s="9" t="s">
        <v>137</v>
      </c>
      <c r="J58" s="9" t="str">
        <f t="shared" si="0"/>
        <v>Sub Junior</v>
      </c>
      <c r="K58" s="9" t="s">
        <v>1065</v>
      </c>
      <c r="L58" s="14" t="s">
        <v>515</v>
      </c>
      <c r="M58" s="14" t="s">
        <v>535</v>
      </c>
    </row>
    <row r="59" spans="1:13" ht="17" x14ac:dyDescent="0.2">
      <c r="A59">
        <v>58</v>
      </c>
      <c r="B59" s="19">
        <v>44327.75</v>
      </c>
      <c r="C59" s="19" t="s">
        <v>913</v>
      </c>
      <c r="D59" s="19" t="s">
        <v>928</v>
      </c>
      <c r="E59" s="19" t="s">
        <v>929</v>
      </c>
      <c r="F59" s="9" t="s">
        <v>918</v>
      </c>
      <c r="G59" s="9"/>
      <c r="H59" s="9" t="s">
        <v>1067</v>
      </c>
      <c r="I59" s="9" t="s">
        <v>183</v>
      </c>
      <c r="J59" s="9" t="str">
        <f t="shared" si="0"/>
        <v>Sub Junior</v>
      </c>
      <c r="K59" s="9" t="s">
        <v>1033</v>
      </c>
      <c r="L59" s="14" t="s">
        <v>529</v>
      </c>
      <c r="M59" s="14" t="s">
        <v>536</v>
      </c>
    </row>
    <row r="60" spans="1:13" ht="17" x14ac:dyDescent="0.2">
      <c r="A60">
        <v>59</v>
      </c>
      <c r="B60" s="19">
        <v>44327.75</v>
      </c>
      <c r="C60" s="19" t="s">
        <v>913</v>
      </c>
      <c r="D60" s="19" t="s">
        <v>928</v>
      </c>
      <c r="E60" s="19" t="s">
        <v>929</v>
      </c>
      <c r="F60" s="9" t="s">
        <v>918</v>
      </c>
      <c r="G60" s="9"/>
      <c r="H60" s="9" t="s">
        <v>1070</v>
      </c>
      <c r="I60" s="9" t="s">
        <v>31</v>
      </c>
      <c r="J60" s="9" t="str">
        <f t="shared" si="0"/>
        <v/>
      </c>
      <c r="K60" s="9" t="s">
        <v>31</v>
      </c>
      <c r="L60" s="14" t="s">
        <v>530</v>
      </c>
      <c r="M60" s="14" t="s">
        <v>537</v>
      </c>
    </row>
    <row r="61" spans="1:13" ht="17" x14ac:dyDescent="0.2">
      <c r="A61">
        <v>60</v>
      </c>
      <c r="B61" s="19">
        <v>44327.75</v>
      </c>
      <c r="C61" s="19" t="s">
        <v>913</v>
      </c>
      <c r="D61" s="19" t="s">
        <v>928</v>
      </c>
      <c r="E61" s="19" t="s">
        <v>929</v>
      </c>
      <c r="F61" s="9" t="s">
        <v>918</v>
      </c>
      <c r="G61" s="9"/>
      <c r="H61" s="9" t="s">
        <v>1071</v>
      </c>
      <c r="I61" s="9" t="s">
        <v>140</v>
      </c>
      <c r="J61" s="9" t="str">
        <f t="shared" si="0"/>
        <v>Sub Junior</v>
      </c>
      <c r="K61" s="25" t="s">
        <v>1021</v>
      </c>
      <c r="L61" s="14" t="s">
        <v>531</v>
      </c>
      <c r="M61" s="14" t="s">
        <v>538</v>
      </c>
    </row>
    <row r="62" spans="1:13" ht="17" x14ac:dyDescent="0.2">
      <c r="A62">
        <v>61</v>
      </c>
      <c r="B62" s="19">
        <v>44328.75</v>
      </c>
      <c r="C62" s="19" t="s">
        <v>913</v>
      </c>
      <c r="D62" s="19" t="s">
        <v>920</v>
      </c>
      <c r="E62" s="19"/>
      <c r="F62" s="19" t="s">
        <v>917</v>
      </c>
      <c r="G62" s="9" t="s">
        <v>932</v>
      </c>
      <c r="H62" s="9" t="s">
        <v>938</v>
      </c>
      <c r="I62" s="9" t="s">
        <v>184</v>
      </c>
      <c r="J62" s="9" t="str">
        <f t="shared" si="0"/>
        <v>Sub Junior 2</v>
      </c>
      <c r="K62" s="25" t="s">
        <v>940</v>
      </c>
      <c r="L62" s="13" t="s">
        <v>539</v>
      </c>
      <c r="M62" s="9"/>
    </row>
    <row r="63" spans="1:13" ht="17" x14ac:dyDescent="0.2">
      <c r="A63">
        <v>62</v>
      </c>
      <c r="B63" s="19">
        <v>44328.75</v>
      </c>
      <c r="C63" s="19" t="s">
        <v>913</v>
      </c>
      <c r="D63" s="19" t="s">
        <v>920</v>
      </c>
      <c r="E63" s="19"/>
      <c r="F63" s="19" t="s">
        <v>917</v>
      </c>
      <c r="G63" s="9" t="s">
        <v>932</v>
      </c>
      <c r="H63" s="9" t="s">
        <v>986</v>
      </c>
      <c r="I63" s="9" t="s">
        <v>102</v>
      </c>
      <c r="J63" s="9" t="str">
        <f t="shared" si="0"/>
        <v>Sub Junior</v>
      </c>
      <c r="K63" s="25" t="s">
        <v>1001</v>
      </c>
      <c r="L63" s="13" t="s">
        <v>540</v>
      </c>
      <c r="M63" s="9"/>
    </row>
    <row r="64" spans="1:13" ht="17" x14ac:dyDescent="0.2">
      <c r="A64">
        <v>63</v>
      </c>
      <c r="B64" s="19">
        <v>44328.75</v>
      </c>
      <c r="C64" s="19" t="s">
        <v>913</v>
      </c>
      <c r="D64" s="19" t="s">
        <v>920</v>
      </c>
      <c r="E64" s="19"/>
      <c r="F64" s="19" t="s">
        <v>917</v>
      </c>
      <c r="G64" s="9" t="s">
        <v>932</v>
      </c>
      <c r="H64" s="9" t="s">
        <v>1017</v>
      </c>
      <c r="I64" s="9" t="s">
        <v>184</v>
      </c>
      <c r="J64" s="9" t="str">
        <f t="shared" si="0"/>
        <v>Sub Junior 1</v>
      </c>
      <c r="K64" s="25" t="s">
        <v>989</v>
      </c>
      <c r="L64" s="13" t="s">
        <v>541</v>
      </c>
      <c r="M64" s="9"/>
    </row>
    <row r="65" spans="1:13" ht="17" x14ac:dyDescent="0.2">
      <c r="A65">
        <v>64</v>
      </c>
      <c r="B65" s="19">
        <v>44328.75</v>
      </c>
      <c r="C65" s="19" t="s">
        <v>913</v>
      </c>
      <c r="D65" s="19" t="s">
        <v>920</v>
      </c>
      <c r="E65" s="19"/>
      <c r="F65" s="19" t="s">
        <v>917</v>
      </c>
      <c r="G65" s="9" t="s">
        <v>932</v>
      </c>
      <c r="H65" s="9" t="s">
        <v>1042</v>
      </c>
      <c r="I65" s="9" t="s">
        <v>1087</v>
      </c>
      <c r="J65" s="9" t="str">
        <f t="shared" si="0"/>
        <v>Sub Junior</v>
      </c>
      <c r="K65" s="9" t="s">
        <v>1014</v>
      </c>
      <c r="L65" s="13" t="s">
        <v>542</v>
      </c>
      <c r="M65" s="9"/>
    </row>
    <row r="66" spans="1:13" ht="17" x14ac:dyDescent="0.2">
      <c r="A66">
        <v>65</v>
      </c>
      <c r="B66" s="19">
        <v>44328.75</v>
      </c>
      <c r="C66" s="19" t="s">
        <v>913</v>
      </c>
      <c r="D66" s="19" t="s">
        <v>920</v>
      </c>
      <c r="E66" s="19"/>
      <c r="F66" s="19" t="s">
        <v>917</v>
      </c>
      <c r="G66" s="9" t="s">
        <v>932</v>
      </c>
      <c r="H66" s="9" t="s">
        <v>1057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1043</v>
      </c>
      <c r="L66" s="13" t="s">
        <v>543</v>
      </c>
      <c r="M66" s="9"/>
    </row>
    <row r="67" spans="1:13" ht="17" x14ac:dyDescent="0.2">
      <c r="A67">
        <v>66</v>
      </c>
      <c r="B67" s="19">
        <v>44328.75</v>
      </c>
      <c r="C67" s="19" t="s">
        <v>913</v>
      </c>
      <c r="D67" s="19" t="s">
        <v>920</v>
      </c>
      <c r="E67" s="19"/>
      <c r="F67" s="19" t="s">
        <v>917</v>
      </c>
      <c r="G67" s="9" t="s">
        <v>932</v>
      </c>
      <c r="H67" s="9" t="s">
        <v>1067</v>
      </c>
      <c r="I67" s="9" t="s">
        <v>113</v>
      </c>
      <c r="J67" s="9" t="str">
        <f t="shared" si="1"/>
        <v>Sub Junior</v>
      </c>
      <c r="K67" s="9" t="s">
        <v>968</v>
      </c>
      <c r="L67" s="13" t="s">
        <v>544</v>
      </c>
      <c r="M67" s="9"/>
    </row>
    <row r="68" spans="1:13" ht="17" x14ac:dyDescent="0.2">
      <c r="A68">
        <v>67</v>
      </c>
      <c r="B68" s="19">
        <v>44328.75</v>
      </c>
      <c r="C68" s="19" t="s">
        <v>913</v>
      </c>
      <c r="D68" s="19" t="s">
        <v>927</v>
      </c>
      <c r="E68" s="19"/>
      <c r="F68" s="19" t="s">
        <v>917</v>
      </c>
      <c r="G68" s="9" t="s">
        <v>932</v>
      </c>
      <c r="H68" s="9" t="s">
        <v>938</v>
      </c>
      <c r="I68" s="9" t="s">
        <v>184</v>
      </c>
      <c r="J68" s="9" t="str">
        <f t="shared" si="1"/>
        <v>Sub Junior 2</v>
      </c>
      <c r="K68" s="25" t="s">
        <v>940</v>
      </c>
      <c r="L68" s="13" t="s">
        <v>539</v>
      </c>
      <c r="M68" s="9"/>
    </row>
    <row r="69" spans="1:13" ht="17" x14ac:dyDescent="0.2">
      <c r="A69">
        <v>68</v>
      </c>
      <c r="B69" s="19">
        <v>44328.75</v>
      </c>
      <c r="C69" s="19" t="s">
        <v>913</v>
      </c>
      <c r="D69" s="19" t="s">
        <v>927</v>
      </c>
      <c r="E69" s="19"/>
      <c r="F69" s="19" t="s">
        <v>917</v>
      </c>
      <c r="G69" s="9" t="s">
        <v>932</v>
      </c>
      <c r="H69" s="9" t="s">
        <v>986</v>
      </c>
      <c r="I69" s="9" t="s">
        <v>1087</v>
      </c>
      <c r="J69" s="9" t="str">
        <f t="shared" si="1"/>
        <v>Sub Junior</v>
      </c>
      <c r="K69" s="9" t="s">
        <v>1014</v>
      </c>
      <c r="L69" s="13" t="s">
        <v>545</v>
      </c>
      <c r="M69" s="9"/>
    </row>
    <row r="70" spans="1:13" ht="17" x14ac:dyDescent="0.2">
      <c r="A70">
        <v>69</v>
      </c>
      <c r="B70" s="19">
        <v>44328.75</v>
      </c>
      <c r="C70" s="19" t="s">
        <v>913</v>
      </c>
      <c r="D70" s="19" t="s">
        <v>927</v>
      </c>
      <c r="E70" s="19"/>
      <c r="F70" s="19" t="s">
        <v>917</v>
      </c>
      <c r="G70" s="9" t="s">
        <v>932</v>
      </c>
      <c r="H70" s="9" t="s">
        <v>1017</v>
      </c>
      <c r="I70" s="9" t="s">
        <v>113</v>
      </c>
      <c r="J70" s="9" t="str">
        <f t="shared" si="1"/>
        <v>Sub Junior</v>
      </c>
      <c r="K70" s="9" t="s">
        <v>968</v>
      </c>
      <c r="L70" s="13" t="s">
        <v>546</v>
      </c>
      <c r="M70" s="9"/>
    </row>
    <row r="71" spans="1:13" ht="17" x14ac:dyDescent="0.2">
      <c r="A71">
        <v>70</v>
      </c>
      <c r="B71" s="19">
        <v>44328.75</v>
      </c>
      <c r="C71" s="19" t="s">
        <v>913</v>
      </c>
      <c r="D71" s="19" t="s">
        <v>927</v>
      </c>
      <c r="E71" s="19"/>
      <c r="F71" s="19" t="s">
        <v>917</v>
      </c>
      <c r="G71" s="9" t="s">
        <v>932</v>
      </c>
      <c r="H71" s="9" t="s">
        <v>1042</v>
      </c>
      <c r="I71" s="9" t="s">
        <v>184</v>
      </c>
      <c r="J71" s="9" t="str">
        <f t="shared" si="1"/>
        <v>Sub Junior 1</v>
      </c>
      <c r="K71" s="25" t="s">
        <v>989</v>
      </c>
      <c r="L71" s="13" t="s">
        <v>547</v>
      </c>
      <c r="M71" s="9"/>
    </row>
    <row r="72" spans="1:13" ht="17" x14ac:dyDescent="0.2">
      <c r="A72">
        <v>71</v>
      </c>
      <c r="B72" s="19">
        <v>44328.75</v>
      </c>
      <c r="C72" s="19" t="s">
        <v>913</v>
      </c>
      <c r="D72" s="19" t="s">
        <v>927</v>
      </c>
      <c r="E72" s="19"/>
      <c r="F72" s="19" t="s">
        <v>917</v>
      </c>
      <c r="G72" s="9" t="s">
        <v>932</v>
      </c>
      <c r="H72" s="9" t="s">
        <v>1057</v>
      </c>
      <c r="I72" s="9" t="s">
        <v>102</v>
      </c>
      <c r="J72" s="9" t="str">
        <f t="shared" si="1"/>
        <v>Sub Junior</v>
      </c>
      <c r="K72" s="25" t="s">
        <v>1001</v>
      </c>
      <c r="L72" s="13" t="s">
        <v>548</v>
      </c>
      <c r="M72" s="9"/>
    </row>
    <row r="73" spans="1:13" ht="17" x14ac:dyDescent="0.2">
      <c r="A73">
        <v>72</v>
      </c>
      <c r="B73" s="19">
        <v>44328.75</v>
      </c>
      <c r="C73" s="19" t="s">
        <v>913</v>
      </c>
      <c r="D73" s="19" t="s">
        <v>927</v>
      </c>
      <c r="E73" s="19"/>
      <c r="F73" s="19" t="s">
        <v>917</v>
      </c>
      <c r="G73" s="9" t="s">
        <v>932</v>
      </c>
      <c r="H73" s="9" t="s">
        <v>1067</v>
      </c>
      <c r="I73" s="9" t="s">
        <v>93</v>
      </c>
      <c r="J73" s="9" t="str">
        <f t="shared" si="1"/>
        <v>Sub Juniors</v>
      </c>
      <c r="K73" s="25" t="s">
        <v>1043</v>
      </c>
      <c r="L73" s="13" t="s">
        <v>549</v>
      </c>
      <c r="M73" s="9"/>
    </row>
    <row r="74" spans="1:13" ht="17" x14ac:dyDescent="0.2">
      <c r="A74">
        <v>73</v>
      </c>
      <c r="B74" s="19">
        <v>44328.75</v>
      </c>
      <c r="C74" s="19" t="s">
        <v>913</v>
      </c>
      <c r="D74" s="19" t="s">
        <v>928</v>
      </c>
      <c r="E74" s="19" t="s">
        <v>929</v>
      </c>
      <c r="F74" s="19" t="s">
        <v>917</v>
      </c>
      <c r="G74" s="9"/>
      <c r="H74" s="9" t="s">
        <v>938</v>
      </c>
      <c r="I74" s="9" t="s">
        <v>113</v>
      </c>
      <c r="J74" s="9" t="str">
        <f t="shared" si="1"/>
        <v>Sub Junior</v>
      </c>
      <c r="K74" s="9" t="s">
        <v>968</v>
      </c>
      <c r="L74" s="14" t="s">
        <v>550</v>
      </c>
      <c r="M74" s="14" t="s">
        <v>554</v>
      </c>
    </row>
    <row r="75" spans="1:13" ht="17" x14ac:dyDescent="0.2">
      <c r="A75">
        <v>74</v>
      </c>
      <c r="B75" s="19">
        <v>44328.75</v>
      </c>
      <c r="C75" s="19" t="s">
        <v>913</v>
      </c>
      <c r="D75" s="19" t="s">
        <v>928</v>
      </c>
      <c r="E75" s="19" t="s">
        <v>929</v>
      </c>
      <c r="F75" s="19" t="s">
        <v>917</v>
      </c>
      <c r="G75" s="9"/>
      <c r="H75" s="9" t="s">
        <v>986</v>
      </c>
      <c r="I75" s="9" t="s">
        <v>184</v>
      </c>
      <c r="J75" s="9" t="str">
        <f t="shared" si="1"/>
        <v>Sub Junior 1</v>
      </c>
      <c r="K75" s="25" t="s">
        <v>989</v>
      </c>
      <c r="L75" s="14" t="s">
        <v>551</v>
      </c>
      <c r="M75" s="14" t="s">
        <v>555</v>
      </c>
    </row>
    <row r="76" spans="1:13" ht="17" x14ac:dyDescent="0.2">
      <c r="A76">
        <v>75</v>
      </c>
      <c r="B76" s="19">
        <v>44328.75</v>
      </c>
      <c r="C76" s="19" t="s">
        <v>913</v>
      </c>
      <c r="D76" s="19" t="s">
        <v>928</v>
      </c>
      <c r="E76" s="19" t="s">
        <v>929</v>
      </c>
      <c r="F76" s="19" t="s">
        <v>917</v>
      </c>
      <c r="G76" s="9"/>
      <c r="H76" s="9" t="s">
        <v>1017</v>
      </c>
      <c r="I76" s="9" t="s">
        <v>1087</v>
      </c>
      <c r="J76" s="9" t="str">
        <f t="shared" si="1"/>
        <v>Sub Junior</v>
      </c>
      <c r="K76" s="9" t="s">
        <v>1014</v>
      </c>
      <c r="L76" s="14" t="s">
        <v>552</v>
      </c>
      <c r="M76" s="14" t="s">
        <v>535</v>
      </c>
    </row>
    <row r="77" spans="1:13" ht="17" x14ac:dyDescent="0.2">
      <c r="A77">
        <v>76</v>
      </c>
      <c r="B77" s="19">
        <v>44328.75</v>
      </c>
      <c r="C77" s="19" t="s">
        <v>913</v>
      </c>
      <c r="D77" s="19" t="s">
        <v>928</v>
      </c>
      <c r="E77" s="19" t="s">
        <v>929</v>
      </c>
      <c r="F77" s="19" t="s">
        <v>917</v>
      </c>
      <c r="G77" s="9"/>
      <c r="H77" s="9" t="s">
        <v>1042</v>
      </c>
      <c r="I77" s="9" t="s">
        <v>93</v>
      </c>
      <c r="J77" s="9" t="str">
        <f t="shared" si="1"/>
        <v>Sub Juniors</v>
      </c>
      <c r="K77" s="25" t="s">
        <v>1043</v>
      </c>
      <c r="L77" s="14" t="s">
        <v>553</v>
      </c>
      <c r="M77" s="14" t="s">
        <v>556</v>
      </c>
    </row>
    <row r="78" spans="1:13" ht="17" x14ac:dyDescent="0.2">
      <c r="A78">
        <v>77</v>
      </c>
      <c r="B78" s="19">
        <v>44328.75</v>
      </c>
      <c r="C78" s="19" t="s">
        <v>913</v>
      </c>
      <c r="D78" s="19" t="s">
        <v>928</v>
      </c>
      <c r="E78" s="19" t="s">
        <v>929</v>
      </c>
      <c r="F78" s="19" t="s">
        <v>917</v>
      </c>
      <c r="G78" s="9"/>
      <c r="H78" s="9" t="s">
        <v>1057</v>
      </c>
      <c r="I78" s="9" t="s">
        <v>102</v>
      </c>
      <c r="J78" s="9" t="str">
        <f t="shared" si="1"/>
        <v>Sub Junior</v>
      </c>
      <c r="K78" s="25" t="s">
        <v>1001</v>
      </c>
      <c r="L78" s="14" t="s">
        <v>548</v>
      </c>
      <c r="M78" s="14" t="s">
        <v>557</v>
      </c>
    </row>
    <row r="79" spans="1:13" ht="17" x14ac:dyDescent="0.2">
      <c r="A79">
        <v>78</v>
      </c>
      <c r="B79" s="19">
        <v>44329.75</v>
      </c>
      <c r="C79" s="19" t="s">
        <v>913</v>
      </c>
      <c r="D79" s="19" t="s">
        <v>920</v>
      </c>
      <c r="E79" s="19"/>
      <c r="F79" s="19" t="s">
        <v>921</v>
      </c>
      <c r="G79" s="9" t="s">
        <v>933</v>
      </c>
      <c r="H79" s="9" t="s">
        <v>938</v>
      </c>
      <c r="I79" s="9" t="s">
        <v>974</v>
      </c>
      <c r="J79" s="9" t="str">
        <f t="shared" si="1"/>
        <v>2</v>
      </c>
      <c r="K79" s="9" t="s">
        <v>975</v>
      </c>
      <c r="L79" s="13" t="s">
        <v>558</v>
      </c>
      <c r="M79" s="9"/>
    </row>
    <row r="80" spans="1:13" ht="17" x14ac:dyDescent="0.2">
      <c r="A80">
        <v>79</v>
      </c>
      <c r="B80" s="19">
        <v>44329.75</v>
      </c>
      <c r="C80" s="19" t="s">
        <v>913</v>
      </c>
      <c r="D80" s="19" t="s">
        <v>920</v>
      </c>
      <c r="E80" s="19"/>
      <c r="F80" s="19" t="s">
        <v>921</v>
      </c>
      <c r="G80" s="9" t="s">
        <v>933</v>
      </c>
      <c r="H80" s="9" t="s">
        <v>986</v>
      </c>
      <c r="I80" s="9" t="s">
        <v>131</v>
      </c>
      <c r="J80" s="9" t="str">
        <f t="shared" si="1"/>
        <v>2</v>
      </c>
      <c r="K80" s="9" t="s">
        <v>976</v>
      </c>
      <c r="L80" s="13" t="s">
        <v>559</v>
      </c>
      <c r="M80" s="9"/>
    </row>
    <row r="81" spans="1:13" ht="17" x14ac:dyDescent="0.2">
      <c r="A81">
        <v>80</v>
      </c>
      <c r="B81" s="19">
        <v>44329.75</v>
      </c>
      <c r="C81" s="19" t="s">
        <v>913</v>
      </c>
      <c r="D81" s="19" t="s">
        <v>920</v>
      </c>
      <c r="E81" s="19"/>
      <c r="F81" s="19" t="s">
        <v>921</v>
      </c>
      <c r="G81" s="9" t="s">
        <v>933</v>
      </c>
      <c r="H81" s="9" t="s">
        <v>1017</v>
      </c>
      <c r="I81" s="9" t="s">
        <v>966</v>
      </c>
      <c r="J81" s="9" t="str">
        <f t="shared" si="1"/>
        <v>2</v>
      </c>
      <c r="K81" s="9" t="s">
        <v>967</v>
      </c>
      <c r="L81" s="13" t="s">
        <v>560</v>
      </c>
      <c r="M81" s="9"/>
    </row>
    <row r="82" spans="1:13" ht="17" x14ac:dyDescent="0.2">
      <c r="A82">
        <v>81</v>
      </c>
      <c r="B82" s="22">
        <v>44329.75</v>
      </c>
      <c r="C82" s="22" t="s">
        <v>913</v>
      </c>
      <c r="D82" s="22" t="s">
        <v>920</v>
      </c>
      <c r="E82" s="22"/>
      <c r="F82" s="22" t="s">
        <v>921</v>
      </c>
      <c r="G82" s="20" t="s">
        <v>933</v>
      </c>
      <c r="H82" s="20" t="s">
        <v>1042</v>
      </c>
      <c r="I82" s="20" t="s">
        <v>1079</v>
      </c>
      <c r="J82" s="20" t="str">
        <f t="shared" si="1"/>
        <v>Sub Juniors Team 2</v>
      </c>
      <c r="K82" s="23" t="s">
        <v>1050</v>
      </c>
      <c r="L82" s="23" t="s">
        <v>566</v>
      </c>
      <c r="M82" s="20"/>
    </row>
    <row r="83" spans="1:13" ht="17" x14ac:dyDescent="0.2">
      <c r="A83">
        <v>82</v>
      </c>
      <c r="B83" s="22">
        <v>44329.75</v>
      </c>
      <c r="C83" s="22" t="s">
        <v>913</v>
      </c>
      <c r="D83" s="22" t="s">
        <v>920</v>
      </c>
      <c r="E83" s="22"/>
      <c r="F83" s="22" t="s">
        <v>921</v>
      </c>
      <c r="G83" s="20" t="s">
        <v>933</v>
      </c>
      <c r="H83" s="20" t="s">
        <v>1057</v>
      </c>
      <c r="I83" s="9" t="s">
        <v>49</v>
      </c>
      <c r="J83" s="20" t="str">
        <f t="shared" si="1"/>
        <v>Sub Junior 2</v>
      </c>
      <c r="K83" s="23" t="s">
        <v>1009</v>
      </c>
      <c r="L83" s="23" t="s">
        <v>1080</v>
      </c>
      <c r="M83" s="20"/>
    </row>
    <row r="84" spans="1:13" ht="17" x14ac:dyDescent="0.2">
      <c r="A84">
        <v>83</v>
      </c>
      <c r="B84" s="19">
        <v>44329.75</v>
      </c>
      <c r="C84" s="19" t="s">
        <v>913</v>
      </c>
      <c r="D84" s="19" t="s">
        <v>927</v>
      </c>
      <c r="E84" s="19"/>
      <c r="F84" s="19" t="s">
        <v>921</v>
      </c>
      <c r="G84" s="9" t="s">
        <v>933</v>
      </c>
      <c r="H84" s="9" t="s">
        <v>938</v>
      </c>
      <c r="I84" s="9" t="s">
        <v>966</v>
      </c>
      <c r="J84" s="9" t="str">
        <f t="shared" si="1"/>
        <v>2</v>
      </c>
      <c r="K84" s="9" t="s">
        <v>967</v>
      </c>
      <c r="L84" s="13" t="s">
        <v>562</v>
      </c>
      <c r="M84" s="9"/>
    </row>
    <row r="85" spans="1:13" ht="17" x14ac:dyDescent="0.2">
      <c r="A85">
        <v>84</v>
      </c>
      <c r="B85" s="19">
        <v>44329.75</v>
      </c>
      <c r="C85" s="19" t="s">
        <v>913</v>
      </c>
      <c r="D85" s="19" t="s">
        <v>927</v>
      </c>
      <c r="E85" s="19"/>
      <c r="F85" s="19" t="s">
        <v>921</v>
      </c>
      <c r="G85" s="9" t="s">
        <v>933</v>
      </c>
      <c r="H85" s="9" t="s">
        <v>986</v>
      </c>
      <c r="I85" s="9" t="s">
        <v>974</v>
      </c>
      <c r="J85" s="9" t="str">
        <f t="shared" si="1"/>
        <v>2</v>
      </c>
      <c r="K85" s="9" t="s">
        <v>975</v>
      </c>
      <c r="L85" s="13" t="s">
        <v>563</v>
      </c>
      <c r="M85" s="9"/>
    </row>
    <row r="86" spans="1:13" ht="17" x14ac:dyDescent="0.2">
      <c r="A86">
        <v>85</v>
      </c>
      <c r="B86" s="22">
        <v>44329.75</v>
      </c>
      <c r="C86" s="22" t="s">
        <v>913</v>
      </c>
      <c r="D86" s="22" t="s">
        <v>927</v>
      </c>
      <c r="E86" s="22"/>
      <c r="F86" s="22" t="s">
        <v>921</v>
      </c>
      <c r="G86" s="20" t="s">
        <v>933</v>
      </c>
      <c r="H86" s="20" t="s">
        <v>1017</v>
      </c>
      <c r="I86" s="20" t="s">
        <v>1079</v>
      </c>
      <c r="J86" s="20" t="str">
        <f t="shared" si="1"/>
        <v>Sub Juniors Team 2</v>
      </c>
      <c r="K86" s="23" t="s">
        <v>1050</v>
      </c>
      <c r="L86" s="23" t="s">
        <v>1081</v>
      </c>
      <c r="M86" s="20"/>
    </row>
    <row r="87" spans="1:13" ht="17" x14ac:dyDescent="0.2">
      <c r="A87">
        <v>86</v>
      </c>
      <c r="B87" s="22">
        <v>44329.75</v>
      </c>
      <c r="C87" s="22" t="s">
        <v>913</v>
      </c>
      <c r="D87" s="22" t="s">
        <v>927</v>
      </c>
      <c r="E87" s="22"/>
      <c r="F87" s="22" t="s">
        <v>921</v>
      </c>
      <c r="G87" s="20" t="s">
        <v>933</v>
      </c>
      <c r="H87" s="20" t="s">
        <v>1042</v>
      </c>
      <c r="I87" s="9" t="s">
        <v>49</v>
      </c>
      <c r="J87" s="20" t="str">
        <f t="shared" si="1"/>
        <v>Sub Junior 2</v>
      </c>
      <c r="K87" s="23" t="s">
        <v>1009</v>
      </c>
      <c r="L87" s="23" t="s">
        <v>1082</v>
      </c>
      <c r="M87" s="20"/>
    </row>
    <row r="88" spans="1:13" ht="17" x14ac:dyDescent="0.2">
      <c r="A88">
        <v>87</v>
      </c>
      <c r="B88" s="22">
        <v>44329.75</v>
      </c>
      <c r="C88" s="22" t="s">
        <v>913</v>
      </c>
      <c r="D88" s="22" t="s">
        <v>927</v>
      </c>
      <c r="E88" s="22"/>
      <c r="F88" s="22" t="s">
        <v>921</v>
      </c>
      <c r="G88" s="20" t="s">
        <v>933</v>
      </c>
      <c r="H88" s="20" t="s">
        <v>1057</v>
      </c>
      <c r="I88" s="9" t="s">
        <v>131</v>
      </c>
      <c r="J88" s="20" t="str">
        <f t="shared" si="1"/>
        <v>2</v>
      </c>
      <c r="K88" s="23" t="s">
        <v>976</v>
      </c>
      <c r="L88" s="23" t="s">
        <v>567</v>
      </c>
      <c r="M88" s="20"/>
    </row>
    <row r="89" spans="1:13" ht="17" x14ac:dyDescent="0.2">
      <c r="A89">
        <v>88</v>
      </c>
      <c r="B89" s="19">
        <v>44329.75</v>
      </c>
      <c r="C89" s="19" t="s">
        <v>913</v>
      </c>
      <c r="D89" s="19" t="s">
        <v>928</v>
      </c>
      <c r="E89" s="19" t="s">
        <v>929</v>
      </c>
      <c r="F89" s="19" t="s">
        <v>921</v>
      </c>
      <c r="G89" s="9" t="s">
        <v>933</v>
      </c>
      <c r="H89" s="9" t="s">
        <v>938</v>
      </c>
      <c r="I89" s="9" t="s">
        <v>974</v>
      </c>
      <c r="J89" s="9" t="str">
        <f t="shared" si="1"/>
        <v>2</v>
      </c>
      <c r="K89" s="9" t="s">
        <v>975</v>
      </c>
      <c r="L89" s="14" t="s">
        <v>558</v>
      </c>
      <c r="M89" s="14" t="s">
        <v>568</v>
      </c>
    </row>
    <row r="90" spans="1:13" ht="17" x14ac:dyDescent="0.2">
      <c r="A90">
        <v>89</v>
      </c>
      <c r="B90" s="19">
        <v>44329.75</v>
      </c>
      <c r="C90" s="19" t="s">
        <v>913</v>
      </c>
      <c r="D90" s="19" t="s">
        <v>928</v>
      </c>
      <c r="E90" s="19" t="s">
        <v>929</v>
      </c>
      <c r="F90" s="19" t="s">
        <v>921</v>
      </c>
      <c r="G90" s="9" t="s">
        <v>933</v>
      </c>
      <c r="H90" s="9" t="s">
        <v>986</v>
      </c>
      <c r="I90" s="9" t="s">
        <v>49</v>
      </c>
      <c r="J90" s="9" t="str">
        <f t="shared" si="1"/>
        <v>Sub Junior 2</v>
      </c>
      <c r="K90" s="9" t="s">
        <v>1009</v>
      </c>
      <c r="L90" s="14" t="s">
        <v>565</v>
      </c>
      <c r="M90" s="14" t="s">
        <v>569</v>
      </c>
    </row>
    <row r="91" spans="1:13" ht="17" x14ac:dyDescent="0.2">
      <c r="A91">
        <v>90</v>
      </c>
      <c r="B91" s="19">
        <v>44329.75</v>
      </c>
      <c r="C91" s="19" t="s">
        <v>913</v>
      </c>
      <c r="D91" s="19" t="s">
        <v>928</v>
      </c>
      <c r="E91" s="19" t="s">
        <v>929</v>
      </c>
      <c r="F91" s="19" t="s">
        <v>921</v>
      </c>
      <c r="G91" s="9" t="s">
        <v>933</v>
      </c>
      <c r="H91" s="9" t="s">
        <v>1017</v>
      </c>
      <c r="I91" s="9" t="s">
        <v>966</v>
      </c>
      <c r="J91" s="9" t="str">
        <f t="shared" si="1"/>
        <v>2</v>
      </c>
      <c r="K91" s="9" t="s">
        <v>967</v>
      </c>
      <c r="L91" s="14" t="s">
        <v>560</v>
      </c>
      <c r="M91" s="14" t="s">
        <v>570</v>
      </c>
    </row>
    <row r="92" spans="1:13" ht="17" x14ac:dyDescent="0.2">
      <c r="A92">
        <v>91</v>
      </c>
      <c r="B92" s="19">
        <v>44329.75</v>
      </c>
      <c r="C92" s="19" t="s">
        <v>913</v>
      </c>
      <c r="D92" s="19" t="s">
        <v>928</v>
      </c>
      <c r="E92" s="19" t="s">
        <v>929</v>
      </c>
      <c r="F92" s="19" t="s">
        <v>921</v>
      </c>
      <c r="G92" s="9" t="s">
        <v>933</v>
      </c>
      <c r="H92" s="9" t="s">
        <v>1042</v>
      </c>
      <c r="I92" s="9" t="s">
        <v>1079</v>
      </c>
      <c r="J92" s="9" t="str">
        <f t="shared" si="1"/>
        <v>Sub Juniors Team 2</v>
      </c>
      <c r="K92" s="25" t="s">
        <v>1050</v>
      </c>
      <c r="L92" s="14" t="s">
        <v>566</v>
      </c>
      <c r="M92" s="14" t="s">
        <v>571</v>
      </c>
    </row>
    <row r="93" spans="1:13" ht="17" x14ac:dyDescent="0.2">
      <c r="A93">
        <v>92</v>
      </c>
      <c r="B93" s="19">
        <v>44329.75</v>
      </c>
      <c r="C93" s="19" t="s">
        <v>913</v>
      </c>
      <c r="D93" s="19" t="s">
        <v>928</v>
      </c>
      <c r="E93" s="19" t="s">
        <v>929</v>
      </c>
      <c r="F93" s="19" t="s">
        <v>921</v>
      </c>
      <c r="G93" s="9" t="s">
        <v>933</v>
      </c>
      <c r="H93" s="9" t="s">
        <v>1057</v>
      </c>
      <c r="I93" s="9" t="s">
        <v>131</v>
      </c>
      <c r="J93" s="9" t="str">
        <f t="shared" si="1"/>
        <v>2</v>
      </c>
      <c r="K93" s="9" t="s">
        <v>976</v>
      </c>
      <c r="L93" s="14" t="s">
        <v>567</v>
      </c>
      <c r="M93" s="14" t="s">
        <v>572</v>
      </c>
    </row>
    <row r="94" spans="1:13" ht="17" x14ac:dyDescent="0.2">
      <c r="A94">
        <v>93</v>
      </c>
      <c r="B94" s="19">
        <v>44329.8125</v>
      </c>
      <c r="C94" s="19" t="s">
        <v>910</v>
      </c>
      <c r="D94" s="19" t="s">
        <v>923</v>
      </c>
      <c r="E94" s="19"/>
      <c r="F94" s="19" t="s">
        <v>916</v>
      </c>
      <c r="G94" s="9" t="s">
        <v>932</v>
      </c>
      <c r="H94" s="9" t="s">
        <v>938</v>
      </c>
      <c r="I94" s="9" t="s">
        <v>184</v>
      </c>
      <c r="J94" s="9" t="str">
        <f t="shared" si="1"/>
        <v>Intermediates 2</v>
      </c>
      <c r="K94" s="25" t="s">
        <v>939</v>
      </c>
      <c r="L94" s="13" t="s">
        <v>573</v>
      </c>
      <c r="M94" s="9"/>
    </row>
    <row r="95" spans="1:13" ht="17" x14ac:dyDescent="0.2">
      <c r="A95">
        <v>94</v>
      </c>
      <c r="B95" s="19">
        <v>44329.8125</v>
      </c>
      <c r="C95" s="19" t="s">
        <v>910</v>
      </c>
      <c r="D95" s="19" t="s">
        <v>923</v>
      </c>
      <c r="E95" s="19"/>
      <c r="F95" s="19" t="s">
        <v>916</v>
      </c>
      <c r="G95" s="9" t="s">
        <v>932</v>
      </c>
      <c r="H95" s="9" t="s">
        <v>986</v>
      </c>
      <c r="I95" s="9" t="s">
        <v>1086</v>
      </c>
      <c r="J95" s="9" t="str">
        <f t="shared" si="1"/>
        <v>Intermediates</v>
      </c>
      <c r="K95" s="9" t="s">
        <v>1011</v>
      </c>
      <c r="L95" s="13" t="s">
        <v>574</v>
      </c>
      <c r="M95" s="9"/>
    </row>
    <row r="96" spans="1:13" ht="17" x14ac:dyDescent="0.2">
      <c r="A96">
        <v>95</v>
      </c>
      <c r="B96" s="19">
        <v>44329.8125</v>
      </c>
      <c r="C96" s="19" t="s">
        <v>910</v>
      </c>
      <c r="D96" s="19" t="s">
        <v>923</v>
      </c>
      <c r="E96" s="19"/>
      <c r="F96" s="19" t="s">
        <v>916</v>
      </c>
      <c r="G96" s="9" t="s">
        <v>932</v>
      </c>
      <c r="H96" s="9" t="s">
        <v>1017</v>
      </c>
      <c r="I96" s="9" t="s">
        <v>184</v>
      </c>
      <c r="J96" s="9" t="str">
        <f t="shared" si="1"/>
        <v>Intermediates 1</v>
      </c>
      <c r="K96" s="25" t="s">
        <v>987</v>
      </c>
      <c r="L96" s="13" t="s">
        <v>575</v>
      </c>
      <c r="M96" s="9"/>
    </row>
    <row r="97" spans="1:13" ht="17" x14ac:dyDescent="0.2">
      <c r="A97">
        <v>96</v>
      </c>
      <c r="B97" s="19">
        <v>44329.8125</v>
      </c>
      <c r="C97" s="19" t="s">
        <v>910</v>
      </c>
      <c r="D97" s="19" t="s">
        <v>923</v>
      </c>
      <c r="E97" s="19"/>
      <c r="F97" s="19" t="s">
        <v>916</v>
      </c>
      <c r="G97" s="9" t="s">
        <v>932</v>
      </c>
      <c r="H97" s="9" t="s">
        <v>1042</v>
      </c>
      <c r="I97" s="9" t="s">
        <v>134</v>
      </c>
      <c r="J97" s="9" t="str">
        <f t="shared" si="1"/>
        <v>Intermediates</v>
      </c>
      <c r="K97" s="9" t="s">
        <v>1056</v>
      </c>
      <c r="L97" s="13" t="s">
        <v>576</v>
      </c>
      <c r="M97" s="9"/>
    </row>
    <row r="98" spans="1:13" ht="17" x14ac:dyDescent="0.2">
      <c r="A98">
        <v>97</v>
      </c>
      <c r="B98" s="19">
        <v>44329.8125</v>
      </c>
      <c r="C98" s="19" t="s">
        <v>910</v>
      </c>
      <c r="D98" s="19" t="s">
        <v>923</v>
      </c>
      <c r="E98" s="19"/>
      <c r="F98" s="19" t="s">
        <v>916</v>
      </c>
      <c r="G98" s="9" t="s">
        <v>932</v>
      </c>
      <c r="H98" s="9" t="s">
        <v>1057</v>
      </c>
      <c r="I98" s="9" t="s">
        <v>1085</v>
      </c>
      <c r="J98" s="9" t="str">
        <f t="shared" si="1"/>
        <v>Intermediates</v>
      </c>
      <c r="K98" s="9" t="s">
        <v>1062</v>
      </c>
      <c r="L98" s="13" t="s">
        <v>577</v>
      </c>
      <c r="M98" s="9"/>
    </row>
    <row r="99" spans="1:13" ht="17" x14ac:dyDescent="0.2">
      <c r="A99">
        <v>98</v>
      </c>
      <c r="B99" s="19">
        <v>44329.8125</v>
      </c>
      <c r="C99" s="19" t="s">
        <v>910</v>
      </c>
      <c r="D99" s="19" t="s">
        <v>923</v>
      </c>
      <c r="E99" s="19"/>
      <c r="F99" s="19" t="s">
        <v>916</v>
      </c>
      <c r="G99" s="9" t="s">
        <v>932</v>
      </c>
      <c r="H99" s="9" t="s">
        <v>1067</v>
      </c>
      <c r="I99" s="9" t="s">
        <v>127</v>
      </c>
      <c r="J99" s="9" t="str">
        <f t="shared" si="1"/>
        <v>Intermediates</v>
      </c>
      <c r="K99" s="25" t="s">
        <v>1048</v>
      </c>
      <c r="L99" s="13" t="s">
        <v>578</v>
      </c>
      <c r="M99" s="9"/>
    </row>
    <row r="100" spans="1:13" ht="17" x14ac:dyDescent="0.2">
      <c r="A100">
        <v>99</v>
      </c>
      <c r="B100" s="19">
        <v>44329.8125</v>
      </c>
      <c r="C100" s="19" t="s">
        <v>910</v>
      </c>
      <c r="D100" s="19" t="s">
        <v>923</v>
      </c>
      <c r="E100" s="19"/>
      <c r="F100" s="19" t="s">
        <v>916</v>
      </c>
      <c r="G100" s="9" t="s">
        <v>932</v>
      </c>
      <c r="H100" s="9" t="s">
        <v>1070</v>
      </c>
      <c r="I100" s="9" t="s">
        <v>102</v>
      </c>
      <c r="J100" s="9" t="str">
        <f t="shared" si="1"/>
        <v>Intermediates</v>
      </c>
      <c r="K100" s="25" t="s">
        <v>1000</v>
      </c>
      <c r="L100" s="13" t="s">
        <v>579</v>
      </c>
      <c r="M100" s="9"/>
    </row>
    <row r="101" spans="1:13" ht="17" x14ac:dyDescent="0.2">
      <c r="A101">
        <v>100</v>
      </c>
      <c r="B101" s="19">
        <v>44329.8125</v>
      </c>
      <c r="C101" s="19" t="s">
        <v>910</v>
      </c>
      <c r="D101" s="19" t="s">
        <v>927</v>
      </c>
      <c r="E101" s="19"/>
      <c r="F101" s="19" t="s">
        <v>916</v>
      </c>
      <c r="G101" s="9" t="s">
        <v>932</v>
      </c>
      <c r="H101" s="9" t="s">
        <v>938</v>
      </c>
      <c r="I101" s="9" t="s">
        <v>184</v>
      </c>
      <c r="J101" s="9" t="str">
        <f t="shared" si="1"/>
        <v>Intermediates 2</v>
      </c>
      <c r="K101" s="25" t="s">
        <v>939</v>
      </c>
      <c r="L101" s="13" t="s">
        <v>573</v>
      </c>
      <c r="M101" s="9"/>
    </row>
    <row r="102" spans="1:13" ht="17" x14ac:dyDescent="0.2">
      <c r="A102">
        <v>101</v>
      </c>
      <c r="B102" s="19">
        <v>44329.8125</v>
      </c>
      <c r="C102" s="19" t="s">
        <v>910</v>
      </c>
      <c r="D102" s="19" t="s">
        <v>927</v>
      </c>
      <c r="E102" s="19"/>
      <c r="F102" s="19" t="s">
        <v>916</v>
      </c>
      <c r="G102" s="9" t="s">
        <v>932</v>
      </c>
      <c r="H102" s="9" t="s">
        <v>986</v>
      </c>
      <c r="I102" s="9" t="s">
        <v>184</v>
      </c>
      <c r="J102" s="9" t="str">
        <f t="shared" si="1"/>
        <v>Intermediates 1</v>
      </c>
      <c r="K102" s="25" t="s">
        <v>987</v>
      </c>
      <c r="L102" s="13" t="s">
        <v>580</v>
      </c>
      <c r="M102" s="9"/>
    </row>
    <row r="103" spans="1:13" ht="17" x14ac:dyDescent="0.2">
      <c r="A103">
        <v>102</v>
      </c>
      <c r="B103" s="19">
        <v>44329.8125</v>
      </c>
      <c r="C103" s="19" t="s">
        <v>910</v>
      </c>
      <c r="D103" s="19" t="s">
        <v>927</v>
      </c>
      <c r="E103" s="19"/>
      <c r="F103" s="19" t="s">
        <v>916</v>
      </c>
      <c r="G103" s="9" t="s">
        <v>932</v>
      </c>
      <c r="H103" s="9" t="s">
        <v>1017</v>
      </c>
      <c r="I103" s="9" t="s">
        <v>102</v>
      </c>
      <c r="J103" s="9" t="str">
        <f t="shared" si="1"/>
        <v>Intermediates</v>
      </c>
      <c r="K103" s="25" t="s">
        <v>1000</v>
      </c>
      <c r="L103" s="13" t="s">
        <v>581</v>
      </c>
      <c r="M103" s="9"/>
    </row>
    <row r="104" spans="1:13" ht="17" x14ac:dyDescent="0.2">
      <c r="A104">
        <v>103</v>
      </c>
      <c r="B104" s="19">
        <v>44329.8125</v>
      </c>
      <c r="C104" s="19" t="s">
        <v>910</v>
      </c>
      <c r="D104" s="19" t="s">
        <v>927</v>
      </c>
      <c r="E104" s="19"/>
      <c r="F104" s="19" t="s">
        <v>916</v>
      </c>
      <c r="G104" s="9" t="s">
        <v>932</v>
      </c>
      <c r="H104" s="9" t="s">
        <v>1042</v>
      </c>
      <c r="I104" s="9" t="s">
        <v>1086</v>
      </c>
      <c r="J104" s="9" t="str">
        <f t="shared" si="1"/>
        <v>Intermediates</v>
      </c>
      <c r="K104" s="9" t="s">
        <v>1011</v>
      </c>
      <c r="L104" s="13" t="s">
        <v>582</v>
      </c>
      <c r="M104" s="9"/>
    </row>
    <row r="105" spans="1:13" ht="17" x14ac:dyDescent="0.2">
      <c r="A105">
        <v>104</v>
      </c>
      <c r="B105" s="19">
        <v>44329.8125</v>
      </c>
      <c r="C105" s="19" t="s">
        <v>910</v>
      </c>
      <c r="D105" s="19" t="s">
        <v>927</v>
      </c>
      <c r="E105" s="19"/>
      <c r="F105" s="19" t="s">
        <v>916</v>
      </c>
      <c r="G105" s="9" t="s">
        <v>932</v>
      </c>
      <c r="H105" s="9" t="s">
        <v>1057</v>
      </c>
      <c r="I105" s="9" t="s">
        <v>1085</v>
      </c>
      <c r="J105" s="9" t="str">
        <f t="shared" si="1"/>
        <v>Intermediates</v>
      </c>
      <c r="K105" s="9" t="s">
        <v>1062</v>
      </c>
      <c r="L105" s="13" t="s">
        <v>577</v>
      </c>
      <c r="M105" s="9"/>
    </row>
    <row r="106" spans="1:13" ht="17" x14ac:dyDescent="0.2">
      <c r="A106">
        <v>105</v>
      </c>
      <c r="B106" s="19">
        <v>44329.8125</v>
      </c>
      <c r="C106" s="19" t="s">
        <v>910</v>
      </c>
      <c r="D106" s="19" t="s">
        <v>927</v>
      </c>
      <c r="E106" s="19"/>
      <c r="F106" s="19" t="s">
        <v>916</v>
      </c>
      <c r="G106" s="9" t="s">
        <v>932</v>
      </c>
      <c r="H106" s="9" t="s">
        <v>1067</v>
      </c>
      <c r="I106" s="9" t="s">
        <v>127</v>
      </c>
      <c r="J106" s="9" t="str">
        <f t="shared" si="1"/>
        <v>Intermediates</v>
      </c>
      <c r="K106" s="25" t="s">
        <v>1048</v>
      </c>
      <c r="L106" s="13" t="s">
        <v>578</v>
      </c>
      <c r="M106" s="9"/>
    </row>
    <row r="107" spans="1:13" ht="17" x14ac:dyDescent="0.2">
      <c r="A107">
        <v>106</v>
      </c>
      <c r="B107" s="19">
        <v>44329.8125</v>
      </c>
      <c r="C107" s="19" t="s">
        <v>910</v>
      </c>
      <c r="D107" s="19" t="s">
        <v>927</v>
      </c>
      <c r="E107" s="19"/>
      <c r="F107" s="19" t="s">
        <v>916</v>
      </c>
      <c r="G107" s="9" t="s">
        <v>932</v>
      </c>
      <c r="H107" s="9" t="s">
        <v>1070</v>
      </c>
      <c r="I107" s="9" t="s">
        <v>134</v>
      </c>
      <c r="J107" s="9" t="str">
        <f t="shared" si="1"/>
        <v>Intermediates</v>
      </c>
      <c r="K107" s="9" t="s">
        <v>1056</v>
      </c>
      <c r="L107" s="13" t="s">
        <v>583</v>
      </c>
      <c r="M107" s="9"/>
    </row>
    <row r="108" spans="1:13" ht="17" x14ac:dyDescent="0.2">
      <c r="A108">
        <v>107</v>
      </c>
      <c r="B108" s="19">
        <v>44329.8125</v>
      </c>
      <c r="C108" s="19" t="s">
        <v>910</v>
      </c>
      <c r="D108" s="19" t="s">
        <v>925</v>
      </c>
      <c r="E108" s="19" t="s">
        <v>929</v>
      </c>
      <c r="F108" s="19" t="s">
        <v>916</v>
      </c>
      <c r="G108" s="9" t="s">
        <v>932</v>
      </c>
      <c r="H108" s="9" t="s">
        <v>938</v>
      </c>
      <c r="I108" s="9" t="s">
        <v>184</v>
      </c>
      <c r="J108" s="9" t="str">
        <f t="shared" si="1"/>
        <v>Intermediates 2</v>
      </c>
      <c r="K108" s="25" t="s">
        <v>939</v>
      </c>
      <c r="L108" s="16" t="s">
        <v>573</v>
      </c>
      <c r="M108" s="17"/>
    </row>
    <row r="109" spans="1:13" ht="17" x14ac:dyDescent="0.2">
      <c r="A109">
        <v>108</v>
      </c>
      <c r="B109" s="19">
        <v>44329.8125</v>
      </c>
      <c r="C109" s="19" t="s">
        <v>910</v>
      </c>
      <c r="D109" s="19" t="s">
        <v>925</v>
      </c>
      <c r="E109" s="19" t="s">
        <v>929</v>
      </c>
      <c r="F109" s="19" t="s">
        <v>916</v>
      </c>
      <c r="G109" s="9" t="s">
        <v>932</v>
      </c>
      <c r="H109" s="9" t="s">
        <v>986</v>
      </c>
      <c r="I109" s="9" t="s">
        <v>102</v>
      </c>
      <c r="J109" s="9" t="str">
        <f t="shared" si="1"/>
        <v>Intermediates</v>
      </c>
      <c r="K109" s="25" t="s">
        <v>1000</v>
      </c>
      <c r="L109" s="14" t="s">
        <v>584</v>
      </c>
      <c r="M109" s="14" t="s">
        <v>589</v>
      </c>
    </row>
    <row r="110" spans="1:13" ht="17" x14ac:dyDescent="0.2">
      <c r="A110">
        <v>109</v>
      </c>
      <c r="B110" s="19">
        <v>44329.8125</v>
      </c>
      <c r="C110" s="19" t="s">
        <v>910</v>
      </c>
      <c r="D110" s="19" t="s">
        <v>925</v>
      </c>
      <c r="E110" s="19" t="s">
        <v>929</v>
      </c>
      <c r="F110" s="19" t="s">
        <v>916</v>
      </c>
      <c r="G110" s="9" t="s">
        <v>932</v>
      </c>
      <c r="H110" s="9" t="s">
        <v>1017</v>
      </c>
      <c r="I110" s="9" t="s">
        <v>184</v>
      </c>
      <c r="J110" s="9" t="str">
        <f t="shared" si="1"/>
        <v>Intermediates 1</v>
      </c>
      <c r="K110" s="25" t="s">
        <v>987</v>
      </c>
      <c r="L110" s="14" t="s">
        <v>575</v>
      </c>
      <c r="M110" s="14" t="s">
        <v>590</v>
      </c>
    </row>
    <row r="111" spans="1:13" ht="17" x14ac:dyDescent="0.2">
      <c r="A111">
        <v>110</v>
      </c>
      <c r="B111" s="19">
        <v>44329.8125</v>
      </c>
      <c r="C111" s="19" t="s">
        <v>910</v>
      </c>
      <c r="D111" s="19" t="s">
        <v>925</v>
      </c>
      <c r="E111" s="19" t="s">
        <v>929</v>
      </c>
      <c r="F111" s="19" t="s">
        <v>916</v>
      </c>
      <c r="G111" s="9" t="s">
        <v>932</v>
      </c>
      <c r="H111" s="9" t="s">
        <v>1042</v>
      </c>
      <c r="I111" s="9" t="s">
        <v>127</v>
      </c>
      <c r="J111" s="9" t="str">
        <f t="shared" si="1"/>
        <v>Intermediates</v>
      </c>
      <c r="K111" s="25" t="s">
        <v>1048</v>
      </c>
      <c r="L111" s="14" t="s">
        <v>585</v>
      </c>
      <c r="M111" s="14" t="s">
        <v>591</v>
      </c>
    </row>
    <row r="112" spans="1:13" ht="17" x14ac:dyDescent="0.2">
      <c r="A112">
        <v>111</v>
      </c>
      <c r="B112" s="19">
        <v>44329.8125</v>
      </c>
      <c r="C112" s="19" t="s">
        <v>910</v>
      </c>
      <c r="D112" s="19" t="s">
        <v>925</v>
      </c>
      <c r="E112" s="19" t="s">
        <v>929</v>
      </c>
      <c r="F112" s="19" t="s">
        <v>916</v>
      </c>
      <c r="G112" s="9" t="s">
        <v>932</v>
      </c>
      <c r="H112" s="9" t="s">
        <v>1057</v>
      </c>
      <c r="I112" s="9" t="s">
        <v>134</v>
      </c>
      <c r="J112" s="9" t="str">
        <f t="shared" si="1"/>
        <v>Intermediates</v>
      </c>
      <c r="K112" s="9" t="s">
        <v>1056</v>
      </c>
      <c r="L112" s="14" t="s">
        <v>586</v>
      </c>
      <c r="M112" s="14" t="s">
        <v>592</v>
      </c>
    </row>
    <row r="113" spans="1:13" ht="17" x14ac:dyDescent="0.2">
      <c r="A113">
        <v>112</v>
      </c>
      <c r="B113" s="19">
        <v>44329.8125</v>
      </c>
      <c r="C113" s="19" t="s">
        <v>910</v>
      </c>
      <c r="D113" s="19" t="s">
        <v>925</v>
      </c>
      <c r="E113" s="19" t="s">
        <v>929</v>
      </c>
      <c r="F113" s="19" t="s">
        <v>916</v>
      </c>
      <c r="G113" s="9" t="s">
        <v>932</v>
      </c>
      <c r="H113" s="9" t="s">
        <v>1067</v>
      </c>
      <c r="I113" s="9" t="s">
        <v>1085</v>
      </c>
      <c r="J113" s="9" t="str">
        <f t="shared" si="1"/>
        <v>Intermediates</v>
      </c>
      <c r="K113" s="9" t="s">
        <v>1062</v>
      </c>
      <c r="L113" s="14" t="s">
        <v>587</v>
      </c>
      <c r="M113" s="14" t="s">
        <v>593</v>
      </c>
    </row>
    <row r="114" spans="1:13" ht="17" x14ac:dyDescent="0.2">
      <c r="A114">
        <v>113</v>
      </c>
      <c r="B114" s="19">
        <v>44329.8125</v>
      </c>
      <c r="C114" s="19" t="s">
        <v>910</v>
      </c>
      <c r="D114" s="19" t="s">
        <v>925</v>
      </c>
      <c r="E114" s="19" t="s">
        <v>929</v>
      </c>
      <c r="F114" s="19" t="s">
        <v>916</v>
      </c>
      <c r="G114" s="9" t="s">
        <v>932</v>
      </c>
      <c r="H114" s="9" t="s">
        <v>1070</v>
      </c>
      <c r="I114" s="9" t="s">
        <v>1086</v>
      </c>
      <c r="J114" s="9" t="str">
        <f t="shared" si="1"/>
        <v>Intermediates</v>
      </c>
      <c r="K114" s="9" t="s">
        <v>1011</v>
      </c>
      <c r="L114" s="14" t="s">
        <v>588</v>
      </c>
      <c r="M114" s="14" t="s">
        <v>594</v>
      </c>
    </row>
    <row r="115" spans="1:13" ht="17" x14ac:dyDescent="0.2">
      <c r="A115">
        <v>114</v>
      </c>
      <c r="B115" s="19">
        <v>44330.75</v>
      </c>
      <c r="C115" s="19" t="s">
        <v>913</v>
      </c>
      <c r="D115" s="19" t="s">
        <v>920</v>
      </c>
      <c r="E115" s="19"/>
      <c r="F115" s="19" t="s">
        <v>916</v>
      </c>
      <c r="G115" s="9" t="s">
        <v>935</v>
      </c>
      <c r="H115" s="9" t="s">
        <v>938</v>
      </c>
      <c r="I115" s="9" t="s">
        <v>16</v>
      </c>
      <c r="J115" s="9" t="str">
        <f t="shared" si="1"/>
        <v>Sub Juniors 3</v>
      </c>
      <c r="K115" s="25" t="s">
        <v>954</v>
      </c>
      <c r="L115" s="13" t="s">
        <v>595</v>
      </c>
      <c r="M115" s="9"/>
    </row>
    <row r="116" spans="1:13" ht="17" x14ac:dyDescent="0.2">
      <c r="A116">
        <v>115</v>
      </c>
      <c r="B116" s="19">
        <v>44330.75</v>
      </c>
      <c r="C116" s="19" t="s">
        <v>913</v>
      </c>
      <c r="D116" s="19" t="s">
        <v>920</v>
      </c>
      <c r="E116" s="19"/>
      <c r="F116" s="19" t="s">
        <v>916</v>
      </c>
      <c r="G116" s="9" t="s">
        <v>935</v>
      </c>
      <c r="H116" s="9" t="s">
        <v>986</v>
      </c>
      <c r="I116" s="9" t="s">
        <v>16</v>
      </c>
      <c r="J116" s="9" t="str">
        <f t="shared" si="1"/>
        <v>Sub Juniors 2</v>
      </c>
      <c r="K116" s="25" t="s">
        <v>996</v>
      </c>
      <c r="L116" s="13" t="s">
        <v>596</v>
      </c>
      <c r="M116" s="9"/>
    </row>
    <row r="117" spans="1:13" ht="17" x14ac:dyDescent="0.2">
      <c r="A117">
        <v>116</v>
      </c>
      <c r="B117" s="19">
        <v>44330.75</v>
      </c>
      <c r="C117" s="19" t="s">
        <v>913</v>
      </c>
      <c r="D117" s="19" t="s">
        <v>920</v>
      </c>
      <c r="E117" s="19"/>
      <c r="F117" s="19" t="s">
        <v>916</v>
      </c>
      <c r="G117" s="9" t="s">
        <v>935</v>
      </c>
      <c r="H117" s="9" t="s">
        <v>1017</v>
      </c>
      <c r="I117" s="9" t="s">
        <v>98</v>
      </c>
      <c r="J117" s="9" t="str">
        <f t="shared" si="1"/>
        <v>Sub Junior 2</v>
      </c>
      <c r="K117" s="25" t="s">
        <v>1027</v>
      </c>
      <c r="L117" s="13" t="s">
        <v>597</v>
      </c>
      <c r="M117" s="9"/>
    </row>
    <row r="118" spans="1:13" ht="17" x14ac:dyDescent="0.2">
      <c r="A118">
        <v>117</v>
      </c>
      <c r="B118" s="19">
        <v>44330.75</v>
      </c>
      <c r="C118" s="19" t="s">
        <v>913</v>
      </c>
      <c r="D118" s="19" t="s">
        <v>920</v>
      </c>
      <c r="E118" s="19"/>
      <c r="F118" s="19" t="s">
        <v>916</v>
      </c>
      <c r="G118" s="9" t="s">
        <v>935</v>
      </c>
      <c r="H118" s="9" t="s">
        <v>1042</v>
      </c>
      <c r="I118" s="9" t="s">
        <v>1086</v>
      </c>
      <c r="J118" s="9" t="str">
        <f t="shared" si="1"/>
        <v>Sub Junior 2</v>
      </c>
      <c r="K118" s="9" t="s">
        <v>1038</v>
      </c>
      <c r="L118" s="13" t="s">
        <v>598</v>
      </c>
      <c r="M118" s="9"/>
    </row>
    <row r="119" spans="1:13" ht="17" x14ac:dyDescent="0.2">
      <c r="A119">
        <v>118</v>
      </c>
      <c r="B119" s="19">
        <v>44330.75</v>
      </c>
      <c r="C119" s="19" t="s">
        <v>913</v>
      </c>
      <c r="D119" s="19" t="s">
        <v>927</v>
      </c>
      <c r="E119" s="19"/>
      <c r="F119" s="19" t="s">
        <v>916</v>
      </c>
      <c r="G119" s="9" t="s">
        <v>935</v>
      </c>
      <c r="H119" s="9" t="s">
        <v>938</v>
      </c>
      <c r="I119" s="9" t="s">
        <v>16</v>
      </c>
      <c r="J119" s="9" t="str">
        <f t="shared" si="1"/>
        <v>Sub Juniors 3</v>
      </c>
      <c r="K119" s="25" t="s">
        <v>954</v>
      </c>
      <c r="L119" s="13" t="s">
        <v>595</v>
      </c>
      <c r="M119" s="9"/>
    </row>
    <row r="120" spans="1:13" ht="17" x14ac:dyDescent="0.2">
      <c r="A120">
        <v>119</v>
      </c>
      <c r="B120" s="19">
        <v>44330.75</v>
      </c>
      <c r="C120" s="19" t="s">
        <v>913</v>
      </c>
      <c r="D120" s="19" t="s">
        <v>927</v>
      </c>
      <c r="E120" s="19"/>
      <c r="F120" s="19" t="s">
        <v>916</v>
      </c>
      <c r="G120" s="9" t="s">
        <v>935</v>
      </c>
      <c r="H120" s="9" t="s">
        <v>986</v>
      </c>
      <c r="I120" s="9" t="s">
        <v>134</v>
      </c>
      <c r="J120" s="9" t="str">
        <f t="shared" si="1"/>
        <v>Sub Junior 2</v>
      </c>
      <c r="K120" s="9" t="s">
        <v>1016</v>
      </c>
      <c r="L120" s="13" t="s">
        <v>599</v>
      </c>
      <c r="M120" s="9"/>
    </row>
    <row r="121" spans="1:13" ht="17" x14ac:dyDescent="0.2">
      <c r="A121">
        <v>120</v>
      </c>
      <c r="B121" s="19">
        <v>44330.75</v>
      </c>
      <c r="C121" s="19" t="s">
        <v>913</v>
      </c>
      <c r="D121" s="19" t="s">
        <v>927</v>
      </c>
      <c r="E121" s="19"/>
      <c r="F121" s="19" t="s">
        <v>916</v>
      </c>
      <c r="G121" s="9" t="s">
        <v>935</v>
      </c>
      <c r="H121" s="9" t="s">
        <v>1017</v>
      </c>
      <c r="I121" s="9" t="s">
        <v>1086</v>
      </c>
      <c r="J121" s="9" t="str">
        <f t="shared" si="1"/>
        <v>Sub Junior 2</v>
      </c>
      <c r="K121" s="9" t="s">
        <v>1038</v>
      </c>
      <c r="L121" s="13" t="s">
        <v>600</v>
      </c>
      <c r="M121" s="9"/>
    </row>
    <row r="122" spans="1:13" ht="17" x14ac:dyDescent="0.2">
      <c r="A122">
        <v>121</v>
      </c>
      <c r="B122" s="19">
        <v>44330.75</v>
      </c>
      <c r="C122" s="19" t="s">
        <v>913</v>
      </c>
      <c r="D122" s="19" t="s">
        <v>927</v>
      </c>
      <c r="E122" s="19"/>
      <c r="F122" s="19" t="s">
        <v>916</v>
      </c>
      <c r="G122" s="9" t="s">
        <v>935</v>
      </c>
      <c r="H122" s="9" t="s">
        <v>1042</v>
      </c>
      <c r="I122" s="9" t="s">
        <v>16</v>
      </c>
      <c r="J122" s="9" t="str">
        <f t="shared" si="1"/>
        <v>Sub Juniors 2</v>
      </c>
      <c r="K122" s="25" t="s">
        <v>996</v>
      </c>
      <c r="L122" s="13" t="s">
        <v>601</v>
      </c>
      <c r="M122" s="9"/>
    </row>
    <row r="123" spans="1:13" ht="17" x14ac:dyDescent="0.2">
      <c r="A123">
        <v>122</v>
      </c>
      <c r="B123" s="19">
        <v>44330.75</v>
      </c>
      <c r="C123" s="19" t="s">
        <v>913</v>
      </c>
      <c r="D123" s="19" t="s">
        <v>927</v>
      </c>
      <c r="E123" s="19"/>
      <c r="F123" s="19" t="s">
        <v>916</v>
      </c>
      <c r="G123" s="9" t="s">
        <v>935</v>
      </c>
      <c r="H123" s="9" t="s">
        <v>1057</v>
      </c>
      <c r="I123" s="9" t="s">
        <v>98</v>
      </c>
      <c r="J123" s="9" t="str">
        <f t="shared" si="1"/>
        <v>Sub Junior 2</v>
      </c>
      <c r="K123" s="25" t="s">
        <v>1027</v>
      </c>
      <c r="L123" s="13" t="s">
        <v>602</v>
      </c>
      <c r="M123" s="9"/>
    </row>
    <row r="124" spans="1:13" ht="17" x14ac:dyDescent="0.2">
      <c r="A124">
        <v>123</v>
      </c>
      <c r="B124" s="19">
        <v>44330.75</v>
      </c>
      <c r="C124" s="19" t="s">
        <v>913</v>
      </c>
      <c r="D124" s="19" t="s">
        <v>928</v>
      </c>
      <c r="E124" s="19" t="s">
        <v>929</v>
      </c>
      <c r="F124" s="19" t="s">
        <v>916</v>
      </c>
      <c r="G124" s="9" t="s">
        <v>935</v>
      </c>
      <c r="H124" s="9" t="s">
        <v>938</v>
      </c>
      <c r="I124" s="9" t="s">
        <v>16</v>
      </c>
      <c r="J124" s="9" t="str">
        <f t="shared" si="1"/>
        <v>Sub Juniors 3</v>
      </c>
      <c r="K124" s="25" t="s">
        <v>954</v>
      </c>
      <c r="L124" s="14" t="s">
        <v>595</v>
      </c>
      <c r="M124" s="14" t="s">
        <v>603</v>
      </c>
    </row>
    <row r="125" spans="1:13" ht="17" x14ac:dyDescent="0.2">
      <c r="A125">
        <v>124</v>
      </c>
      <c r="B125" s="19">
        <v>44330.75</v>
      </c>
      <c r="C125" s="19" t="s">
        <v>913</v>
      </c>
      <c r="D125" s="19" t="s">
        <v>928</v>
      </c>
      <c r="E125" s="19" t="s">
        <v>929</v>
      </c>
      <c r="F125" s="19" t="s">
        <v>916</v>
      </c>
      <c r="G125" s="9" t="s">
        <v>935</v>
      </c>
      <c r="H125" s="9" t="s">
        <v>986</v>
      </c>
      <c r="I125" s="9" t="s">
        <v>16</v>
      </c>
      <c r="J125" s="9" t="str">
        <f t="shared" si="1"/>
        <v>Sub Juniors 2</v>
      </c>
      <c r="K125" s="25" t="s">
        <v>996</v>
      </c>
      <c r="L125" s="14" t="s">
        <v>596</v>
      </c>
      <c r="M125" s="14" t="s">
        <v>604</v>
      </c>
    </row>
    <row r="126" spans="1:13" ht="17" x14ac:dyDescent="0.2">
      <c r="A126">
        <v>125</v>
      </c>
      <c r="B126" s="19">
        <v>44330.75</v>
      </c>
      <c r="C126" s="19" t="s">
        <v>913</v>
      </c>
      <c r="D126" s="19" t="s">
        <v>928</v>
      </c>
      <c r="E126" s="19" t="s">
        <v>929</v>
      </c>
      <c r="F126" s="19" t="s">
        <v>916</v>
      </c>
      <c r="G126" s="9" t="s">
        <v>935</v>
      </c>
      <c r="H126" s="9" t="s">
        <v>1017</v>
      </c>
      <c r="I126" s="9" t="s">
        <v>98</v>
      </c>
      <c r="J126" s="9" t="str">
        <f t="shared" si="1"/>
        <v>Sub Junior 2</v>
      </c>
      <c r="K126" s="25" t="s">
        <v>1027</v>
      </c>
      <c r="L126" s="14" t="s">
        <v>597</v>
      </c>
      <c r="M126" s="14" t="s">
        <v>605</v>
      </c>
    </row>
    <row r="127" spans="1:13" ht="17" x14ac:dyDescent="0.2">
      <c r="A127">
        <v>126</v>
      </c>
      <c r="B127" s="19">
        <v>44330.75</v>
      </c>
      <c r="C127" s="19" t="s">
        <v>913</v>
      </c>
      <c r="D127" s="19" t="s">
        <v>928</v>
      </c>
      <c r="E127" s="19" t="s">
        <v>929</v>
      </c>
      <c r="F127" s="19" t="s">
        <v>916</v>
      </c>
      <c r="G127" s="9" t="s">
        <v>935</v>
      </c>
      <c r="H127" s="9" t="s">
        <v>1042</v>
      </c>
      <c r="I127" s="9" t="s">
        <v>1086</v>
      </c>
      <c r="J127" s="9" t="str">
        <f t="shared" si="1"/>
        <v>Sub Junior 2</v>
      </c>
      <c r="K127" s="9" t="s">
        <v>1038</v>
      </c>
      <c r="L127" s="14" t="s">
        <v>598</v>
      </c>
      <c r="M127" s="14" t="s">
        <v>555</v>
      </c>
    </row>
    <row r="128" spans="1:13" ht="17" x14ac:dyDescent="0.2">
      <c r="A128">
        <v>127</v>
      </c>
      <c r="B128" s="19">
        <v>44330.8125</v>
      </c>
      <c r="C128" s="19" t="s">
        <v>913</v>
      </c>
      <c r="D128" s="19" t="s">
        <v>920</v>
      </c>
      <c r="E128" s="19"/>
      <c r="F128" s="19" t="s">
        <v>916</v>
      </c>
      <c r="G128" s="9" t="s">
        <v>931</v>
      </c>
      <c r="H128" s="9" t="s">
        <v>938</v>
      </c>
      <c r="I128" s="9" t="s">
        <v>98</v>
      </c>
      <c r="J128" s="9" t="str">
        <f t="shared" si="1"/>
        <v>Sub Junior 1</v>
      </c>
      <c r="K128" s="25" t="s">
        <v>955</v>
      </c>
      <c r="L128" s="13" t="s">
        <v>606</v>
      </c>
      <c r="M128" s="9"/>
    </row>
    <row r="129" spans="1:13" ht="17" x14ac:dyDescent="0.2">
      <c r="A129">
        <v>128</v>
      </c>
      <c r="B129" s="19">
        <v>44330.8125</v>
      </c>
      <c r="C129" s="19" t="s">
        <v>913</v>
      </c>
      <c r="D129" s="19" t="s">
        <v>920</v>
      </c>
      <c r="E129" s="19"/>
      <c r="F129" s="19" t="s">
        <v>916</v>
      </c>
      <c r="G129" s="9" t="s">
        <v>931</v>
      </c>
      <c r="H129" s="9" t="s">
        <v>986</v>
      </c>
      <c r="I129" s="9" t="s">
        <v>16</v>
      </c>
      <c r="J129" s="9" t="str">
        <f t="shared" si="1"/>
        <v>Sub Juniors 1</v>
      </c>
      <c r="K129" s="25" t="s">
        <v>995</v>
      </c>
      <c r="L129" s="13" t="s">
        <v>607</v>
      </c>
      <c r="M129" s="9"/>
    </row>
    <row r="130" spans="1:13" ht="17" x14ac:dyDescent="0.2">
      <c r="A130">
        <v>129</v>
      </c>
      <c r="B130" s="19">
        <v>44330.8125</v>
      </c>
      <c r="C130" s="19" t="s">
        <v>913</v>
      </c>
      <c r="D130" s="19" t="s">
        <v>920</v>
      </c>
      <c r="E130" s="19"/>
      <c r="F130" s="19" t="s">
        <v>916</v>
      </c>
      <c r="G130" s="9" t="s">
        <v>931</v>
      </c>
      <c r="H130" s="9" t="s">
        <v>1017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1029</v>
      </c>
      <c r="L130" s="13" t="s">
        <v>608</v>
      </c>
      <c r="M130" s="9"/>
    </row>
    <row r="131" spans="1:13" ht="17" x14ac:dyDescent="0.2">
      <c r="A131">
        <v>130</v>
      </c>
      <c r="B131" s="19">
        <v>44330.8125</v>
      </c>
      <c r="C131" s="19" t="s">
        <v>913</v>
      </c>
      <c r="D131" s="19" t="s">
        <v>920</v>
      </c>
      <c r="E131" s="19"/>
      <c r="F131" s="19" t="s">
        <v>916</v>
      </c>
      <c r="G131" s="9" t="s">
        <v>931</v>
      </c>
      <c r="H131" s="9" t="s">
        <v>1042</v>
      </c>
      <c r="I131" s="9" t="s">
        <v>134</v>
      </c>
      <c r="J131" s="9" t="str">
        <f t="shared" si="2"/>
        <v>Sub Junior</v>
      </c>
      <c r="K131" s="9" t="s">
        <v>985</v>
      </c>
      <c r="L131" s="13" t="s">
        <v>609</v>
      </c>
      <c r="M131" s="9"/>
    </row>
    <row r="132" spans="1:13" ht="17" x14ac:dyDescent="0.2">
      <c r="A132">
        <v>131</v>
      </c>
      <c r="B132" s="19">
        <v>44330.8125</v>
      </c>
      <c r="C132" s="19" t="s">
        <v>913</v>
      </c>
      <c r="D132" s="19" t="s">
        <v>920</v>
      </c>
      <c r="E132" s="19"/>
      <c r="F132" s="19" t="s">
        <v>916</v>
      </c>
      <c r="G132" s="9" t="s">
        <v>931</v>
      </c>
      <c r="H132" s="9" t="s">
        <v>1057</v>
      </c>
      <c r="I132" s="9" t="s">
        <v>1086</v>
      </c>
      <c r="J132" s="9" t="str">
        <f t="shared" si="2"/>
        <v>Sub Junior 1</v>
      </c>
      <c r="K132" s="9" t="s">
        <v>1054</v>
      </c>
      <c r="L132" s="13" t="s">
        <v>610</v>
      </c>
      <c r="M132" s="9"/>
    </row>
    <row r="133" spans="1:13" ht="17" x14ac:dyDescent="0.2">
      <c r="A133">
        <v>132</v>
      </c>
      <c r="B133" s="19">
        <v>44330.8125</v>
      </c>
      <c r="C133" s="19" t="s">
        <v>913</v>
      </c>
      <c r="D133" s="19" t="s">
        <v>927</v>
      </c>
      <c r="E133" s="19"/>
      <c r="F133" s="19" t="s">
        <v>916</v>
      </c>
      <c r="G133" s="9" t="s">
        <v>931</v>
      </c>
      <c r="H133" s="9" t="s">
        <v>938</v>
      </c>
      <c r="I133" s="9" t="s">
        <v>98</v>
      </c>
      <c r="J133" s="9" t="str">
        <f t="shared" si="2"/>
        <v>Sub Junior 1</v>
      </c>
      <c r="K133" s="25" t="s">
        <v>955</v>
      </c>
      <c r="L133" s="13" t="s">
        <v>606</v>
      </c>
      <c r="M133" s="9"/>
    </row>
    <row r="134" spans="1:13" ht="17" x14ac:dyDescent="0.2">
      <c r="A134">
        <v>133</v>
      </c>
      <c r="B134" s="19">
        <v>44330.8125</v>
      </c>
      <c r="C134" s="19" t="s">
        <v>913</v>
      </c>
      <c r="D134" s="19" t="s">
        <v>927</v>
      </c>
      <c r="E134" s="19"/>
      <c r="F134" s="19" t="s">
        <v>916</v>
      </c>
      <c r="G134" s="9" t="s">
        <v>931</v>
      </c>
      <c r="H134" s="9" t="s">
        <v>986</v>
      </c>
      <c r="I134" s="9" t="s">
        <v>35</v>
      </c>
      <c r="J134" s="9" t="str">
        <f t="shared" si="2"/>
        <v>Sub Juniors</v>
      </c>
      <c r="K134" s="25" t="s">
        <v>1002</v>
      </c>
      <c r="L134" s="13" t="s">
        <v>611</v>
      </c>
      <c r="M134" s="9"/>
    </row>
    <row r="135" spans="1:13" ht="17" x14ac:dyDescent="0.2">
      <c r="A135">
        <v>134</v>
      </c>
      <c r="B135" s="19">
        <v>44330.8125</v>
      </c>
      <c r="C135" s="19" t="s">
        <v>913</v>
      </c>
      <c r="D135" s="19" t="s">
        <v>927</v>
      </c>
      <c r="E135" s="19"/>
      <c r="F135" s="19" t="s">
        <v>916</v>
      </c>
      <c r="G135" s="9" t="s">
        <v>931</v>
      </c>
      <c r="H135" s="9" t="s">
        <v>1017</v>
      </c>
      <c r="I135" s="9" t="s">
        <v>134</v>
      </c>
      <c r="J135" s="9" t="str">
        <f t="shared" si="2"/>
        <v>Sub Junior</v>
      </c>
      <c r="K135" s="9" t="s">
        <v>985</v>
      </c>
      <c r="L135" s="13" t="s">
        <v>612</v>
      </c>
      <c r="M135" s="9"/>
    </row>
    <row r="136" spans="1:13" ht="17" x14ac:dyDescent="0.2">
      <c r="A136">
        <v>135</v>
      </c>
      <c r="B136" s="19">
        <v>44330.8125</v>
      </c>
      <c r="C136" s="19" t="s">
        <v>913</v>
      </c>
      <c r="D136" s="19" t="s">
        <v>927</v>
      </c>
      <c r="E136" s="19"/>
      <c r="F136" s="19" t="s">
        <v>916</v>
      </c>
      <c r="G136" s="9" t="s">
        <v>931</v>
      </c>
      <c r="H136" s="9" t="s">
        <v>1042</v>
      </c>
      <c r="I136" s="9" t="s">
        <v>1086</v>
      </c>
      <c r="J136" s="9" t="str">
        <f t="shared" si="2"/>
        <v>Sub Junior 1</v>
      </c>
      <c r="K136" s="9" t="s">
        <v>1054</v>
      </c>
      <c r="L136" s="13" t="s">
        <v>613</v>
      </c>
      <c r="M136" s="9"/>
    </row>
    <row r="137" spans="1:13" ht="17" x14ac:dyDescent="0.2">
      <c r="A137">
        <v>136</v>
      </c>
      <c r="B137" s="19">
        <v>44330.8125</v>
      </c>
      <c r="C137" s="19" t="s">
        <v>913</v>
      </c>
      <c r="D137" s="19" t="s">
        <v>927</v>
      </c>
      <c r="E137" s="19"/>
      <c r="F137" s="19" t="s">
        <v>916</v>
      </c>
      <c r="G137" s="9" t="s">
        <v>931</v>
      </c>
      <c r="H137" s="9" t="s">
        <v>1057</v>
      </c>
      <c r="I137" s="9" t="s">
        <v>16</v>
      </c>
      <c r="J137" s="9" t="str">
        <f t="shared" si="2"/>
        <v>Sub Juniors 1</v>
      </c>
      <c r="K137" s="25" t="s">
        <v>995</v>
      </c>
      <c r="L137" s="13" t="s">
        <v>614</v>
      </c>
      <c r="M137" s="9"/>
    </row>
    <row r="138" spans="1:13" ht="17" x14ac:dyDescent="0.2">
      <c r="A138">
        <v>137</v>
      </c>
      <c r="B138" s="19">
        <v>44330.8125</v>
      </c>
      <c r="C138" s="19" t="s">
        <v>913</v>
      </c>
      <c r="D138" s="19" t="s">
        <v>928</v>
      </c>
      <c r="E138" s="19" t="s">
        <v>929</v>
      </c>
      <c r="F138" s="19" t="s">
        <v>916</v>
      </c>
      <c r="G138" s="9" t="s">
        <v>931</v>
      </c>
      <c r="H138" s="9" t="s">
        <v>938</v>
      </c>
      <c r="I138" s="9" t="s">
        <v>134</v>
      </c>
      <c r="J138" s="9" t="str">
        <f t="shared" si="2"/>
        <v>Sub Junior</v>
      </c>
      <c r="K138" s="9" t="s">
        <v>985</v>
      </c>
      <c r="L138" s="14" t="s">
        <v>615</v>
      </c>
      <c r="M138" s="14" t="s">
        <v>618</v>
      </c>
    </row>
    <row r="139" spans="1:13" ht="17" x14ac:dyDescent="0.2">
      <c r="A139">
        <v>138</v>
      </c>
      <c r="B139" s="19">
        <v>44330.8125</v>
      </c>
      <c r="C139" s="19" t="s">
        <v>913</v>
      </c>
      <c r="D139" s="19" t="s">
        <v>928</v>
      </c>
      <c r="E139" s="19" t="s">
        <v>929</v>
      </c>
      <c r="F139" s="19" t="s">
        <v>916</v>
      </c>
      <c r="G139" s="9" t="s">
        <v>931</v>
      </c>
      <c r="H139" s="9" t="s">
        <v>986</v>
      </c>
      <c r="I139" s="9" t="s">
        <v>16</v>
      </c>
      <c r="J139" s="9" t="str">
        <f t="shared" si="2"/>
        <v>Sub Juniors 1</v>
      </c>
      <c r="K139" s="25" t="s">
        <v>995</v>
      </c>
      <c r="L139" s="14" t="s">
        <v>607</v>
      </c>
      <c r="M139" s="14" t="s">
        <v>619</v>
      </c>
    </row>
    <row r="140" spans="1:13" ht="17" x14ac:dyDescent="0.2">
      <c r="A140">
        <v>139</v>
      </c>
      <c r="B140" s="19">
        <v>44330.8125</v>
      </c>
      <c r="C140" s="19" t="s">
        <v>913</v>
      </c>
      <c r="D140" s="19" t="s">
        <v>928</v>
      </c>
      <c r="E140" s="19" t="s">
        <v>929</v>
      </c>
      <c r="F140" s="19" t="s">
        <v>916</v>
      </c>
      <c r="G140" s="9" t="s">
        <v>931</v>
      </c>
      <c r="H140" s="9" t="s">
        <v>1017</v>
      </c>
      <c r="I140" s="9" t="s">
        <v>98</v>
      </c>
      <c r="J140" s="9" t="str">
        <f t="shared" si="2"/>
        <v>Sub Junior 1</v>
      </c>
      <c r="K140" s="25" t="s">
        <v>955</v>
      </c>
      <c r="L140" s="14" t="s">
        <v>616</v>
      </c>
      <c r="M140" s="14" t="s">
        <v>620</v>
      </c>
    </row>
    <row r="141" spans="1:13" ht="17" x14ac:dyDescent="0.2">
      <c r="A141">
        <v>140</v>
      </c>
      <c r="B141" s="19">
        <v>44330.8125</v>
      </c>
      <c r="C141" s="19" t="s">
        <v>913</v>
      </c>
      <c r="D141" s="19" t="s">
        <v>928</v>
      </c>
      <c r="E141" s="19" t="s">
        <v>929</v>
      </c>
      <c r="F141" s="19" t="s">
        <v>916</v>
      </c>
      <c r="G141" s="9" t="s">
        <v>931</v>
      </c>
      <c r="H141" s="9" t="s">
        <v>1042</v>
      </c>
      <c r="I141" s="9" t="s">
        <v>1086</v>
      </c>
      <c r="J141" s="9" t="str">
        <f t="shared" si="2"/>
        <v>Sub Junior 1</v>
      </c>
      <c r="K141" s="9" t="s">
        <v>1054</v>
      </c>
      <c r="L141" s="14" t="s">
        <v>613</v>
      </c>
      <c r="M141" s="14" t="s">
        <v>621</v>
      </c>
    </row>
    <row r="142" spans="1:13" ht="17" x14ac:dyDescent="0.2">
      <c r="A142">
        <v>141</v>
      </c>
      <c r="B142" s="19">
        <v>44330.8125</v>
      </c>
      <c r="C142" s="19" t="s">
        <v>913</v>
      </c>
      <c r="D142" s="19" t="s">
        <v>928</v>
      </c>
      <c r="E142" s="19" t="s">
        <v>929</v>
      </c>
      <c r="F142" s="19" t="s">
        <v>916</v>
      </c>
      <c r="G142" s="9" t="s">
        <v>931</v>
      </c>
      <c r="H142" s="9" t="s">
        <v>1057</v>
      </c>
      <c r="I142" s="9" t="s">
        <v>35</v>
      </c>
      <c r="J142" s="9" t="str">
        <f t="shared" si="2"/>
        <v>Sub Juniors</v>
      </c>
      <c r="K142" s="25" t="s">
        <v>1002</v>
      </c>
      <c r="L142" s="14" t="s">
        <v>617</v>
      </c>
      <c r="M142" s="14" t="s">
        <v>555</v>
      </c>
    </row>
    <row r="143" spans="1:13" ht="17" x14ac:dyDescent="0.2">
      <c r="A143">
        <v>142</v>
      </c>
      <c r="B143" s="19">
        <v>44333.75</v>
      </c>
      <c r="C143" s="19" t="s">
        <v>912</v>
      </c>
      <c r="D143" s="19" t="s">
        <v>920</v>
      </c>
      <c r="E143" s="19"/>
      <c r="F143" s="19" t="s">
        <v>921</v>
      </c>
      <c r="G143" s="9"/>
      <c r="H143" s="9" t="s">
        <v>938</v>
      </c>
      <c r="I143" s="9" t="s">
        <v>1075</v>
      </c>
      <c r="J143" s="9" t="str">
        <f t="shared" si="2"/>
        <v>Seniors</v>
      </c>
      <c r="K143" s="25" t="s">
        <v>942</v>
      </c>
      <c r="L143" s="13" t="s">
        <v>622</v>
      </c>
      <c r="M143" s="9"/>
    </row>
    <row r="144" spans="1:13" ht="17" x14ac:dyDescent="0.2">
      <c r="A144">
        <v>143</v>
      </c>
      <c r="B144" s="19">
        <v>44333.75</v>
      </c>
      <c r="C144" s="19" t="s">
        <v>912</v>
      </c>
      <c r="D144" s="19" t="s">
        <v>920</v>
      </c>
      <c r="E144" s="19"/>
      <c r="F144" s="19" t="s">
        <v>921</v>
      </c>
      <c r="G144" s="9"/>
      <c r="H144" s="9" t="s">
        <v>986</v>
      </c>
      <c r="I144" s="9" t="s">
        <v>145</v>
      </c>
      <c r="J144" s="9" t="str">
        <f t="shared" si="2"/>
        <v>Seniors</v>
      </c>
      <c r="K144" s="25" t="s">
        <v>994</v>
      </c>
      <c r="L144" s="13" t="s">
        <v>623</v>
      </c>
      <c r="M144" s="9"/>
    </row>
    <row r="145" spans="1:13" ht="17" x14ac:dyDescent="0.2">
      <c r="A145">
        <v>144</v>
      </c>
      <c r="B145" s="19">
        <v>44333.75</v>
      </c>
      <c r="C145" s="19" t="s">
        <v>912</v>
      </c>
      <c r="D145" s="19" t="s">
        <v>920</v>
      </c>
      <c r="E145" s="19"/>
      <c r="F145" s="19" t="s">
        <v>921</v>
      </c>
      <c r="G145" s="9"/>
      <c r="H145" s="9" t="s">
        <v>1017</v>
      </c>
      <c r="I145" s="9" t="s">
        <v>949</v>
      </c>
      <c r="J145" s="9" t="str">
        <f t="shared" si="2"/>
        <v/>
      </c>
      <c r="K145" s="25" t="s">
        <v>949</v>
      </c>
      <c r="L145" s="13" t="s">
        <v>624</v>
      </c>
      <c r="M145" s="9"/>
    </row>
    <row r="146" spans="1:13" ht="17" x14ac:dyDescent="0.2">
      <c r="A146">
        <v>145</v>
      </c>
      <c r="B146" s="19">
        <v>44333.75</v>
      </c>
      <c r="C146" s="19" t="s">
        <v>912</v>
      </c>
      <c r="D146" s="19" t="s">
        <v>920</v>
      </c>
      <c r="E146" s="19"/>
      <c r="F146" s="19" t="s">
        <v>921</v>
      </c>
      <c r="G146" s="9"/>
      <c r="H146" s="9" t="s">
        <v>1042</v>
      </c>
      <c r="I146" s="9" t="s">
        <v>16</v>
      </c>
      <c r="J146" s="9" t="str">
        <f t="shared" si="2"/>
        <v>Seniors</v>
      </c>
      <c r="K146" s="25" t="s">
        <v>1047</v>
      </c>
      <c r="L146" s="13" t="s">
        <v>625</v>
      </c>
      <c r="M146" s="9"/>
    </row>
    <row r="147" spans="1:13" ht="17" x14ac:dyDescent="0.2">
      <c r="A147">
        <v>146</v>
      </c>
      <c r="B147" s="19">
        <v>44333.75</v>
      </c>
      <c r="C147" s="19" t="s">
        <v>912</v>
      </c>
      <c r="D147" s="19" t="s">
        <v>920</v>
      </c>
      <c r="E147" s="19"/>
      <c r="F147" s="19" t="s">
        <v>921</v>
      </c>
      <c r="G147" s="9"/>
      <c r="H147" s="9" t="s">
        <v>1057</v>
      </c>
      <c r="I147" s="9" t="s">
        <v>1079</v>
      </c>
      <c r="J147" s="9" t="str">
        <f t="shared" si="2"/>
        <v>Seniors</v>
      </c>
      <c r="K147" s="25" t="s">
        <v>1031</v>
      </c>
      <c r="L147" s="13" t="s">
        <v>626</v>
      </c>
      <c r="M147" s="9"/>
    </row>
    <row r="148" spans="1:13" ht="17" x14ac:dyDescent="0.2">
      <c r="A148">
        <v>147</v>
      </c>
      <c r="B148" s="19">
        <v>44333.75</v>
      </c>
      <c r="C148" s="19" t="s">
        <v>912</v>
      </c>
      <c r="D148" s="19" t="s">
        <v>920</v>
      </c>
      <c r="E148" s="19"/>
      <c r="F148" s="19" t="s">
        <v>921</v>
      </c>
      <c r="G148" s="9"/>
      <c r="H148" s="9" t="s">
        <v>1067</v>
      </c>
      <c r="I148" s="9" t="s">
        <v>966</v>
      </c>
      <c r="J148" s="9" t="str">
        <f t="shared" si="2"/>
        <v/>
      </c>
      <c r="K148" s="9" t="s">
        <v>966</v>
      </c>
      <c r="L148" s="13" t="s">
        <v>627</v>
      </c>
      <c r="M148" s="9"/>
    </row>
    <row r="149" spans="1:13" ht="17" x14ac:dyDescent="0.2">
      <c r="A149">
        <v>148</v>
      </c>
      <c r="B149" s="19">
        <v>44333.75</v>
      </c>
      <c r="C149" s="19" t="s">
        <v>912</v>
      </c>
      <c r="D149" s="19" t="s">
        <v>915</v>
      </c>
      <c r="E149" s="19"/>
      <c r="F149" s="19" t="s">
        <v>921</v>
      </c>
      <c r="G149" s="9" t="s">
        <v>932</v>
      </c>
      <c r="H149" s="9" t="s">
        <v>938</v>
      </c>
      <c r="I149" s="9" t="s">
        <v>1079</v>
      </c>
      <c r="J149" s="9" t="str">
        <f t="shared" si="2"/>
        <v>Seniors 2</v>
      </c>
      <c r="K149" s="25" t="s">
        <v>961</v>
      </c>
      <c r="L149" s="13" t="s">
        <v>628</v>
      </c>
      <c r="M149" s="9"/>
    </row>
    <row r="150" spans="1:13" ht="17" x14ac:dyDescent="0.2">
      <c r="A150">
        <v>149</v>
      </c>
      <c r="B150" s="19">
        <v>44333.75</v>
      </c>
      <c r="C150" s="19" t="s">
        <v>912</v>
      </c>
      <c r="D150" s="19" t="s">
        <v>915</v>
      </c>
      <c r="E150" s="19"/>
      <c r="F150" s="19" t="s">
        <v>921</v>
      </c>
      <c r="G150" s="9" t="s">
        <v>932</v>
      </c>
      <c r="H150" s="9" t="s">
        <v>986</v>
      </c>
      <c r="I150" s="9" t="s">
        <v>966</v>
      </c>
      <c r="J150" s="9" t="str">
        <f t="shared" si="2"/>
        <v>2</v>
      </c>
      <c r="K150" s="9" t="s">
        <v>967</v>
      </c>
      <c r="L150" s="13" t="s">
        <v>629</v>
      </c>
      <c r="M150" s="9"/>
    </row>
    <row r="151" spans="1:13" ht="17" x14ac:dyDescent="0.2">
      <c r="A151">
        <v>150</v>
      </c>
      <c r="B151" s="19">
        <v>44333.75</v>
      </c>
      <c r="C151" s="19" t="s">
        <v>912</v>
      </c>
      <c r="D151" s="19" t="s">
        <v>915</v>
      </c>
      <c r="E151" s="19"/>
      <c r="F151" s="19" t="s">
        <v>921</v>
      </c>
      <c r="G151" s="9" t="s">
        <v>932</v>
      </c>
      <c r="H151" s="9" t="s">
        <v>1017</v>
      </c>
      <c r="I151" s="9" t="s">
        <v>1079</v>
      </c>
      <c r="J151" s="9" t="str">
        <f t="shared" si="2"/>
        <v>Seniors</v>
      </c>
      <c r="K151" s="25" t="s">
        <v>1031</v>
      </c>
      <c r="L151" s="13" t="s">
        <v>630</v>
      </c>
      <c r="M151" s="9"/>
    </row>
    <row r="152" spans="1:13" ht="17" x14ac:dyDescent="0.2">
      <c r="A152">
        <v>151</v>
      </c>
      <c r="B152" s="19">
        <v>44333.75</v>
      </c>
      <c r="C152" s="19" t="s">
        <v>912</v>
      </c>
      <c r="D152" s="19" t="s">
        <v>915</v>
      </c>
      <c r="E152" s="19"/>
      <c r="F152" s="19" t="s">
        <v>921</v>
      </c>
      <c r="G152" s="9" t="s">
        <v>932</v>
      </c>
      <c r="H152" s="9" t="s">
        <v>1042</v>
      </c>
      <c r="I152" s="9" t="s">
        <v>16</v>
      </c>
      <c r="J152" s="9" t="str">
        <f t="shared" si="2"/>
        <v>Seniors</v>
      </c>
      <c r="K152" s="25" t="s">
        <v>1047</v>
      </c>
      <c r="L152" s="13" t="s">
        <v>625</v>
      </c>
      <c r="M152" s="9"/>
    </row>
    <row r="153" spans="1:13" ht="17" x14ac:dyDescent="0.2">
      <c r="A153">
        <v>152</v>
      </c>
      <c r="B153" s="19">
        <v>44333.75</v>
      </c>
      <c r="C153" s="19" t="s">
        <v>912</v>
      </c>
      <c r="D153" s="19" t="s">
        <v>915</v>
      </c>
      <c r="E153" s="19"/>
      <c r="F153" s="19" t="s">
        <v>921</v>
      </c>
      <c r="G153" s="9" t="s">
        <v>932</v>
      </c>
      <c r="H153" s="9" t="s">
        <v>1057</v>
      </c>
      <c r="I153" s="9" t="s">
        <v>949</v>
      </c>
      <c r="J153" s="9" t="str">
        <f t="shared" si="2"/>
        <v/>
      </c>
      <c r="K153" s="25" t="s">
        <v>949</v>
      </c>
      <c r="L153" s="13" t="s">
        <v>631</v>
      </c>
      <c r="M153" s="9"/>
    </row>
    <row r="154" spans="1:13" ht="17" x14ac:dyDescent="0.2">
      <c r="A154">
        <v>153</v>
      </c>
      <c r="B154" s="19">
        <v>44333.75</v>
      </c>
      <c r="C154" s="19" t="s">
        <v>912</v>
      </c>
      <c r="D154" s="19" t="s">
        <v>915</v>
      </c>
      <c r="E154" s="19"/>
      <c r="F154" s="19" t="s">
        <v>921</v>
      </c>
      <c r="G154" s="9" t="s">
        <v>932</v>
      </c>
      <c r="H154" s="9" t="s">
        <v>1067</v>
      </c>
      <c r="I154" s="9" t="s">
        <v>1075</v>
      </c>
      <c r="J154" s="9" t="str">
        <f t="shared" si="2"/>
        <v>Seniors</v>
      </c>
      <c r="K154" s="25" t="s">
        <v>942</v>
      </c>
      <c r="L154" s="13" t="s">
        <v>632</v>
      </c>
      <c r="M154" s="9"/>
    </row>
    <row r="155" spans="1:13" ht="17" x14ac:dyDescent="0.2">
      <c r="A155">
        <v>154</v>
      </c>
      <c r="B155" s="19">
        <v>44333.75</v>
      </c>
      <c r="C155" s="19" t="s">
        <v>912</v>
      </c>
      <c r="D155" s="19" t="s">
        <v>915</v>
      </c>
      <c r="E155" s="19"/>
      <c r="F155" s="19" t="s">
        <v>921</v>
      </c>
      <c r="G155" s="9" t="s">
        <v>932</v>
      </c>
      <c r="H155" s="9" t="s">
        <v>1070</v>
      </c>
      <c r="I155" s="9" t="s">
        <v>966</v>
      </c>
      <c r="J155" s="9" t="str">
        <f t="shared" si="2"/>
        <v/>
      </c>
      <c r="K155" s="9" t="s">
        <v>966</v>
      </c>
      <c r="L155" s="13" t="s">
        <v>633</v>
      </c>
      <c r="M155" s="9"/>
    </row>
    <row r="156" spans="1:13" ht="17" x14ac:dyDescent="0.2">
      <c r="A156">
        <v>155</v>
      </c>
      <c r="B156" s="19">
        <v>44333.75</v>
      </c>
      <c r="C156" s="19" t="s">
        <v>912</v>
      </c>
      <c r="D156" s="19" t="s">
        <v>915</v>
      </c>
      <c r="E156" s="19"/>
      <c r="F156" s="19" t="s">
        <v>921</v>
      </c>
      <c r="G156" s="9" t="s">
        <v>932</v>
      </c>
      <c r="H156" s="9" t="s">
        <v>1071</v>
      </c>
      <c r="I156" s="9" t="s">
        <v>145</v>
      </c>
      <c r="J156" s="9" t="str">
        <f t="shared" si="2"/>
        <v>Seniors</v>
      </c>
      <c r="K156" s="25" t="s">
        <v>994</v>
      </c>
      <c r="L156" s="13" t="s">
        <v>634</v>
      </c>
      <c r="M156" s="9"/>
    </row>
    <row r="157" spans="1:13" ht="17" x14ac:dyDescent="0.2">
      <c r="A157">
        <v>156</v>
      </c>
      <c r="B157" s="19">
        <v>44333.75</v>
      </c>
      <c r="C157" s="19" t="s">
        <v>912</v>
      </c>
      <c r="D157" s="19" t="s">
        <v>926</v>
      </c>
      <c r="E157" s="19" t="s">
        <v>929</v>
      </c>
      <c r="F157" s="19" t="s">
        <v>921</v>
      </c>
      <c r="G157" s="9"/>
      <c r="H157" s="9" t="s">
        <v>938</v>
      </c>
      <c r="I157" s="9" t="s">
        <v>1075</v>
      </c>
      <c r="J157" s="9" t="str">
        <f t="shared" si="2"/>
        <v>Seniors</v>
      </c>
      <c r="K157" s="25" t="s">
        <v>942</v>
      </c>
      <c r="L157" s="14" t="s">
        <v>622</v>
      </c>
      <c r="M157" s="14" t="s">
        <v>638</v>
      </c>
    </row>
    <row r="158" spans="1:13" ht="17" x14ac:dyDescent="0.2">
      <c r="A158">
        <v>157</v>
      </c>
      <c r="B158" s="19">
        <v>44333.75</v>
      </c>
      <c r="C158" s="19" t="s">
        <v>912</v>
      </c>
      <c r="D158" s="19" t="s">
        <v>926</v>
      </c>
      <c r="E158" s="19" t="s">
        <v>929</v>
      </c>
      <c r="F158" s="19" t="s">
        <v>921</v>
      </c>
      <c r="G158" s="9"/>
      <c r="H158" s="9" t="s">
        <v>986</v>
      </c>
      <c r="I158" s="9" t="s">
        <v>949</v>
      </c>
      <c r="J158" s="9" t="str">
        <f t="shared" si="2"/>
        <v/>
      </c>
      <c r="K158" s="25" t="s">
        <v>949</v>
      </c>
      <c r="L158" s="14" t="s">
        <v>361</v>
      </c>
      <c r="M158" s="14" t="s">
        <v>639</v>
      </c>
    </row>
    <row r="159" spans="1:13" ht="17" x14ac:dyDescent="0.2">
      <c r="A159">
        <v>158</v>
      </c>
      <c r="B159" s="19">
        <v>44333.75</v>
      </c>
      <c r="C159" s="19" t="s">
        <v>912</v>
      </c>
      <c r="D159" s="19" t="s">
        <v>926</v>
      </c>
      <c r="E159" s="19" t="s">
        <v>929</v>
      </c>
      <c r="F159" s="19" t="s">
        <v>921</v>
      </c>
      <c r="G159" s="9"/>
      <c r="H159" s="9" t="s">
        <v>1017</v>
      </c>
      <c r="I159" s="9" t="s">
        <v>1079</v>
      </c>
      <c r="J159" s="9" t="str">
        <f t="shared" si="2"/>
        <v>Seniors</v>
      </c>
      <c r="K159" s="25" t="s">
        <v>1031</v>
      </c>
      <c r="L159" s="14" t="s">
        <v>630</v>
      </c>
      <c r="M159" s="14" t="s">
        <v>640</v>
      </c>
    </row>
    <row r="160" spans="1:13" ht="17" x14ac:dyDescent="0.2">
      <c r="A160">
        <v>159</v>
      </c>
      <c r="B160" s="19">
        <v>44333.75</v>
      </c>
      <c r="C160" s="19" t="s">
        <v>912</v>
      </c>
      <c r="D160" s="19" t="s">
        <v>926</v>
      </c>
      <c r="E160" s="19" t="s">
        <v>929</v>
      </c>
      <c r="F160" s="19" t="s">
        <v>921</v>
      </c>
      <c r="G160" s="9"/>
      <c r="H160" s="9" t="s">
        <v>1042</v>
      </c>
      <c r="I160" s="9" t="s">
        <v>966</v>
      </c>
      <c r="J160" s="9" t="str">
        <f t="shared" si="2"/>
        <v/>
      </c>
      <c r="K160" s="9" t="s">
        <v>966</v>
      </c>
      <c r="L160" s="16" t="s">
        <v>635</v>
      </c>
      <c r="M160" s="17"/>
    </row>
    <row r="161" spans="1:13" ht="17" x14ac:dyDescent="0.2">
      <c r="A161">
        <v>160</v>
      </c>
      <c r="B161" s="19">
        <v>44333.75</v>
      </c>
      <c r="C161" s="19" t="s">
        <v>912</v>
      </c>
      <c r="D161" s="19" t="s">
        <v>926</v>
      </c>
      <c r="E161" s="19" t="s">
        <v>929</v>
      </c>
      <c r="F161" s="19" t="s">
        <v>921</v>
      </c>
      <c r="G161" s="9"/>
      <c r="H161" s="9" t="s">
        <v>1057</v>
      </c>
      <c r="I161" s="9" t="s">
        <v>16</v>
      </c>
      <c r="J161" s="9" t="str">
        <f t="shared" si="2"/>
        <v>Seniors</v>
      </c>
      <c r="K161" s="25" t="s">
        <v>1047</v>
      </c>
      <c r="L161" s="14" t="s">
        <v>636</v>
      </c>
      <c r="M161" s="14" t="s">
        <v>641</v>
      </c>
    </row>
    <row r="162" spans="1:13" ht="17" x14ac:dyDescent="0.2">
      <c r="A162">
        <v>161</v>
      </c>
      <c r="B162" s="19">
        <v>44333.75</v>
      </c>
      <c r="C162" s="19" t="s">
        <v>912</v>
      </c>
      <c r="D162" s="19" t="s">
        <v>926</v>
      </c>
      <c r="E162" s="19" t="s">
        <v>929</v>
      </c>
      <c r="F162" s="19" t="s">
        <v>921</v>
      </c>
      <c r="G162" s="9"/>
      <c r="H162" s="9" t="s">
        <v>1067</v>
      </c>
      <c r="I162" s="9" t="s">
        <v>145</v>
      </c>
      <c r="J162" s="9" t="str">
        <f t="shared" si="2"/>
        <v>Seniors</v>
      </c>
      <c r="K162" s="25" t="s">
        <v>994</v>
      </c>
      <c r="L162" s="14" t="s">
        <v>637</v>
      </c>
      <c r="M162" s="14" t="s">
        <v>642</v>
      </c>
    </row>
    <row r="163" spans="1:13" ht="17" x14ac:dyDescent="0.2">
      <c r="A163">
        <v>162</v>
      </c>
      <c r="B163" s="19">
        <v>44334.75</v>
      </c>
      <c r="C163" s="19" t="s">
        <v>913</v>
      </c>
      <c r="D163" s="19" t="s">
        <v>920</v>
      </c>
      <c r="E163" s="19"/>
      <c r="F163" s="19" t="s">
        <v>921</v>
      </c>
      <c r="G163" s="9" t="s">
        <v>931</v>
      </c>
      <c r="H163" s="9" t="s">
        <v>938</v>
      </c>
      <c r="I163" s="9" t="s">
        <v>49</v>
      </c>
      <c r="J163" s="9" t="str">
        <f t="shared" si="2"/>
        <v>Sub Junior</v>
      </c>
      <c r="K163" s="9" t="s">
        <v>973</v>
      </c>
      <c r="L163" s="13" t="s">
        <v>643</v>
      </c>
      <c r="M163" s="9"/>
    </row>
    <row r="164" spans="1:13" ht="17" x14ac:dyDescent="0.2">
      <c r="A164">
        <v>163</v>
      </c>
      <c r="B164" s="19">
        <v>44334.75</v>
      </c>
      <c r="C164" s="19" t="s">
        <v>913</v>
      </c>
      <c r="D164" s="19" t="s">
        <v>920</v>
      </c>
      <c r="E164" s="19"/>
      <c r="F164" s="19" t="s">
        <v>921</v>
      </c>
      <c r="G164" s="9" t="s">
        <v>931</v>
      </c>
      <c r="H164" s="9" t="s">
        <v>986</v>
      </c>
      <c r="I164" s="9" t="s">
        <v>949</v>
      </c>
      <c r="J164" s="9" t="str">
        <f t="shared" si="2"/>
        <v>Sub Juniors</v>
      </c>
      <c r="K164" s="25" t="s">
        <v>993</v>
      </c>
      <c r="L164" s="13" t="s">
        <v>644</v>
      </c>
      <c r="M164" s="9"/>
    </row>
    <row r="165" spans="1:13" ht="17" x14ac:dyDescent="0.2">
      <c r="A165">
        <v>164</v>
      </c>
      <c r="B165" s="19">
        <v>44334.75</v>
      </c>
      <c r="C165" s="19" t="s">
        <v>913</v>
      </c>
      <c r="D165" s="19" t="s">
        <v>920</v>
      </c>
      <c r="E165" s="19"/>
      <c r="F165" s="19" t="s">
        <v>921</v>
      </c>
      <c r="G165" s="9" t="s">
        <v>931</v>
      </c>
      <c r="H165" s="9" t="s">
        <v>1017</v>
      </c>
      <c r="I165" s="9" t="s">
        <v>966</v>
      </c>
      <c r="J165" s="9" t="str">
        <f t="shared" si="2"/>
        <v/>
      </c>
      <c r="K165" s="9" t="s">
        <v>966</v>
      </c>
      <c r="L165" s="13" t="s">
        <v>645</v>
      </c>
      <c r="M165" s="9"/>
    </row>
    <row r="166" spans="1:13" ht="17" x14ac:dyDescent="0.2">
      <c r="A166">
        <v>165</v>
      </c>
      <c r="B166" s="19">
        <v>44334.75</v>
      </c>
      <c r="C166" s="19" t="s">
        <v>913</v>
      </c>
      <c r="D166" s="19" t="s">
        <v>920</v>
      </c>
      <c r="E166" s="19"/>
      <c r="F166" s="19" t="s">
        <v>921</v>
      </c>
      <c r="G166" s="9" t="s">
        <v>931</v>
      </c>
      <c r="H166" s="9" t="s">
        <v>1042</v>
      </c>
      <c r="I166" s="9" t="s">
        <v>131</v>
      </c>
      <c r="J166" s="9" t="str">
        <f t="shared" si="2"/>
        <v/>
      </c>
      <c r="K166" s="9" t="s">
        <v>131</v>
      </c>
      <c r="L166" s="13" t="s">
        <v>646</v>
      </c>
      <c r="M166" s="9"/>
    </row>
    <row r="167" spans="1:13" ht="17" x14ac:dyDescent="0.2">
      <c r="A167">
        <v>166</v>
      </c>
      <c r="B167" s="19">
        <v>44334.75</v>
      </c>
      <c r="C167" s="19" t="s">
        <v>913</v>
      </c>
      <c r="D167" s="19" t="s">
        <v>920</v>
      </c>
      <c r="E167" s="19"/>
      <c r="F167" s="19" t="s">
        <v>921</v>
      </c>
      <c r="G167" s="9" t="s">
        <v>931</v>
      </c>
      <c r="H167" s="9" t="s">
        <v>1057</v>
      </c>
      <c r="I167" s="9" t="s">
        <v>974</v>
      </c>
      <c r="J167" s="9" t="str">
        <f t="shared" si="2"/>
        <v/>
      </c>
      <c r="K167" s="9" t="s">
        <v>974</v>
      </c>
      <c r="L167" s="13" t="s">
        <v>647</v>
      </c>
      <c r="M167" s="9"/>
    </row>
    <row r="168" spans="1:13" ht="17" x14ac:dyDescent="0.2">
      <c r="A168">
        <v>167</v>
      </c>
      <c r="B168" s="19">
        <v>44334.75</v>
      </c>
      <c r="C168" s="19" t="s">
        <v>913</v>
      </c>
      <c r="D168" s="19" t="s">
        <v>920</v>
      </c>
      <c r="E168" s="19"/>
      <c r="F168" s="19" t="s">
        <v>921</v>
      </c>
      <c r="G168" s="9" t="s">
        <v>931</v>
      </c>
      <c r="H168" s="9" t="s">
        <v>1067</v>
      </c>
      <c r="I168" s="9" t="s">
        <v>1079</v>
      </c>
      <c r="J168" s="9" t="str">
        <f t="shared" si="2"/>
        <v>Sub Juniors 1</v>
      </c>
      <c r="K168" s="25" t="s">
        <v>962</v>
      </c>
      <c r="L168" s="13" t="s">
        <v>648</v>
      </c>
      <c r="M168" s="9"/>
    </row>
    <row r="169" spans="1:13" ht="17" x14ac:dyDescent="0.2">
      <c r="A169">
        <v>168</v>
      </c>
      <c r="B169" s="19">
        <v>44334.75</v>
      </c>
      <c r="C169" s="19" t="s">
        <v>913</v>
      </c>
      <c r="D169" s="19" t="s">
        <v>927</v>
      </c>
      <c r="E169" s="19"/>
      <c r="F169" s="19" t="s">
        <v>921</v>
      </c>
      <c r="G169" s="9" t="s">
        <v>931</v>
      </c>
      <c r="H169" s="9" t="s">
        <v>938</v>
      </c>
      <c r="I169" s="9" t="s">
        <v>49</v>
      </c>
      <c r="J169" s="9" t="str">
        <f t="shared" si="2"/>
        <v>Sub Junior</v>
      </c>
      <c r="K169" s="9" t="s">
        <v>973</v>
      </c>
      <c r="L169" s="13" t="s">
        <v>643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913</v>
      </c>
      <c r="D170" s="19" t="s">
        <v>927</v>
      </c>
      <c r="E170" s="19"/>
      <c r="F170" s="19" t="s">
        <v>921</v>
      </c>
      <c r="G170" s="9" t="s">
        <v>931</v>
      </c>
      <c r="H170" s="9" t="s">
        <v>986</v>
      </c>
      <c r="I170" s="9" t="s">
        <v>131</v>
      </c>
      <c r="J170" s="9" t="str">
        <f t="shared" si="2"/>
        <v/>
      </c>
      <c r="K170" s="9" t="s">
        <v>131</v>
      </c>
      <c r="L170" s="13" t="s">
        <v>649</v>
      </c>
      <c r="M170" s="9"/>
    </row>
    <row r="171" spans="1:13" ht="17" x14ac:dyDescent="0.2">
      <c r="A171">
        <v>170</v>
      </c>
      <c r="B171" s="19">
        <v>44334.75</v>
      </c>
      <c r="C171" s="19" t="s">
        <v>913</v>
      </c>
      <c r="D171" s="19" t="s">
        <v>927</v>
      </c>
      <c r="E171" s="19"/>
      <c r="F171" s="19" t="s">
        <v>921</v>
      </c>
      <c r="G171" s="9" t="s">
        <v>931</v>
      </c>
      <c r="H171" s="9" t="s">
        <v>1017</v>
      </c>
      <c r="I171" s="9" t="s">
        <v>949</v>
      </c>
      <c r="J171" s="9" t="str">
        <f t="shared" si="2"/>
        <v>Sub Juniors</v>
      </c>
      <c r="K171" s="25" t="s">
        <v>993</v>
      </c>
      <c r="L171" s="13" t="s">
        <v>650</v>
      </c>
      <c r="M171" s="9"/>
    </row>
    <row r="172" spans="1:13" ht="17" x14ac:dyDescent="0.2">
      <c r="A172">
        <v>171</v>
      </c>
      <c r="B172" s="19">
        <v>44334.75</v>
      </c>
      <c r="C172" s="19" t="s">
        <v>913</v>
      </c>
      <c r="D172" s="19" t="s">
        <v>927</v>
      </c>
      <c r="E172" s="19"/>
      <c r="F172" s="19" t="s">
        <v>921</v>
      </c>
      <c r="G172" s="9" t="s">
        <v>931</v>
      </c>
      <c r="H172" s="9" t="s">
        <v>1042</v>
      </c>
      <c r="I172" s="9" t="s">
        <v>1079</v>
      </c>
      <c r="J172" s="9" t="str">
        <f t="shared" si="2"/>
        <v>Sub Juniors 1</v>
      </c>
      <c r="K172" s="25" t="s">
        <v>962</v>
      </c>
      <c r="L172" s="13" t="s">
        <v>651</v>
      </c>
      <c r="M172" s="9"/>
    </row>
    <row r="173" spans="1:13" ht="17" x14ac:dyDescent="0.2">
      <c r="A173">
        <v>172</v>
      </c>
      <c r="B173" s="19">
        <v>44334.75</v>
      </c>
      <c r="C173" s="19" t="s">
        <v>913</v>
      </c>
      <c r="D173" s="19" t="s">
        <v>927</v>
      </c>
      <c r="E173" s="19"/>
      <c r="F173" s="19" t="s">
        <v>921</v>
      </c>
      <c r="G173" s="9" t="s">
        <v>931</v>
      </c>
      <c r="H173" s="9" t="s">
        <v>1057</v>
      </c>
      <c r="I173" s="9" t="s">
        <v>974</v>
      </c>
      <c r="J173" s="9" t="str">
        <f t="shared" si="2"/>
        <v/>
      </c>
      <c r="K173" s="9" t="s">
        <v>974</v>
      </c>
      <c r="L173" s="13" t="s">
        <v>647</v>
      </c>
      <c r="M173" s="9"/>
    </row>
    <row r="174" spans="1:13" ht="17" x14ac:dyDescent="0.2">
      <c r="A174">
        <v>173</v>
      </c>
      <c r="B174" s="19">
        <v>44334.75</v>
      </c>
      <c r="C174" s="19" t="s">
        <v>913</v>
      </c>
      <c r="D174" s="19" t="s">
        <v>927</v>
      </c>
      <c r="E174" s="19"/>
      <c r="F174" s="19" t="s">
        <v>921</v>
      </c>
      <c r="G174" s="9" t="s">
        <v>931</v>
      </c>
      <c r="H174" s="9" t="s">
        <v>1067</v>
      </c>
      <c r="I174" s="9" t="s">
        <v>966</v>
      </c>
      <c r="J174" s="9" t="str">
        <f t="shared" si="2"/>
        <v/>
      </c>
      <c r="K174" s="9" t="s">
        <v>966</v>
      </c>
      <c r="L174" s="13" t="s">
        <v>627</v>
      </c>
      <c r="M174" s="9"/>
    </row>
    <row r="175" spans="1:13" ht="17" x14ac:dyDescent="0.2">
      <c r="A175">
        <v>174</v>
      </c>
      <c r="B175" s="19">
        <v>44334.75</v>
      </c>
      <c r="C175" s="19" t="s">
        <v>913</v>
      </c>
      <c r="D175" s="19" t="s">
        <v>928</v>
      </c>
      <c r="E175" s="19" t="s">
        <v>929</v>
      </c>
      <c r="F175" s="19" t="s">
        <v>921</v>
      </c>
      <c r="G175" s="9" t="s">
        <v>931</v>
      </c>
      <c r="H175" s="9" t="s">
        <v>938</v>
      </c>
      <c r="I175" s="9" t="s">
        <v>1079</v>
      </c>
      <c r="J175" s="9" t="str">
        <f t="shared" si="2"/>
        <v>Sub Juniors 1</v>
      </c>
      <c r="K175" s="25" t="s">
        <v>962</v>
      </c>
      <c r="L175" s="14" t="s">
        <v>652</v>
      </c>
      <c r="M175" s="14" t="s">
        <v>655</v>
      </c>
    </row>
    <row r="176" spans="1:13" ht="17" x14ac:dyDescent="0.2">
      <c r="A176">
        <v>175</v>
      </c>
      <c r="B176" s="19">
        <v>44334.75</v>
      </c>
      <c r="C176" s="19" t="s">
        <v>913</v>
      </c>
      <c r="D176" s="19" t="s">
        <v>928</v>
      </c>
      <c r="E176" s="19" t="s">
        <v>929</v>
      </c>
      <c r="F176" s="19" t="s">
        <v>921</v>
      </c>
      <c r="G176" s="9" t="s">
        <v>931</v>
      </c>
      <c r="H176" s="9" t="s">
        <v>986</v>
      </c>
      <c r="I176" s="9" t="s">
        <v>949</v>
      </c>
      <c r="J176" s="9" t="str">
        <f t="shared" si="2"/>
        <v>Sub Juniors</v>
      </c>
      <c r="K176" s="25" t="s">
        <v>993</v>
      </c>
      <c r="L176" s="14" t="s">
        <v>644</v>
      </c>
      <c r="M176" s="14" t="s">
        <v>656</v>
      </c>
    </row>
    <row r="177" spans="1:13" ht="17" x14ac:dyDescent="0.2">
      <c r="A177">
        <v>176</v>
      </c>
      <c r="B177" s="19">
        <v>44334.75</v>
      </c>
      <c r="C177" s="19" t="s">
        <v>913</v>
      </c>
      <c r="D177" s="19" t="s">
        <v>928</v>
      </c>
      <c r="E177" s="19" t="s">
        <v>929</v>
      </c>
      <c r="F177" s="19" t="s">
        <v>921</v>
      </c>
      <c r="G177" s="9" t="s">
        <v>931</v>
      </c>
      <c r="H177" s="9" t="s">
        <v>1017</v>
      </c>
      <c r="I177" s="9" t="s">
        <v>974</v>
      </c>
      <c r="J177" s="9" t="str">
        <f t="shared" si="2"/>
        <v/>
      </c>
      <c r="K177" s="9" t="s">
        <v>974</v>
      </c>
      <c r="L177" s="14" t="s">
        <v>653</v>
      </c>
      <c r="M177" s="14" t="s">
        <v>657</v>
      </c>
    </row>
    <row r="178" spans="1:13" ht="17" x14ac:dyDescent="0.2">
      <c r="A178">
        <v>177</v>
      </c>
      <c r="B178" s="19">
        <v>44334.75</v>
      </c>
      <c r="C178" s="19" t="s">
        <v>913</v>
      </c>
      <c r="D178" s="19" t="s">
        <v>928</v>
      </c>
      <c r="E178" s="19" t="s">
        <v>929</v>
      </c>
      <c r="F178" s="19" t="s">
        <v>921</v>
      </c>
      <c r="G178" s="9" t="s">
        <v>931</v>
      </c>
      <c r="H178" s="9" t="s">
        <v>1042</v>
      </c>
      <c r="I178" s="9" t="s">
        <v>131</v>
      </c>
      <c r="J178" s="9" t="str">
        <f t="shared" si="2"/>
        <v/>
      </c>
      <c r="K178" s="9" t="s">
        <v>131</v>
      </c>
      <c r="L178" s="14" t="s">
        <v>646</v>
      </c>
      <c r="M178" s="14" t="s">
        <v>658</v>
      </c>
    </row>
    <row r="179" spans="1:13" ht="17" x14ac:dyDescent="0.2">
      <c r="A179">
        <v>178</v>
      </c>
      <c r="B179" s="19">
        <v>44334.75</v>
      </c>
      <c r="C179" s="19" t="s">
        <v>913</v>
      </c>
      <c r="D179" s="19" t="s">
        <v>928</v>
      </c>
      <c r="E179" s="19" t="s">
        <v>929</v>
      </c>
      <c r="F179" s="19" t="s">
        <v>921</v>
      </c>
      <c r="G179" s="9" t="s">
        <v>931</v>
      </c>
      <c r="H179" s="9" t="s">
        <v>1057</v>
      </c>
      <c r="I179" s="9" t="s">
        <v>49</v>
      </c>
      <c r="J179" s="9" t="str">
        <f t="shared" si="2"/>
        <v>Sub Junior</v>
      </c>
      <c r="K179" s="9" t="s">
        <v>973</v>
      </c>
      <c r="L179" s="14" t="s">
        <v>654</v>
      </c>
      <c r="M179" s="14" t="s">
        <v>569</v>
      </c>
    </row>
    <row r="180" spans="1:13" ht="17" x14ac:dyDescent="0.2">
      <c r="A180">
        <v>179</v>
      </c>
      <c r="B180" s="19">
        <v>44334.75</v>
      </c>
      <c r="C180" s="19" t="s">
        <v>913</v>
      </c>
      <c r="D180" s="19" t="s">
        <v>928</v>
      </c>
      <c r="E180" s="19" t="s">
        <v>929</v>
      </c>
      <c r="F180" s="19" t="s">
        <v>921</v>
      </c>
      <c r="G180" s="9" t="s">
        <v>931</v>
      </c>
      <c r="H180" s="9" t="s">
        <v>1067</v>
      </c>
      <c r="I180" s="9" t="s">
        <v>966</v>
      </c>
      <c r="J180" s="9" t="str">
        <f t="shared" si="2"/>
        <v/>
      </c>
      <c r="K180" s="9" t="s">
        <v>966</v>
      </c>
      <c r="L180" s="14" t="s">
        <v>627</v>
      </c>
      <c r="M180" s="14" t="s">
        <v>659</v>
      </c>
    </row>
    <row r="181" spans="1:13" ht="17" x14ac:dyDescent="0.2">
      <c r="A181">
        <v>180</v>
      </c>
      <c r="B181" s="19">
        <v>44334.8125</v>
      </c>
      <c r="C181" s="19" t="s">
        <v>912</v>
      </c>
      <c r="D181" s="19" t="s">
        <v>920</v>
      </c>
      <c r="E181" s="19"/>
      <c r="F181" s="19" t="s">
        <v>917</v>
      </c>
      <c r="G181" s="9"/>
      <c r="H181" s="9" t="s">
        <v>938</v>
      </c>
      <c r="I181" s="9" t="s">
        <v>31</v>
      </c>
      <c r="J181" s="9" t="str">
        <f t="shared" si="2"/>
        <v/>
      </c>
      <c r="K181" s="9" t="s">
        <v>31</v>
      </c>
      <c r="L181" s="13" t="s">
        <v>498</v>
      </c>
      <c r="M181" s="9"/>
    </row>
    <row r="182" spans="1:13" ht="17" x14ac:dyDescent="0.2">
      <c r="A182">
        <v>181</v>
      </c>
      <c r="B182" s="19">
        <v>44334.8125</v>
      </c>
      <c r="C182" s="19" t="s">
        <v>912</v>
      </c>
      <c r="D182" s="19" t="s">
        <v>920</v>
      </c>
      <c r="E182" s="19"/>
      <c r="F182" s="19" t="s">
        <v>917</v>
      </c>
      <c r="G182" s="9"/>
      <c r="H182" s="9" t="s">
        <v>986</v>
      </c>
      <c r="I182" s="9" t="s">
        <v>184</v>
      </c>
      <c r="J182" s="9" t="str">
        <f t="shared" si="2"/>
        <v>Seniors</v>
      </c>
      <c r="K182" s="25" t="s">
        <v>988</v>
      </c>
      <c r="L182" s="13" t="s">
        <v>660</v>
      </c>
      <c r="M182" s="9"/>
    </row>
    <row r="183" spans="1:13" ht="17" x14ac:dyDescent="0.2">
      <c r="A183">
        <v>182</v>
      </c>
      <c r="B183" s="19">
        <v>44334.8125</v>
      </c>
      <c r="C183" s="19" t="s">
        <v>912</v>
      </c>
      <c r="D183" s="19" t="s">
        <v>920</v>
      </c>
      <c r="E183" s="19"/>
      <c r="F183" s="19" t="s">
        <v>917</v>
      </c>
      <c r="G183" s="9"/>
      <c r="H183" s="9" t="s">
        <v>1017</v>
      </c>
      <c r="I183" s="9" t="s">
        <v>137</v>
      </c>
      <c r="J183" s="9" t="str">
        <f t="shared" si="2"/>
        <v>Seniors</v>
      </c>
      <c r="K183" s="9" t="s">
        <v>979</v>
      </c>
      <c r="L183" s="13" t="s">
        <v>661</v>
      </c>
      <c r="M183" s="9"/>
    </row>
    <row r="184" spans="1:13" ht="17" x14ac:dyDescent="0.2">
      <c r="A184">
        <v>183</v>
      </c>
      <c r="B184" s="19">
        <v>44334.8125</v>
      </c>
      <c r="C184" s="19" t="s">
        <v>912</v>
      </c>
      <c r="D184" s="19" t="s">
        <v>920</v>
      </c>
      <c r="E184" s="19"/>
      <c r="F184" s="19" t="s">
        <v>917</v>
      </c>
      <c r="G184" s="9"/>
      <c r="H184" s="9" t="s">
        <v>1042</v>
      </c>
      <c r="I184" s="9" t="s">
        <v>113</v>
      </c>
      <c r="J184" s="9" t="str">
        <f t="shared" si="2"/>
        <v>Seniors</v>
      </c>
      <c r="K184" s="9" t="s">
        <v>1052</v>
      </c>
      <c r="L184" s="13" t="s">
        <v>662</v>
      </c>
      <c r="M184" s="9"/>
    </row>
    <row r="185" spans="1:13" ht="17" x14ac:dyDescent="0.2">
      <c r="A185">
        <v>184</v>
      </c>
      <c r="B185" s="19">
        <v>44334.8125</v>
      </c>
      <c r="C185" s="19" t="s">
        <v>912</v>
      </c>
      <c r="D185" s="19" t="s">
        <v>920</v>
      </c>
      <c r="E185" s="19"/>
      <c r="F185" s="19" t="s">
        <v>917</v>
      </c>
      <c r="G185" s="9"/>
      <c r="H185" s="9" t="s">
        <v>1057</v>
      </c>
      <c r="I185" s="9" t="s">
        <v>124</v>
      </c>
      <c r="J185" s="9" t="str">
        <f t="shared" si="2"/>
        <v>Seniors</v>
      </c>
      <c r="K185" s="25" t="s">
        <v>941</v>
      </c>
      <c r="L185" s="13" t="s">
        <v>663</v>
      </c>
      <c r="M185" s="9"/>
    </row>
    <row r="186" spans="1:13" ht="17" x14ac:dyDescent="0.2">
      <c r="A186">
        <v>185</v>
      </c>
      <c r="B186" s="19">
        <v>44334.8125</v>
      </c>
      <c r="C186" s="19" t="s">
        <v>912</v>
      </c>
      <c r="D186" s="19" t="s">
        <v>915</v>
      </c>
      <c r="E186" s="19"/>
      <c r="F186" s="19" t="s">
        <v>917</v>
      </c>
      <c r="G186" s="9"/>
      <c r="H186" s="9" t="s">
        <v>938</v>
      </c>
      <c r="I186" s="9" t="s">
        <v>137</v>
      </c>
      <c r="J186" s="9" t="str">
        <f t="shared" si="2"/>
        <v>Seniors</v>
      </c>
      <c r="K186" s="9" t="s">
        <v>979</v>
      </c>
      <c r="L186" s="13" t="s">
        <v>664</v>
      </c>
      <c r="M186" s="9"/>
    </row>
    <row r="187" spans="1:13" ht="17" x14ac:dyDescent="0.2">
      <c r="A187">
        <v>186</v>
      </c>
      <c r="B187" s="19">
        <v>44334.8125</v>
      </c>
      <c r="C187" s="19" t="s">
        <v>912</v>
      </c>
      <c r="D187" s="19" t="s">
        <v>915</v>
      </c>
      <c r="E187" s="19"/>
      <c r="F187" s="19" t="s">
        <v>917</v>
      </c>
      <c r="G187" s="9"/>
      <c r="H187" s="9" t="s">
        <v>986</v>
      </c>
      <c r="I187" s="9" t="s">
        <v>31</v>
      </c>
      <c r="J187" s="9" t="str">
        <f t="shared" si="2"/>
        <v/>
      </c>
      <c r="K187" s="9" t="s">
        <v>31</v>
      </c>
      <c r="L187" s="13" t="s">
        <v>492</v>
      </c>
      <c r="M187" s="9"/>
    </row>
    <row r="188" spans="1:13" ht="17" x14ac:dyDescent="0.2">
      <c r="A188">
        <v>187</v>
      </c>
      <c r="B188" s="19">
        <v>44334.8125</v>
      </c>
      <c r="C188" s="19" t="s">
        <v>912</v>
      </c>
      <c r="D188" s="19" t="s">
        <v>915</v>
      </c>
      <c r="E188" s="19"/>
      <c r="F188" s="19" t="s">
        <v>917</v>
      </c>
      <c r="G188" s="9"/>
      <c r="H188" s="9" t="s">
        <v>1017</v>
      </c>
      <c r="I188" s="9" t="s">
        <v>124</v>
      </c>
      <c r="J188" s="9" t="str">
        <f t="shared" si="2"/>
        <v>Seniors</v>
      </c>
      <c r="K188" s="25" t="s">
        <v>941</v>
      </c>
      <c r="L188" s="13" t="s">
        <v>665</v>
      </c>
      <c r="M188" s="9"/>
    </row>
    <row r="189" spans="1:13" ht="17" x14ac:dyDescent="0.2">
      <c r="A189">
        <v>188</v>
      </c>
      <c r="B189" s="19">
        <v>44334.8125</v>
      </c>
      <c r="C189" s="19" t="s">
        <v>912</v>
      </c>
      <c r="D189" s="19" t="s">
        <v>915</v>
      </c>
      <c r="E189" s="19"/>
      <c r="F189" s="19" t="s">
        <v>917</v>
      </c>
      <c r="G189" s="9"/>
      <c r="H189" s="9" t="s">
        <v>1042</v>
      </c>
      <c r="I189" s="9" t="s">
        <v>113</v>
      </c>
      <c r="J189" s="9" t="str">
        <f t="shared" si="2"/>
        <v>Seniors</v>
      </c>
      <c r="K189" s="9" t="s">
        <v>1052</v>
      </c>
      <c r="L189" s="13" t="s">
        <v>662</v>
      </c>
      <c r="M189" s="9"/>
    </row>
    <row r="190" spans="1:13" ht="17" x14ac:dyDescent="0.2">
      <c r="A190">
        <v>189</v>
      </c>
      <c r="B190" s="19">
        <v>44334.8125</v>
      </c>
      <c r="C190" s="19" t="s">
        <v>912</v>
      </c>
      <c r="D190" s="19" t="s">
        <v>915</v>
      </c>
      <c r="E190" s="19"/>
      <c r="F190" s="19" t="s">
        <v>917</v>
      </c>
      <c r="G190" s="9"/>
      <c r="H190" s="9" t="s">
        <v>1057</v>
      </c>
      <c r="I190" s="9" t="s">
        <v>184</v>
      </c>
      <c r="J190" s="9" t="str">
        <f t="shared" si="2"/>
        <v>Seniors</v>
      </c>
      <c r="K190" s="25" t="s">
        <v>988</v>
      </c>
      <c r="L190" s="13" t="s">
        <v>666</v>
      </c>
      <c r="M190" s="9"/>
    </row>
    <row r="191" spans="1:13" ht="17" x14ac:dyDescent="0.2">
      <c r="A191">
        <v>190</v>
      </c>
      <c r="B191" s="19">
        <v>44334.8125</v>
      </c>
      <c r="C191" s="19" t="s">
        <v>912</v>
      </c>
      <c r="D191" s="19" t="s">
        <v>926</v>
      </c>
      <c r="E191" s="19" t="s">
        <v>929</v>
      </c>
      <c r="F191" s="19" t="s">
        <v>917</v>
      </c>
      <c r="G191" s="9"/>
      <c r="H191" s="9" t="s">
        <v>938</v>
      </c>
      <c r="I191" s="9" t="s">
        <v>124</v>
      </c>
      <c r="J191" s="9" t="str">
        <f t="shared" si="2"/>
        <v>Seniors</v>
      </c>
      <c r="K191" s="25" t="s">
        <v>941</v>
      </c>
      <c r="L191" s="14" t="s">
        <v>667</v>
      </c>
      <c r="M191" s="14" t="s">
        <v>671</v>
      </c>
    </row>
    <row r="192" spans="1:13" ht="17" x14ac:dyDescent="0.2">
      <c r="A192">
        <v>191</v>
      </c>
      <c r="B192" s="19">
        <v>44334.8125</v>
      </c>
      <c r="C192" s="19" t="s">
        <v>912</v>
      </c>
      <c r="D192" s="19" t="s">
        <v>926</v>
      </c>
      <c r="E192" s="19" t="s">
        <v>929</v>
      </c>
      <c r="F192" s="19" t="s">
        <v>917</v>
      </c>
      <c r="G192" s="9"/>
      <c r="H192" s="9" t="s">
        <v>986</v>
      </c>
      <c r="I192" s="9" t="s">
        <v>137</v>
      </c>
      <c r="J192" s="9" t="str">
        <f t="shared" si="2"/>
        <v>Seniors</v>
      </c>
      <c r="K192" s="9" t="s">
        <v>979</v>
      </c>
      <c r="L192" s="14" t="s">
        <v>668</v>
      </c>
      <c r="M192" s="14" t="s">
        <v>672</v>
      </c>
    </row>
    <row r="193" spans="1:13" ht="17" x14ac:dyDescent="0.2">
      <c r="A193">
        <v>192</v>
      </c>
      <c r="B193" s="19">
        <v>44334.8125</v>
      </c>
      <c r="C193" s="19" t="s">
        <v>912</v>
      </c>
      <c r="D193" s="19" t="s">
        <v>926</v>
      </c>
      <c r="E193" s="19" t="s">
        <v>929</v>
      </c>
      <c r="F193" s="19" t="s">
        <v>917</v>
      </c>
      <c r="G193" s="9"/>
      <c r="H193" s="9" t="s">
        <v>1017</v>
      </c>
      <c r="I193" s="9" t="s">
        <v>184</v>
      </c>
      <c r="J193" s="9" t="str">
        <f t="shared" si="2"/>
        <v>Seniors</v>
      </c>
      <c r="K193" s="25" t="s">
        <v>988</v>
      </c>
      <c r="L193" s="14" t="s">
        <v>669</v>
      </c>
      <c r="M193" s="14" t="s">
        <v>673</v>
      </c>
    </row>
    <row r="194" spans="1:13" ht="17" x14ac:dyDescent="0.2">
      <c r="A194">
        <v>193</v>
      </c>
      <c r="B194" s="19">
        <v>44334.8125</v>
      </c>
      <c r="C194" s="19" t="s">
        <v>912</v>
      </c>
      <c r="D194" s="19" t="s">
        <v>926</v>
      </c>
      <c r="E194" s="19" t="s">
        <v>929</v>
      </c>
      <c r="F194" s="19" t="s">
        <v>917</v>
      </c>
      <c r="G194" s="9"/>
      <c r="H194" s="9" t="s">
        <v>1042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1052</v>
      </c>
      <c r="L194" s="14" t="s">
        <v>662</v>
      </c>
      <c r="M194" s="14" t="s">
        <v>674</v>
      </c>
    </row>
    <row r="195" spans="1:13" ht="17" x14ac:dyDescent="0.2">
      <c r="A195">
        <v>194</v>
      </c>
      <c r="B195" s="19">
        <v>44334.8125</v>
      </c>
      <c r="C195" s="19" t="s">
        <v>912</v>
      </c>
      <c r="D195" s="19" t="s">
        <v>926</v>
      </c>
      <c r="E195" s="19" t="s">
        <v>929</v>
      </c>
      <c r="F195" s="19" t="s">
        <v>917</v>
      </c>
      <c r="G195" s="9"/>
      <c r="H195" s="9" t="s">
        <v>1057</v>
      </c>
      <c r="I195" s="9" t="s">
        <v>31</v>
      </c>
      <c r="J195" s="9" t="str">
        <f t="shared" si="3"/>
        <v/>
      </c>
      <c r="K195" s="9" t="s">
        <v>31</v>
      </c>
      <c r="L195" s="14" t="s">
        <v>670</v>
      </c>
      <c r="M195" s="14" t="s">
        <v>675</v>
      </c>
    </row>
    <row r="196" spans="1:13" ht="17" x14ac:dyDescent="0.2">
      <c r="A196">
        <v>195</v>
      </c>
      <c r="B196" s="19">
        <v>44335.75</v>
      </c>
      <c r="C196" s="19" t="s">
        <v>910</v>
      </c>
      <c r="D196" s="19" t="s">
        <v>923</v>
      </c>
      <c r="E196" s="19"/>
      <c r="F196" s="19" t="s">
        <v>922</v>
      </c>
      <c r="G196" s="9" t="s">
        <v>933</v>
      </c>
      <c r="H196" s="9" t="s">
        <v>938</v>
      </c>
      <c r="I196" s="9" t="s">
        <v>974</v>
      </c>
      <c r="J196" s="9" t="str">
        <f t="shared" si="3"/>
        <v>2</v>
      </c>
      <c r="K196" s="9" t="s">
        <v>975</v>
      </c>
      <c r="L196" s="13" t="s">
        <v>558</v>
      </c>
      <c r="M196" s="9"/>
    </row>
    <row r="197" spans="1:13" ht="17" x14ac:dyDescent="0.2">
      <c r="A197">
        <v>196</v>
      </c>
      <c r="B197" s="19">
        <v>44335.75</v>
      </c>
      <c r="C197" s="19" t="s">
        <v>910</v>
      </c>
      <c r="D197" s="19" t="s">
        <v>923</v>
      </c>
      <c r="E197" s="19"/>
      <c r="F197" s="19" t="s">
        <v>922</v>
      </c>
      <c r="G197" s="9" t="s">
        <v>933</v>
      </c>
      <c r="H197" s="9" t="s">
        <v>986</v>
      </c>
      <c r="I197" s="9" t="s">
        <v>49</v>
      </c>
      <c r="J197" s="9" t="str">
        <f t="shared" si="3"/>
        <v>Intermediates 2</v>
      </c>
      <c r="K197" s="9" t="s">
        <v>1007</v>
      </c>
      <c r="L197" s="13" t="s">
        <v>676</v>
      </c>
      <c r="M197" s="9"/>
    </row>
    <row r="198" spans="1:13" ht="17" x14ac:dyDescent="0.2">
      <c r="A198">
        <v>197</v>
      </c>
      <c r="B198" s="19">
        <v>44335.75</v>
      </c>
      <c r="C198" s="19" t="s">
        <v>910</v>
      </c>
      <c r="D198" s="19" t="s">
        <v>923</v>
      </c>
      <c r="E198" s="19"/>
      <c r="F198" s="19" t="s">
        <v>922</v>
      </c>
      <c r="G198" s="9" t="s">
        <v>933</v>
      </c>
      <c r="H198" s="9" t="s">
        <v>1017</v>
      </c>
      <c r="I198" s="9" t="s">
        <v>149</v>
      </c>
      <c r="J198" s="9" t="str">
        <f t="shared" si="3"/>
        <v>Intermediates 2 2</v>
      </c>
      <c r="K198" s="9" t="s">
        <v>1013</v>
      </c>
      <c r="L198" s="13" t="s">
        <v>677</v>
      </c>
      <c r="M198" s="9"/>
    </row>
    <row r="199" spans="1:13" ht="17" x14ac:dyDescent="0.2">
      <c r="A199">
        <v>198</v>
      </c>
      <c r="B199" s="19">
        <v>44335.75</v>
      </c>
      <c r="C199" s="19" t="s">
        <v>910</v>
      </c>
      <c r="D199" s="19" t="s">
        <v>927</v>
      </c>
      <c r="E199" s="19"/>
      <c r="F199" s="19" t="s">
        <v>922</v>
      </c>
      <c r="G199" s="9" t="s">
        <v>933</v>
      </c>
      <c r="H199" s="9" t="s">
        <v>938</v>
      </c>
      <c r="I199" s="9" t="s">
        <v>974</v>
      </c>
      <c r="J199" s="9" t="str">
        <f t="shared" si="3"/>
        <v>2</v>
      </c>
      <c r="K199" s="9" t="s">
        <v>975</v>
      </c>
      <c r="L199" s="13" t="s">
        <v>558</v>
      </c>
      <c r="M199" s="9"/>
    </row>
    <row r="200" spans="1:13" ht="17" x14ac:dyDescent="0.2">
      <c r="A200">
        <v>199</v>
      </c>
      <c r="B200" s="19">
        <v>44335.75</v>
      </c>
      <c r="C200" s="19" t="s">
        <v>910</v>
      </c>
      <c r="D200" s="19" t="s">
        <v>927</v>
      </c>
      <c r="E200" s="19"/>
      <c r="F200" s="19" t="s">
        <v>922</v>
      </c>
      <c r="G200" s="9" t="s">
        <v>933</v>
      </c>
      <c r="H200" s="9" t="s">
        <v>986</v>
      </c>
      <c r="I200" s="9" t="s">
        <v>149</v>
      </c>
      <c r="J200" s="9" t="str">
        <f t="shared" si="3"/>
        <v>Intermediates 2 2</v>
      </c>
      <c r="K200" s="9" t="s">
        <v>1013</v>
      </c>
      <c r="L200" s="13" t="s">
        <v>678</v>
      </c>
      <c r="M200" s="9"/>
    </row>
    <row r="201" spans="1:13" ht="17" x14ac:dyDescent="0.2">
      <c r="A201">
        <v>200</v>
      </c>
      <c r="B201" s="19">
        <v>44335.75</v>
      </c>
      <c r="C201" s="19" t="s">
        <v>910</v>
      </c>
      <c r="D201" s="19" t="s">
        <v>927</v>
      </c>
      <c r="E201" s="19"/>
      <c r="F201" s="19" t="s">
        <v>922</v>
      </c>
      <c r="G201" s="9" t="s">
        <v>933</v>
      </c>
      <c r="H201" s="9" t="s">
        <v>1017</v>
      </c>
      <c r="I201" s="9" t="s">
        <v>49</v>
      </c>
      <c r="J201" s="9" t="str">
        <f t="shared" si="3"/>
        <v>Intermediates 2</v>
      </c>
      <c r="K201" s="9" t="s">
        <v>1007</v>
      </c>
      <c r="L201" s="13" t="s">
        <v>679</v>
      </c>
      <c r="M201" s="9"/>
    </row>
    <row r="202" spans="1:13" ht="17" x14ac:dyDescent="0.2">
      <c r="A202">
        <v>201</v>
      </c>
      <c r="B202" s="19">
        <v>44335.75</v>
      </c>
      <c r="C202" s="19" t="s">
        <v>910</v>
      </c>
      <c r="D202" s="19" t="s">
        <v>925</v>
      </c>
      <c r="E202" s="19" t="s">
        <v>929</v>
      </c>
      <c r="F202" s="19" t="s">
        <v>922</v>
      </c>
      <c r="G202" s="9" t="s">
        <v>933</v>
      </c>
      <c r="H202" s="9" t="s">
        <v>938</v>
      </c>
      <c r="I202" s="9" t="s">
        <v>974</v>
      </c>
      <c r="J202" s="9" t="str">
        <f t="shared" si="3"/>
        <v>2</v>
      </c>
      <c r="K202" s="9" t="s">
        <v>975</v>
      </c>
      <c r="L202" s="14" t="s">
        <v>558</v>
      </c>
      <c r="M202" s="14" t="s">
        <v>681</v>
      </c>
    </row>
    <row r="203" spans="1:13" ht="17" x14ac:dyDescent="0.2">
      <c r="A203">
        <v>202</v>
      </c>
      <c r="B203" s="19">
        <v>44335.75</v>
      </c>
      <c r="C203" s="19" t="s">
        <v>910</v>
      </c>
      <c r="D203" s="19" t="s">
        <v>925</v>
      </c>
      <c r="E203" s="19" t="s">
        <v>929</v>
      </c>
      <c r="F203" s="19" t="s">
        <v>922</v>
      </c>
      <c r="G203" s="9" t="s">
        <v>933</v>
      </c>
      <c r="H203" s="9" t="s">
        <v>986</v>
      </c>
      <c r="I203" s="9" t="s">
        <v>49</v>
      </c>
      <c r="J203" s="9" t="str">
        <f t="shared" si="3"/>
        <v>Intermediates 2</v>
      </c>
      <c r="K203" s="9" t="s">
        <v>1007</v>
      </c>
      <c r="L203" s="14" t="s">
        <v>676</v>
      </c>
      <c r="M203" s="14" t="s">
        <v>682</v>
      </c>
    </row>
    <row r="204" spans="1:13" ht="17" x14ac:dyDescent="0.2">
      <c r="A204">
        <v>203</v>
      </c>
      <c r="B204" s="19">
        <v>44335.75</v>
      </c>
      <c r="C204" s="19" t="s">
        <v>910</v>
      </c>
      <c r="D204" s="19" t="s">
        <v>925</v>
      </c>
      <c r="E204" s="19" t="s">
        <v>929</v>
      </c>
      <c r="F204" s="19" t="s">
        <v>922</v>
      </c>
      <c r="G204" s="9" t="s">
        <v>933</v>
      </c>
      <c r="H204" s="9" t="s">
        <v>1017</v>
      </c>
      <c r="I204" s="9" t="s">
        <v>149</v>
      </c>
      <c r="J204" s="9" t="str">
        <f t="shared" si="3"/>
        <v>Intermediates 2</v>
      </c>
      <c r="K204" s="9" t="s">
        <v>1040</v>
      </c>
      <c r="L204" s="14" t="s">
        <v>680</v>
      </c>
      <c r="M204" s="14" t="s">
        <v>591</v>
      </c>
    </row>
    <row r="205" spans="1:13" ht="17" x14ac:dyDescent="0.2">
      <c r="A205">
        <v>204</v>
      </c>
      <c r="B205" s="19">
        <v>44335.8125</v>
      </c>
      <c r="C205" s="19" t="s">
        <v>910</v>
      </c>
      <c r="D205" s="19" t="s">
        <v>923</v>
      </c>
      <c r="E205" s="19"/>
      <c r="F205" s="19" t="s">
        <v>922</v>
      </c>
      <c r="G205" s="9" t="s">
        <v>931</v>
      </c>
      <c r="H205" s="9" t="s">
        <v>938</v>
      </c>
      <c r="I205" s="9" t="s">
        <v>149</v>
      </c>
      <c r="J205" s="9" t="str">
        <f t="shared" si="3"/>
        <v>Intermediates 1</v>
      </c>
      <c r="K205" s="9" t="s">
        <v>982</v>
      </c>
      <c r="L205" s="13" t="s">
        <v>683</v>
      </c>
      <c r="M205" s="9"/>
    </row>
    <row r="206" spans="1:13" ht="17" x14ac:dyDescent="0.2">
      <c r="A206">
        <v>205</v>
      </c>
      <c r="B206" s="27">
        <v>44335.8125</v>
      </c>
      <c r="C206" s="27" t="s">
        <v>910</v>
      </c>
      <c r="D206" s="27" t="s">
        <v>923</v>
      </c>
      <c r="E206" s="27"/>
      <c r="F206" s="27" t="s">
        <v>922</v>
      </c>
      <c r="G206" s="28" t="s">
        <v>931</v>
      </c>
      <c r="H206" s="28" t="s">
        <v>986</v>
      </c>
      <c r="I206" s="28" t="s">
        <v>49</v>
      </c>
      <c r="J206" s="28" t="str">
        <f t="shared" si="3"/>
        <v>Intermediates</v>
      </c>
      <c r="K206" s="28" t="s">
        <v>969</v>
      </c>
      <c r="L206" s="29" t="s">
        <v>689</v>
      </c>
      <c r="M206" s="28"/>
    </row>
    <row r="207" spans="1:13" ht="17" x14ac:dyDescent="0.2">
      <c r="A207">
        <v>206</v>
      </c>
      <c r="B207" s="27">
        <v>44335.8125</v>
      </c>
      <c r="C207" s="27" t="s">
        <v>910</v>
      </c>
      <c r="D207" s="27" t="s">
        <v>923</v>
      </c>
      <c r="E207" s="27"/>
      <c r="F207" s="27" t="s">
        <v>922</v>
      </c>
      <c r="G207" s="28" t="s">
        <v>931</v>
      </c>
      <c r="H207" s="9" t="s">
        <v>1017</v>
      </c>
      <c r="I207" s="28" t="s">
        <v>1074</v>
      </c>
      <c r="J207" s="28" t="str">
        <f t="shared" si="3"/>
        <v>Intermediates</v>
      </c>
      <c r="K207" s="28" t="s">
        <v>945</v>
      </c>
      <c r="L207" s="29" t="s">
        <v>1088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910</v>
      </c>
      <c r="D208" s="19" t="s">
        <v>923</v>
      </c>
      <c r="E208" s="19"/>
      <c r="F208" s="19" t="s">
        <v>922</v>
      </c>
      <c r="G208" s="9" t="s">
        <v>931</v>
      </c>
      <c r="H208" s="9" t="s">
        <v>1042</v>
      </c>
      <c r="I208" s="9" t="s">
        <v>974</v>
      </c>
      <c r="J208" s="9" t="str">
        <f t="shared" si="3"/>
        <v/>
      </c>
      <c r="K208" s="9" t="s">
        <v>974</v>
      </c>
      <c r="L208" s="13" t="s">
        <v>685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910</v>
      </c>
      <c r="D209" s="19" t="s">
        <v>923</v>
      </c>
      <c r="E209" s="19"/>
      <c r="F209" s="19" t="s">
        <v>922</v>
      </c>
      <c r="G209" s="9" t="s">
        <v>931</v>
      </c>
      <c r="H209" s="9" t="s">
        <v>1057</v>
      </c>
      <c r="I209" s="9" t="s">
        <v>98</v>
      </c>
      <c r="J209" s="9" t="str">
        <f t="shared" si="3"/>
        <v>Intermediates</v>
      </c>
      <c r="K209" s="25" t="s">
        <v>997</v>
      </c>
      <c r="L209" s="13" t="s">
        <v>686</v>
      </c>
      <c r="M209" s="9"/>
    </row>
    <row r="210" spans="1:13" ht="17" x14ac:dyDescent="0.2">
      <c r="A210">
        <v>209</v>
      </c>
      <c r="B210" s="19">
        <v>44335.8125</v>
      </c>
      <c r="C210" s="19" t="s">
        <v>910</v>
      </c>
      <c r="D210" s="19" t="s">
        <v>923</v>
      </c>
      <c r="E210" s="19"/>
      <c r="F210" s="19" t="s">
        <v>922</v>
      </c>
      <c r="G210" s="9" t="s">
        <v>931</v>
      </c>
      <c r="H210" s="9" t="s">
        <v>1067</v>
      </c>
      <c r="I210" s="9" t="s">
        <v>16</v>
      </c>
      <c r="J210" s="9" t="str">
        <f t="shared" si="3"/>
        <v>Intermediates</v>
      </c>
      <c r="K210" s="25" t="s">
        <v>1026</v>
      </c>
      <c r="L210" s="13" t="s">
        <v>687</v>
      </c>
      <c r="M210" s="9"/>
    </row>
    <row r="211" spans="1:13" ht="17" x14ac:dyDescent="0.2">
      <c r="A211">
        <v>210</v>
      </c>
      <c r="B211" s="19">
        <v>44335.8125</v>
      </c>
      <c r="C211" s="19" t="s">
        <v>910</v>
      </c>
      <c r="D211" s="19" t="s">
        <v>927</v>
      </c>
      <c r="E211" s="19"/>
      <c r="F211" s="19" t="s">
        <v>922</v>
      </c>
      <c r="G211" s="9" t="s">
        <v>931</v>
      </c>
      <c r="H211" s="9" t="s">
        <v>938</v>
      </c>
      <c r="I211" s="9" t="s">
        <v>1074</v>
      </c>
      <c r="J211" s="9" t="str">
        <f t="shared" si="3"/>
        <v>Intermediates</v>
      </c>
      <c r="K211" s="25" t="s">
        <v>945</v>
      </c>
      <c r="L211" s="13" t="s">
        <v>688</v>
      </c>
      <c r="M211" s="9"/>
    </row>
    <row r="212" spans="1:13" ht="17" x14ac:dyDescent="0.2">
      <c r="A212">
        <v>211</v>
      </c>
      <c r="B212" s="19">
        <v>44335.8125</v>
      </c>
      <c r="C212" s="19" t="s">
        <v>910</v>
      </c>
      <c r="D212" s="19" t="s">
        <v>927</v>
      </c>
      <c r="E212" s="19"/>
      <c r="F212" s="19" t="s">
        <v>922</v>
      </c>
      <c r="G212" s="9" t="s">
        <v>931</v>
      </c>
      <c r="H212" s="9" t="s">
        <v>986</v>
      </c>
      <c r="I212" s="9" t="s">
        <v>49</v>
      </c>
      <c r="J212" s="9" t="str">
        <f t="shared" si="3"/>
        <v>Intermediates</v>
      </c>
      <c r="K212" s="9" t="s">
        <v>969</v>
      </c>
      <c r="L212" s="13" t="s">
        <v>689</v>
      </c>
      <c r="M212" s="9"/>
    </row>
    <row r="213" spans="1:13" ht="17" x14ac:dyDescent="0.2">
      <c r="A213">
        <v>212</v>
      </c>
      <c r="B213" s="19">
        <v>44335.8125</v>
      </c>
      <c r="C213" s="19" t="s">
        <v>910</v>
      </c>
      <c r="D213" s="19" t="s">
        <v>927</v>
      </c>
      <c r="E213" s="19"/>
      <c r="F213" s="19" t="s">
        <v>922</v>
      </c>
      <c r="G213" s="9" t="s">
        <v>931</v>
      </c>
      <c r="H213" s="9" t="s">
        <v>1017</v>
      </c>
      <c r="I213" s="9" t="s">
        <v>16</v>
      </c>
      <c r="J213" s="9" t="str">
        <f t="shared" si="3"/>
        <v>Intermediates</v>
      </c>
      <c r="K213" s="25" t="s">
        <v>1026</v>
      </c>
      <c r="L213" s="13" t="s">
        <v>690</v>
      </c>
      <c r="M213" s="9"/>
    </row>
    <row r="214" spans="1:13" ht="17" x14ac:dyDescent="0.2">
      <c r="A214">
        <v>213</v>
      </c>
      <c r="B214" s="19">
        <v>44335.8125</v>
      </c>
      <c r="C214" s="19" t="s">
        <v>910</v>
      </c>
      <c r="D214" s="19" t="s">
        <v>927</v>
      </c>
      <c r="E214" s="19"/>
      <c r="F214" s="19" t="s">
        <v>922</v>
      </c>
      <c r="G214" s="9" t="s">
        <v>931</v>
      </c>
      <c r="H214" s="9" t="s">
        <v>1042</v>
      </c>
      <c r="I214" s="9" t="s">
        <v>149</v>
      </c>
      <c r="J214" s="9" t="str">
        <f t="shared" si="3"/>
        <v>Intermediates 1</v>
      </c>
      <c r="K214" s="9" t="s">
        <v>982</v>
      </c>
      <c r="L214" s="13" t="s">
        <v>691</v>
      </c>
      <c r="M214" s="9"/>
    </row>
    <row r="215" spans="1:13" ht="17" x14ac:dyDescent="0.2">
      <c r="A215">
        <v>214</v>
      </c>
      <c r="B215" s="19">
        <v>44335.8125</v>
      </c>
      <c r="C215" s="19" t="s">
        <v>910</v>
      </c>
      <c r="D215" s="19" t="s">
        <v>927</v>
      </c>
      <c r="E215" s="19"/>
      <c r="F215" s="19" t="s">
        <v>922</v>
      </c>
      <c r="G215" s="9" t="s">
        <v>931</v>
      </c>
      <c r="H215" s="9" t="s">
        <v>1057</v>
      </c>
      <c r="I215" s="9" t="s">
        <v>98</v>
      </c>
      <c r="J215" s="9" t="str">
        <f t="shared" si="3"/>
        <v>Intermediates</v>
      </c>
      <c r="K215" s="25" t="s">
        <v>997</v>
      </c>
      <c r="L215" s="13" t="s">
        <v>686</v>
      </c>
      <c r="M215" s="9"/>
    </row>
    <row r="216" spans="1:13" ht="17" x14ac:dyDescent="0.2">
      <c r="A216">
        <v>215</v>
      </c>
      <c r="B216" s="19">
        <v>44335.8125</v>
      </c>
      <c r="C216" s="19" t="s">
        <v>910</v>
      </c>
      <c r="D216" s="19" t="s">
        <v>927</v>
      </c>
      <c r="E216" s="19"/>
      <c r="F216" s="19" t="s">
        <v>922</v>
      </c>
      <c r="G216" s="9" t="s">
        <v>931</v>
      </c>
      <c r="H216" s="9" t="s">
        <v>1067</v>
      </c>
      <c r="I216" s="9" t="s">
        <v>974</v>
      </c>
      <c r="J216" s="9" t="str">
        <f t="shared" si="3"/>
        <v/>
      </c>
      <c r="K216" s="9" t="s">
        <v>974</v>
      </c>
      <c r="L216" s="13" t="s">
        <v>692</v>
      </c>
      <c r="M216" s="9"/>
    </row>
    <row r="217" spans="1:13" ht="17" x14ac:dyDescent="0.2">
      <c r="A217">
        <v>216</v>
      </c>
      <c r="B217" s="19">
        <v>44335.8125</v>
      </c>
      <c r="C217" s="19" t="s">
        <v>910</v>
      </c>
      <c r="D217" s="19" t="s">
        <v>925</v>
      </c>
      <c r="E217" s="19" t="s">
        <v>929</v>
      </c>
      <c r="F217" s="19" t="s">
        <v>922</v>
      </c>
      <c r="G217" s="9"/>
      <c r="H217" s="9" t="s">
        <v>938</v>
      </c>
      <c r="I217" s="9" t="s">
        <v>49</v>
      </c>
      <c r="J217" s="9" t="str">
        <f t="shared" si="3"/>
        <v>Intermediates</v>
      </c>
      <c r="K217" s="9" t="s">
        <v>969</v>
      </c>
      <c r="L217" s="14" t="s">
        <v>693</v>
      </c>
      <c r="M217" s="14" t="s">
        <v>697</v>
      </c>
    </row>
    <row r="218" spans="1:13" ht="17" x14ac:dyDescent="0.2">
      <c r="A218">
        <v>217</v>
      </c>
      <c r="B218" s="19">
        <v>44335.8125</v>
      </c>
      <c r="C218" s="19" t="s">
        <v>910</v>
      </c>
      <c r="D218" s="19" t="s">
        <v>925</v>
      </c>
      <c r="E218" s="19" t="s">
        <v>929</v>
      </c>
      <c r="F218" s="19" t="s">
        <v>922</v>
      </c>
      <c r="G218" s="9"/>
      <c r="H218" s="9" t="s">
        <v>986</v>
      </c>
      <c r="I218" s="9" t="s">
        <v>98</v>
      </c>
      <c r="J218" s="9" t="str">
        <f t="shared" si="3"/>
        <v>Intermediates</v>
      </c>
      <c r="K218" s="25" t="s">
        <v>997</v>
      </c>
      <c r="L218" s="14" t="s">
        <v>694</v>
      </c>
      <c r="M218" s="14" t="s">
        <v>698</v>
      </c>
    </row>
    <row r="219" spans="1:13" ht="17" x14ac:dyDescent="0.2">
      <c r="A219">
        <v>218</v>
      </c>
      <c r="B219" s="19">
        <v>44335.8125</v>
      </c>
      <c r="C219" s="19" t="s">
        <v>910</v>
      </c>
      <c r="D219" s="19" t="s">
        <v>925</v>
      </c>
      <c r="E219" s="19" t="s">
        <v>929</v>
      </c>
      <c r="F219" s="19" t="s">
        <v>922</v>
      </c>
      <c r="G219" s="9"/>
      <c r="H219" s="9" t="s">
        <v>1017</v>
      </c>
      <c r="I219" s="9" t="s">
        <v>16</v>
      </c>
      <c r="J219" s="9" t="str">
        <f t="shared" si="3"/>
        <v>Intermediates</v>
      </c>
      <c r="K219" s="25" t="s">
        <v>1026</v>
      </c>
      <c r="L219" s="14" t="s">
        <v>690</v>
      </c>
      <c r="M219" s="14" t="s">
        <v>699</v>
      </c>
    </row>
    <row r="220" spans="1:13" ht="17" x14ac:dyDescent="0.2">
      <c r="A220">
        <v>219</v>
      </c>
      <c r="B220" s="19">
        <v>44335.8125</v>
      </c>
      <c r="C220" s="19" t="s">
        <v>910</v>
      </c>
      <c r="D220" s="19" t="s">
        <v>925</v>
      </c>
      <c r="E220" s="19" t="s">
        <v>929</v>
      </c>
      <c r="F220" s="19" t="s">
        <v>922</v>
      </c>
      <c r="G220" s="9"/>
      <c r="H220" s="9" t="s">
        <v>1042</v>
      </c>
      <c r="I220" s="9" t="s">
        <v>974</v>
      </c>
      <c r="J220" s="9" t="str">
        <f t="shared" si="3"/>
        <v/>
      </c>
      <c r="K220" s="9" t="s">
        <v>974</v>
      </c>
      <c r="L220" s="14" t="s">
        <v>685</v>
      </c>
      <c r="M220" s="14" t="s">
        <v>700</v>
      </c>
    </row>
    <row r="221" spans="1:13" ht="17" x14ac:dyDescent="0.2">
      <c r="A221">
        <v>220</v>
      </c>
      <c r="B221" s="19">
        <v>44335.8125</v>
      </c>
      <c r="C221" s="19" t="s">
        <v>910</v>
      </c>
      <c r="D221" s="19" t="s">
        <v>925</v>
      </c>
      <c r="E221" s="19" t="s">
        <v>929</v>
      </c>
      <c r="F221" s="19" t="s">
        <v>922</v>
      </c>
      <c r="G221" s="9"/>
      <c r="H221" s="9" t="s">
        <v>1057</v>
      </c>
      <c r="I221" s="9" t="s">
        <v>149</v>
      </c>
      <c r="J221" s="9" t="str">
        <f t="shared" si="3"/>
        <v>Intermediates 1</v>
      </c>
      <c r="K221" s="9" t="s">
        <v>982</v>
      </c>
      <c r="L221" s="14" t="s">
        <v>695</v>
      </c>
      <c r="M221" s="14" t="s">
        <v>701</v>
      </c>
    </row>
    <row r="222" spans="1:13" ht="17" x14ac:dyDescent="0.2">
      <c r="A222">
        <v>221</v>
      </c>
      <c r="B222" s="19">
        <v>44335.8125</v>
      </c>
      <c r="C222" s="19" t="s">
        <v>910</v>
      </c>
      <c r="D222" s="19" t="s">
        <v>925</v>
      </c>
      <c r="E222" s="19" t="s">
        <v>929</v>
      </c>
      <c r="F222" s="19" t="s">
        <v>922</v>
      </c>
      <c r="G222" s="9"/>
      <c r="H222" s="9" t="s">
        <v>1067</v>
      </c>
      <c r="I222" s="9" t="s">
        <v>1074</v>
      </c>
      <c r="J222" s="9" t="str">
        <f t="shared" si="3"/>
        <v>Intermediates</v>
      </c>
      <c r="K222" s="25" t="s">
        <v>945</v>
      </c>
      <c r="L222" s="16" t="s">
        <v>696</v>
      </c>
      <c r="M222" s="18"/>
    </row>
    <row r="223" spans="1:13" ht="17" x14ac:dyDescent="0.2">
      <c r="A223">
        <v>222</v>
      </c>
      <c r="B223" s="19">
        <v>44336.75</v>
      </c>
      <c r="C223" s="19" t="s">
        <v>910</v>
      </c>
      <c r="D223" s="19" t="s">
        <v>923</v>
      </c>
      <c r="E223" s="19"/>
      <c r="F223" s="19" t="s">
        <v>921</v>
      </c>
      <c r="G223" s="9" t="s">
        <v>933</v>
      </c>
      <c r="H223" s="9" t="s">
        <v>938</v>
      </c>
      <c r="I223" s="9" t="s">
        <v>1075</v>
      </c>
      <c r="J223" s="9" t="str">
        <f t="shared" si="3"/>
        <v>Intermediates 2</v>
      </c>
      <c r="K223" s="25" t="s">
        <v>1077</v>
      </c>
      <c r="L223" s="13" t="s">
        <v>702</v>
      </c>
      <c r="M223" s="9"/>
    </row>
    <row r="224" spans="1:13" ht="17" x14ac:dyDescent="0.2">
      <c r="A224">
        <v>223</v>
      </c>
      <c r="B224" s="19">
        <v>44336.75</v>
      </c>
      <c r="C224" s="19" t="s">
        <v>910</v>
      </c>
      <c r="D224" s="19" t="s">
        <v>923</v>
      </c>
      <c r="E224" s="19"/>
      <c r="F224" s="19" t="s">
        <v>921</v>
      </c>
      <c r="G224" s="9" t="s">
        <v>933</v>
      </c>
      <c r="H224" s="9" t="s">
        <v>986</v>
      </c>
      <c r="I224" s="9" t="s">
        <v>131</v>
      </c>
      <c r="J224" s="9" t="str">
        <f t="shared" si="3"/>
        <v>2</v>
      </c>
      <c r="K224" s="9" t="s">
        <v>976</v>
      </c>
      <c r="L224" s="13" t="s">
        <v>559</v>
      </c>
      <c r="M224" s="9"/>
    </row>
    <row r="225" spans="1:13" ht="17" x14ac:dyDescent="0.2">
      <c r="A225">
        <v>224</v>
      </c>
      <c r="B225" s="19">
        <v>44336.75</v>
      </c>
      <c r="C225" s="19" t="s">
        <v>910</v>
      </c>
      <c r="D225" s="19" t="s">
        <v>923</v>
      </c>
      <c r="E225" s="19"/>
      <c r="F225" s="19" t="s">
        <v>921</v>
      </c>
      <c r="G225" s="9" t="s">
        <v>933</v>
      </c>
      <c r="H225" s="9" t="s">
        <v>1017</v>
      </c>
      <c r="I225" s="9" t="s">
        <v>1079</v>
      </c>
      <c r="J225" s="9" t="str">
        <f t="shared" si="3"/>
        <v>Intermediates 2</v>
      </c>
      <c r="K225" s="25" t="s">
        <v>1003</v>
      </c>
      <c r="L225" s="13" t="s">
        <v>703</v>
      </c>
      <c r="M225" s="9"/>
    </row>
    <row r="226" spans="1:13" ht="17" x14ac:dyDescent="0.2">
      <c r="A226">
        <v>225</v>
      </c>
      <c r="B226" s="19">
        <v>44336.75</v>
      </c>
      <c r="C226" s="19" t="s">
        <v>910</v>
      </c>
      <c r="D226" s="19" t="s">
        <v>923</v>
      </c>
      <c r="E226" s="19"/>
      <c r="F226" s="19" t="s">
        <v>921</v>
      </c>
      <c r="G226" s="9" t="s">
        <v>933</v>
      </c>
      <c r="H226" s="9" t="s">
        <v>1042</v>
      </c>
      <c r="I226" s="9" t="s">
        <v>966</v>
      </c>
      <c r="J226" s="9" t="str">
        <f t="shared" si="3"/>
        <v>2</v>
      </c>
      <c r="K226" s="9" t="s">
        <v>967</v>
      </c>
      <c r="L226" s="13" t="s">
        <v>704</v>
      </c>
      <c r="M226" s="9"/>
    </row>
    <row r="227" spans="1:13" ht="17" x14ac:dyDescent="0.2">
      <c r="A227">
        <v>226</v>
      </c>
      <c r="B227" s="19">
        <v>44336.75</v>
      </c>
      <c r="C227" s="19" t="s">
        <v>910</v>
      </c>
      <c r="D227" s="19" t="s">
        <v>927</v>
      </c>
      <c r="E227" s="19"/>
      <c r="F227" s="19" t="s">
        <v>921</v>
      </c>
      <c r="G227" s="9" t="s">
        <v>933</v>
      </c>
      <c r="H227" s="9" t="s">
        <v>938</v>
      </c>
      <c r="I227" s="9" t="s">
        <v>131</v>
      </c>
      <c r="J227" s="9" t="str">
        <f t="shared" si="3"/>
        <v>2</v>
      </c>
      <c r="K227" s="9" t="s">
        <v>976</v>
      </c>
      <c r="L227" s="13" t="s">
        <v>705</v>
      </c>
      <c r="M227" s="9"/>
    </row>
    <row r="228" spans="1:13" ht="17" x14ac:dyDescent="0.2">
      <c r="A228">
        <v>227</v>
      </c>
      <c r="B228" s="19">
        <v>44336.75</v>
      </c>
      <c r="C228" s="19" t="s">
        <v>910</v>
      </c>
      <c r="D228" s="19" t="s">
        <v>927</v>
      </c>
      <c r="E228" s="19"/>
      <c r="F228" s="19" t="s">
        <v>921</v>
      </c>
      <c r="G228" s="9" t="s">
        <v>933</v>
      </c>
      <c r="H228" s="9" t="s">
        <v>986</v>
      </c>
      <c r="I228" s="9" t="s">
        <v>1075</v>
      </c>
      <c r="J228" s="9" t="str">
        <f t="shared" si="3"/>
        <v>Intermediates 2</v>
      </c>
      <c r="K228" s="25" t="s">
        <v>1077</v>
      </c>
      <c r="L228" s="13" t="s">
        <v>706</v>
      </c>
      <c r="M228" s="9"/>
    </row>
    <row r="229" spans="1:13" ht="17" x14ac:dyDescent="0.2">
      <c r="A229">
        <v>228</v>
      </c>
      <c r="B229" s="19">
        <v>44336.75</v>
      </c>
      <c r="C229" s="19" t="s">
        <v>910</v>
      </c>
      <c r="D229" s="19" t="s">
        <v>927</v>
      </c>
      <c r="E229" s="19"/>
      <c r="F229" s="19" t="s">
        <v>921</v>
      </c>
      <c r="G229" s="9" t="s">
        <v>933</v>
      </c>
      <c r="H229" s="9" t="s">
        <v>1017</v>
      </c>
      <c r="I229" s="9" t="s">
        <v>1079</v>
      </c>
      <c r="J229" s="9" t="str">
        <f t="shared" si="3"/>
        <v>Intermediates 2</v>
      </c>
      <c r="K229" s="25" t="s">
        <v>1003</v>
      </c>
      <c r="L229" s="13" t="s">
        <v>703</v>
      </c>
      <c r="M229" s="9"/>
    </row>
    <row r="230" spans="1:13" ht="17" x14ac:dyDescent="0.2">
      <c r="A230">
        <v>229</v>
      </c>
      <c r="B230" s="19">
        <v>44336.75</v>
      </c>
      <c r="C230" s="19" t="s">
        <v>910</v>
      </c>
      <c r="D230" s="19" t="s">
        <v>927</v>
      </c>
      <c r="E230" s="19"/>
      <c r="F230" s="19" t="s">
        <v>921</v>
      </c>
      <c r="G230" s="9" t="s">
        <v>933</v>
      </c>
      <c r="H230" s="9" t="s">
        <v>1042</v>
      </c>
      <c r="I230" s="9" t="s">
        <v>966</v>
      </c>
      <c r="J230" s="9" t="str">
        <f t="shared" si="3"/>
        <v>2</v>
      </c>
      <c r="K230" s="9" t="s">
        <v>967</v>
      </c>
      <c r="L230" s="13" t="s">
        <v>704</v>
      </c>
      <c r="M230" s="9"/>
    </row>
    <row r="231" spans="1:13" ht="17" x14ac:dyDescent="0.2">
      <c r="A231">
        <v>230</v>
      </c>
      <c r="B231" s="19">
        <v>44336.75</v>
      </c>
      <c r="C231" s="19" t="s">
        <v>910</v>
      </c>
      <c r="D231" s="19" t="s">
        <v>925</v>
      </c>
      <c r="E231" s="19" t="s">
        <v>929</v>
      </c>
      <c r="F231" s="19" t="s">
        <v>921</v>
      </c>
      <c r="G231" s="9" t="s">
        <v>933</v>
      </c>
      <c r="H231" s="9" t="s">
        <v>938</v>
      </c>
      <c r="I231" s="9" t="s">
        <v>131</v>
      </c>
      <c r="J231" s="9" t="str">
        <f t="shared" si="3"/>
        <v>2</v>
      </c>
      <c r="K231" s="9" t="s">
        <v>976</v>
      </c>
      <c r="L231" s="14" t="s">
        <v>705</v>
      </c>
      <c r="M231" s="14" t="s">
        <v>708</v>
      </c>
    </row>
    <row r="232" spans="1:13" ht="17" x14ac:dyDescent="0.2">
      <c r="A232">
        <v>231</v>
      </c>
      <c r="B232" s="19">
        <v>44336.75</v>
      </c>
      <c r="C232" s="19" t="s">
        <v>910</v>
      </c>
      <c r="D232" s="19" t="s">
        <v>925</v>
      </c>
      <c r="E232" s="19" t="s">
        <v>929</v>
      </c>
      <c r="F232" s="19" t="s">
        <v>921</v>
      </c>
      <c r="G232" s="9" t="s">
        <v>933</v>
      </c>
      <c r="H232" s="9" t="s">
        <v>986</v>
      </c>
      <c r="I232" s="9" t="s">
        <v>1079</v>
      </c>
      <c r="J232" s="9" t="str">
        <f t="shared" si="3"/>
        <v>Intermediates 2</v>
      </c>
      <c r="K232" s="25" t="s">
        <v>1003</v>
      </c>
      <c r="L232" s="14" t="s">
        <v>707</v>
      </c>
      <c r="M232" s="14" t="s">
        <v>709</v>
      </c>
    </row>
    <row r="233" spans="1:13" ht="17" x14ac:dyDescent="0.2">
      <c r="A233">
        <v>232</v>
      </c>
      <c r="B233" s="19">
        <v>44336.8125</v>
      </c>
      <c r="C233" s="19" t="s">
        <v>910</v>
      </c>
      <c r="D233" s="19" t="s">
        <v>923</v>
      </c>
      <c r="E233" s="19"/>
      <c r="F233" s="19" t="s">
        <v>921</v>
      </c>
      <c r="G233" s="9" t="s">
        <v>931</v>
      </c>
      <c r="H233" s="9" t="s">
        <v>938</v>
      </c>
      <c r="I233" s="9" t="s">
        <v>949</v>
      </c>
      <c r="J233" s="9" t="str">
        <f t="shared" si="3"/>
        <v/>
      </c>
      <c r="K233" s="25" t="s">
        <v>949</v>
      </c>
      <c r="L233" s="13" t="s">
        <v>710</v>
      </c>
      <c r="M233" s="9"/>
    </row>
    <row r="234" spans="1:13" ht="17" x14ac:dyDescent="0.2">
      <c r="A234">
        <v>233</v>
      </c>
      <c r="B234" s="19">
        <v>44336.8125</v>
      </c>
      <c r="C234" s="19" t="s">
        <v>910</v>
      </c>
      <c r="D234" s="19" t="s">
        <v>923</v>
      </c>
      <c r="E234" s="19"/>
      <c r="F234" s="19" t="s">
        <v>921</v>
      </c>
      <c r="G234" s="9" t="s">
        <v>931</v>
      </c>
      <c r="H234" s="9" t="s">
        <v>986</v>
      </c>
      <c r="I234" s="9" t="s">
        <v>966</v>
      </c>
      <c r="J234" s="9" t="str">
        <f t="shared" si="3"/>
        <v/>
      </c>
      <c r="K234" s="9" t="s">
        <v>966</v>
      </c>
      <c r="L234" s="13" t="s">
        <v>711</v>
      </c>
      <c r="M234" s="9"/>
    </row>
    <row r="235" spans="1:13" ht="17" x14ac:dyDescent="0.2">
      <c r="A235">
        <v>234</v>
      </c>
      <c r="B235" s="19">
        <v>44336.8125</v>
      </c>
      <c r="C235" s="19" t="s">
        <v>910</v>
      </c>
      <c r="D235" s="19" t="s">
        <v>923</v>
      </c>
      <c r="E235" s="19"/>
      <c r="F235" s="19" t="s">
        <v>921</v>
      </c>
      <c r="G235" s="9" t="s">
        <v>931</v>
      </c>
      <c r="H235" s="9" t="s">
        <v>1017</v>
      </c>
      <c r="I235" s="9" t="s">
        <v>1079</v>
      </c>
      <c r="J235" s="9" t="str">
        <f t="shared" si="3"/>
        <v>Intermediates 1</v>
      </c>
      <c r="K235" s="25" t="s">
        <v>1030</v>
      </c>
      <c r="L235" s="13" t="s">
        <v>712</v>
      </c>
      <c r="M235" s="9"/>
    </row>
    <row r="236" spans="1:13" ht="17" x14ac:dyDescent="0.2">
      <c r="A236">
        <v>235</v>
      </c>
      <c r="B236" s="19">
        <v>44336.8125</v>
      </c>
      <c r="C236" s="19" t="s">
        <v>910</v>
      </c>
      <c r="D236" s="19" t="s">
        <v>923</v>
      </c>
      <c r="E236" s="19"/>
      <c r="F236" s="19" t="s">
        <v>921</v>
      </c>
      <c r="G236" s="9" t="s">
        <v>931</v>
      </c>
      <c r="H236" s="9" t="s">
        <v>1042</v>
      </c>
      <c r="I236" s="9" t="s">
        <v>1004</v>
      </c>
      <c r="J236" s="9" t="str">
        <f t="shared" si="3"/>
        <v/>
      </c>
      <c r="K236" s="9" t="s">
        <v>1004</v>
      </c>
      <c r="L236" s="13" t="s">
        <v>713</v>
      </c>
      <c r="M236" s="9"/>
    </row>
    <row r="237" spans="1:13" ht="17" x14ac:dyDescent="0.2">
      <c r="A237">
        <v>236</v>
      </c>
      <c r="B237" s="19">
        <v>44336.8125</v>
      </c>
      <c r="C237" s="19" t="s">
        <v>910</v>
      </c>
      <c r="D237" s="19" t="s">
        <v>923</v>
      </c>
      <c r="E237" s="19"/>
      <c r="F237" s="19" t="s">
        <v>921</v>
      </c>
      <c r="G237" s="9" t="s">
        <v>931</v>
      </c>
      <c r="H237" s="9" t="s">
        <v>1057</v>
      </c>
      <c r="I237" s="9" t="s">
        <v>1075</v>
      </c>
      <c r="J237" s="9" t="str">
        <f t="shared" si="3"/>
        <v>Intermediates</v>
      </c>
      <c r="K237" s="25" t="s">
        <v>1076</v>
      </c>
      <c r="L237" s="13" t="s">
        <v>714</v>
      </c>
      <c r="M237" s="9"/>
    </row>
    <row r="238" spans="1:13" ht="17" x14ac:dyDescent="0.2">
      <c r="A238">
        <v>237</v>
      </c>
      <c r="B238" s="19">
        <v>44336.8125</v>
      </c>
      <c r="C238" s="19" t="s">
        <v>910</v>
      </c>
      <c r="D238" s="19" t="s">
        <v>923</v>
      </c>
      <c r="E238" s="19"/>
      <c r="F238" s="19" t="s">
        <v>921</v>
      </c>
      <c r="G238" s="9" t="s">
        <v>931</v>
      </c>
      <c r="H238" s="9" t="s">
        <v>1067</v>
      </c>
      <c r="I238" s="9" t="s">
        <v>131</v>
      </c>
      <c r="J238" s="9" t="str">
        <f t="shared" si="3"/>
        <v/>
      </c>
      <c r="K238" s="9" t="s">
        <v>131</v>
      </c>
      <c r="L238" s="13" t="s">
        <v>715</v>
      </c>
      <c r="M238" s="9"/>
    </row>
    <row r="239" spans="1:13" ht="17" x14ac:dyDescent="0.2">
      <c r="A239">
        <v>238</v>
      </c>
      <c r="B239" s="19">
        <v>44336.8125</v>
      </c>
      <c r="C239" s="19" t="s">
        <v>910</v>
      </c>
      <c r="D239" s="19" t="s">
        <v>927</v>
      </c>
      <c r="E239" s="19"/>
      <c r="F239" s="19" t="s">
        <v>921</v>
      </c>
      <c r="G239" s="9" t="s">
        <v>931</v>
      </c>
      <c r="H239" s="9" t="s">
        <v>938</v>
      </c>
      <c r="I239" s="9" t="s">
        <v>949</v>
      </c>
      <c r="J239" s="9" t="str">
        <f t="shared" si="3"/>
        <v/>
      </c>
      <c r="K239" s="25" t="s">
        <v>949</v>
      </c>
      <c r="L239" s="13" t="s">
        <v>710</v>
      </c>
      <c r="M239" s="9"/>
    </row>
    <row r="240" spans="1:13" ht="17" x14ac:dyDescent="0.2">
      <c r="A240">
        <v>239</v>
      </c>
      <c r="B240" s="19">
        <v>44336.8125</v>
      </c>
      <c r="C240" s="19" t="s">
        <v>910</v>
      </c>
      <c r="D240" s="19" t="s">
        <v>927</v>
      </c>
      <c r="E240" s="19"/>
      <c r="F240" s="19" t="s">
        <v>921</v>
      </c>
      <c r="G240" s="9" t="s">
        <v>931</v>
      </c>
      <c r="H240" s="9" t="s">
        <v>986</v>
      </c>
      <c r="I240" s="9" t="s">
        <v>1004</v>
      </c>
      <c r="J240" s="9" t="str">
        <f t="shared" si="3"/>
        <v/>
      </c>
      <c r="K240" s="9" t="s">
        <v>1004</v>
      </c>
      <c r="L240" s="13" t="s">
        <v>716</v>
      </c>
      <c r="M240" s="9"/>
    </row>
    <row r="241" spans="1:13" ht="17" x14ac:dyDescent="0.2">
      <c r="A241">
        <v>240</v>
      </c>
      <c r="B241" s="19">
        <v>44336.8125</v>
      </c>
      <c r="C241" s="19" t="s">
        <v>910</v>
      </c>
      <c r="D241" s="19" t="s">
        <v>927</v>
      </c>
      <c r="E241" s="19"/>
      <c r="F241" s="19" t="s">
        <v>921</v>
      </c>
      <c r="G241" s="9" t="s">
        <v>931</v>
      </c>
      <c r="H241" s="9" t="s">
        <v>1017</v>
      </c>
      <c r="I241" s="9" t="s">
        <v>966</v>
      </c>
      <c r="J241" s="9" t="str">
        <f t="shared" si="3"/>
        <v/>
      </c>
      <c r="K241" s="9" t="s">
        <v>966</v>
      </c>
      <c r="L241" s="13" t="s">
        <v>645</v>
      </c>
      <c r="M241" s="9"/>
    </row>
    <row r="242" spans="1:13" ht="17" x14ac:dyDescent="0.2">
      <c r="A242">
        <v>241</v>
      </c>
      <c r="B242" s="19">
        <v>44336.8125</v>
      </c>
      <c r="C242" s="19" t="s">
        <v>910</v>
      </c>
      <c r="D242" s="19" t="s">
        <v>927</v>
      </c>
      <c r="E242" s="19"/>
      <c r="F242" s="19" t="s">
        <v>921</v>
      </c>
      <c r="G242" s="9" t="s">
        <v>931</v>
      </c>
      <c r="H242" s="9" t="s">
        <v>1042</v>
      </c>
      <c r="I242" s="9" t="s">
        <v>1079</v>
      </c>
      <c r="J242" s="9" t="str">
        <f t="shared" si="3"/>
        <v>Intermediates 1</v>
      </c>
      <c r="K242" s="25" t="s">
        <v>1030</v>
      </c>
      <c r="L242" s="13" t="s">
        <v>717</v>
      </c>
      <c r="M242" s="9"/>
    </row>
    <row r="243" spans="1:13" ht="17" x14ac:dyDescent="0.2">
      <c r="A243">
        <v>242</v>
      </c>
      <c r="B243" s="19">
        <v>44336.8125</v>
      </c>
      <c r="C243" s="19" t="s">
        <v>910</v>
      </c>
      <c r="D243" s="19" t="s">
        <v>927</v>
      </c>
      <c r="E243" s="19"/>
      <c r="F243" s="19" t="s">
        <v>921</v>
      </c>
      <c r="G243" s="9" t="s">
        <v>931</v>
      </c>
      <c r="H243" s="9" t="s">
        <v>1057</v>
      </c>
      <c r="I243" s="9" t="s">
        <v>131</v>
      </c>
      <c r="J243" s="9" t="str">
        <f t="shared" si="3"/>
        <v/>
      </c>
      <c r="K243" s="9" t="s">
        <v>131</v>
      </c>
      <c r="L243" s="13" t="s">
        <v>718</v>
      </c>
      <c r="M243" s="9"/>
    </row>
    <row r="244" spans="1:13" ht="17" x14ac:dyDescent="0.2">
      <c r="A244">
        <v>243</v>
      </c>
      <c r="B244" s="19">
        <v>44336.8125</v>
      </c>
      <c r="C244" s="19" t="s">
        <v>910</v>
      </c>
      <c r="D244" s="19" t="s">
        <v>927</v>
      </c>
      <c r="E244" s="19"/>
      <c r="F244" s="19" t="s">
        <v>921</v>
      </c>
      <c r="G244" s="9" t="s">
        <v>931</v>
      </c>
      <c r="H244" s="9" t="s">
        <v>1067</v>
      </c>
      <c r="I244" s="9" t="s">
        <v>1075</v>
      </c>
      <c r="J244" s="9" t="str">
        <f t="shared" si="3"/>
        <v>Intermediates</v>
      </c>
      <c r="K244" s="25" t="s">
        <v>1076</v>
      </c>
      <c r="L244" s="13" t="s">
        <v>719</v>
      </c>
      <c r="M244" s="9"/>
    </row>
    <row r="245" spans="1:13" ht="17" x14ac:dyDescent="0.2">
      <c r="A245">
        <v>244</v>
      </c>
      <c r="B245" s="19">
        <v>44336.8125</v>
      </c>
      <c r="C245" s="19" t="s">
        <v>910</v>
      </c>
      <c r="D245" s="19" t="s">
        <v>925</v>
      </c>
      <c r="E245" s="19" t="s">
        <v>929</v>
      </c>
      <c r="F245" s="19" t="s">
        <v>921</v>
      </c>
      <c r="G245" s="9" t="s">
        <v>931</v>
      </c>
      <c r="H245" s="9" t="s">
        <v>938</v>
      </c>
      <c r="I245" s="9" t="s">
        <v>966</v>
      </c>
      <c r="J245" s="9" t="str">
        <f t="shared" si="3"/>
        <v/>
      </c>
      <c r="K245" s="9" t="s">
        <v>966</v>
      </c>
      <c r="L245" s="14" t="s">
        <v>360</v>
      </c>
      <c r="M245" s="14" t="s">
        <v>723</v>
      </c>
    </row>
    <row r="246" spans="1:13" ht="17" x14ac:dyDescent="0.2">
      <c r="A246">
        <v>245</v>
      </c>
      <c r="B246" s="19">
        <v>44336.8125</v>
      </c>
      <c r="C246" s="19" t="s">
        <v>910</v>
      </c>
      <c r="D246" s="19" t="s">
        <v>925</v>
      </c>
      <c r="E246" s="19" t="s">
        <v>929</v>
      </c>
      <c r="F246" s="19" t="s">
        <v>921</v>
      </c>
      <c r="G246" s="9" t="s">
        <v>931</v>
      </c>
      <c r="H246" s="9" t="s">
        <v>986</v>
      </c>
      <c r="I246" s="9" t="s">
        <v>949</v>
      </c>
      <c r="J246" s="9" t="str">
        <f t="shared" si="3"/>
        <v/>
      </c>
      <c r="K246" s="25" t="s">
        <v>949</v>
      </c>
      <c r="L246" s="14" t="s">
        <v>361</v>
      </c>
      <c r="M246" s="14" t="s">
        <v>724</v>
      </c>
    </row>
    <row r="247" spans="1:13" ht="17" x14ac:dyDescent="0.2">
      <c r="A247">
        <v>246</v>
      </c>
      <c r="B247" s="19">
        <v>44336.8125</v>
      </c>
      <c r="C247" s="19" t="s">
        <v>910</v>
      </c>
      <c r="D247" s="19" t="s">
        <v>925</v>
      </c>
      <c r="E247" s="19" t="s">
        <v>929</v>
      </c>
      <c r="F247" s="19" t="s">
        <v>921</v>
      </c>
      <c r="G247" s="9" t="s">
        <v>931</v>
      </c>
      <c r="H247" s="9" t="s">
        <v>1017</v>
      </c>
      <c r="I247" s="9" t="s">
        <v>1075</v>
      </c>
      <c r="J247" s="9" t="str">
        <f t="shared" si="3"/>
        <v>Intermediates</v>
      </c>
      <c r="K247" s="25" t="s">
        <v>1076</v>
      </c>
      <c r="L247" s="14" t="s">
        <v>720</v>
      </c>
      <c r="M247" s="14" t="s">
        <v>725</v>
      </c>
    </row>
    <row r="248" spans="1:13" ht="17" x14ac:dyDescent="0.2">
      <c r="A248">
        <v>247</v>
      </c>
      <c r="B248" s="19">
        <v>44336.8125</v>
      </c>
      <c r="C248" s="19" t="s">
        <v>910</v>
      </c>
      <c r="D248" s="19" t="s">
        <v>925</v>
      </c>
      <c r="E248" s="19" t="s">
        <v>929</v>
      </c>
      <c r="F248" s="19" t="s">
        <v>921</v>
      </c>
      <c r="G248" s="9" t="s">
        <v>931</v>
      </c>
      <c r="H248" s="9" t="s">
        <v>1042</v>
      </c>
      <c r="I248" s="9" t="s">
        <v>131</v>
      </c>
      <c r="J248" s="9" t="str">
        <f t="shared" si="3"/>
        <v/>
      </c>
      <c r="K248" s="9" t="s">
        <v>131</v>
      </c>
      <c r="L248" s="14" t="s">
        <v>646</v>
      </c>
      <c r="M248" s="14" t="s">
        <v>726</v>
      </c>
    </row>
    <row r="249" spans="1:13" ht="17" x14ac:dyDescent="0.2">
      <c r="A249">
        <v>248</v>
      </c>
      <c r="B249" s="19">
        <v>44336.8125</v>
      </c>
      <c r="C249" s="19" t="s">
        <v>910</v>
      </c>
      <c r="D249" s="19" t="s">
        <v>925</v>
      </c>
      <c r="E249" s="19" t="s">
        <v>929</v>
      </c>
      <c r="F249" s="19" t="s">
        <v>921</v>
      </c>
      <c r="G249" s="9" t="s">
        <v>931</v>
      </c>
      <c r="H249" s="9" t="s">
        <v>1057</v>
      </c>
      <c r="I249" s="9" t="s">
        <v>1004</v>
      </c>
      <c r="J249" s="9" t="str">
        <f t="shared" si="3"/>
        <v/>
      </c>
      <c r="K249" s="9" t="s">
        <v>1004</v>
      </c>
      <c r="L249" s="14" t="s">
        <v>721</v>
      </c>
      <c r="M249" s="14" t="s">
        <v>699</v>
      </c>
    </row>
    <row r="250" spans="1:13" ht="17" x14ac:dyDescent="0.2">
      <c r="A250">
        <v>249</v>
      </c>
      <c r="B250" s="19">
        <v>44336.8125</v>
      </c>
      <c r="C250" s="19" t="s">
        <v>910</v>
      </c>
      <c r="D250" s="19" t="s">
        <v>925</v>
      </c>
      <c r="E250" s="19" t="s">
        <v>929</v>
      </c>
      <c r="F250" s="19" t="s">
        <v>921</v>
      </c>
      <c r="G250" s="9" t="s">
        <v>931</v>
      </c>
      <c r="H250" s="9" t="s">
        <v>1067</v>
      </c>
      <c r="I250" s="9" t="s">
        <v>1079</v>
      </c>
      <c r="J250" s="9" t="str">
        <f t="shared" si="3"/>
        <v>Intermediates 1</v>
      </c>
      <c r="K250" s="25" t="s">
        <v>1030</v>
      </c>
      <c r="L250" s="14" t="s">
        <v>722</v>
      </c>
      <c r="M250" s="14" t="s">
        <v>727</v>
      </c>
    </row>
    <row r="251" spans="1:13" ht="17" x14ac:dyDescent="0.2">
      <c r="A251">
        <v>250</v>
      </c>
      <c r="B251" s="19">
        <v>44337.75</v>
      </c>
      <c r="C251" s="19" t="s">
        <v>913</v>
      </c>
      <c r="D251" s="19" t="s">
        <v>920</v>
      </c>
      <c r="E251" s="19"/>
      <c r="F251" s="19" t="s">
        <v>922</v>
      </c>
      <c r="G251" s="9" t="s">
        <v>935</v>
      </c>
      <c r="H251" s="9" t="s">
        <v>938</v>
      </c>
      <c r="I251" s="9" t="s">
        <v>1075</v>
      </c>
      <c r="J251" s="9" t="str">
        <f t="shared" si="3"/>
        <v>Sub Junior 3</v>
      </c>
      <c r="K251" s="25" t="s">
        <v>944</v>
      </c>
      <c r="L251" s="13" t="s">
        <v>728</v>
      </c>
      <c r="M251" s="9"/>
    </row>
    <row r="252" spans="1:13" ht="17" x14ac:dyDescent="0.2">
      <c r="A252">
        <v>251</v>
      </c>
      <c r="B252" s="19">
        <v>44337.75</v>
      </c>
      <c r="C252" s="19" t="s">
        <v>913</v>
      </c>
      <c r="D252" s="19" t="s">
        <v>920</v>
      </c>
      <c r="E252" s="19"/>
      <c r="F252" s="19" t="s">
        <v>922</v>
      </c>
      <c r="G252" s="9" t="s">
        <v>935</v>
      </c>
      <c r="H252" s="9" t="s">
        <v>986</v>
      </c>
      <c r="I252" s="9" t="s">
        <v>1075</v>
      </c>
      <c r="J252" s="9" t="str">
        <f t="shared" si="3"/>
        <v>Sub Junior 2</v>
      </c>
      <c r="K252" s="25" t="s">
        <v>991</v>
      </c>
      <c r="L252" s="13" t="s">
        <v>729</v>
      </c>
      <c r="M252" s="9"/>
    </row>
    <row r="253" spans="1:13" ht="17" x14ac:dyDescent="0.2">
      <c r="A253">
        <v>252</v>
      </c>
      <c r="B253" s="19">
        <v>44337.75</v>
      </c>
      <c r="C253" s="19" t="s">
        <v>913</v>
      </c>
      <c r="D253" s="19" t="s">
        <v>920</v>
      </c>
      <c r="E253" s="19"/>
      <c r="F253" s="19" t="s">
        <v>922</v>
      </c>
      <c r="G253" s="9" t="s">
        <v>935</v>
      </c>
      <c r="H253" s="9" t="s">
        <v>1017</v>
      </c>
      <c r="I253" s="9" t="s">
        <v>145</v>
      </c>
      <c r="J253" s="9" t="str">
        <f t="shared" si="3"/>
        <v>Sub Junior 2</v>
      </c>
      <c r="K253" s="25" t="s">
        <v>1023</v>
      </c>
      <c r="L253" s="13" t="s">
        <v>730</v>
      </c>
      <c r="M253" s="9"/>
    </row>
    <row r="254" spans="1:13" ht="17" x14ac:dyDescent="0.2">
      <c r="A254">
        <v>253</v>
      </c>
      <c r="B254" s="19">
        <v>44337.75</v>
      </c>
      <c r="C254" s="19" t="s">
        <v>913</v>
      </c>
      <c r="D254" s="19" t="s">
        <v>920</v>
      </c>
      <c r="E254" s="19"/>
      <c r="F254" s="19" t="s">
        <v>922</v>
      </c>
      <c r="G254" s="9" t="s">
        <v>935</v>
      </c>
      <c r="H254" s="9" t="s">
        <v>1042</v>
      </c>
      <c r="I254" s="9" t="s">
        <v>1074</v>
      </c>
      <c r="J254" s="9" t="str">
        <f t="shared" si="3"/>
        <v>Sub Junior 2</v>
      </c>
      <c r="K254" s="25" t="s">
        <v>1020</v>
      </c>
      <c r="L254" s="13" t="s">
        <v>731</v>
      </c>
      <c r="M254" s="9"/>
    </row>
    <row r="255" spans="1:13" ht="17" x14ac:dyDescent="0.2">
      <c r="A255">
        <v>254</v>
      </c>
      <c r="B255" s="19">
        <v>44337.75</v>
      </c>
      <c r="C255" s="19" t="s">
        <v>913</v>
      </c>
      <c r="D255" s="19" t="s">
        <v>927</v>
      </c>
      <c r="E255" s="19"/>
      <c r="F255" s="19" t="s">
        <v>922</v>
      </c>
      <c r="G255" s="9" t="s">
        <v>935</v>
      </c>
      <c r="H255" s="9" t="s">
        <v>938</v>
      </c>
      <c r="I255" s="9" t="s">
        <v>1075</v>
      </c>
      <c r="J255" s="9" t="str">
        <f t="shared" si="3"/>
        <v>Sub Junior 3</v>
      </c>
      <c r="K255" s="25" t="s">
        <v>944</v>
      </c>
      <c r="L255" s="13" t="s">
        <v>728</v>
      </c>
      <c r="M255" s="9"/>
    </row>
    <row r="256" spans="1:13" ht="17" x14ac:dyDescent="0.2">
      <c r="A256">
        <v>255</v>
      </c>
      <c r="B256" s="19">
        <v>44337.75</v>
      </c>
      <c r="C256" s="19" t="s">
        <v>913</v>
      </c>
      <c r="D256" s="19" t="s">
        <v>927</v>
      </c>
      <c r="E256" s="19"/>
      <c r="F256" s="19" t="s">
        <v>922</v>
      </c>
      <c r="G256" s="9" t="s">
        <v>935</v>
      </c>
      <c r="H256" s="9" t="s">
        <v>986</v>
      </c>
      <c r="I256" s="9" t="s">
        <v>1075</v>
      </c>
      <c r="J256" s="9" t="str">
        <f t="shared" si="3"/>
        <v>Sub Junior 2</v>
      </c>
      <c r="K256" s="25" t="s">
        <v>991</v>
      </c>
      <c r="L256" s="13" t="s">
        <v>729</v>
      </c>
      <c r="M256" s="9"/>
    </row>
    <row r="257" spans="1:13" ht="17" x14ac:dyDescent="0.2">
      <c r="A257">
        <v>256</v>
      </c>
      <c r="B257" s="19">
        <v>44337.75</v>
      </c>
      <c r="C257" s="19" t="s">
        <v>913</v>
      </c>
      <c r="D257" s="19" t="s">
        <v>927</v>
      </c>
      <c r="E257" s="19"/>
      <c r="F257" s="19" t="s">
        <v>922</v>
      </c>
      <c r="G257" s="9" t="s">
        <v>935</v>
      </c>
      <c r="H257" s="9" t="s">
        <v>1017</v>
      </c>
      <c r="I257" s="9" t="s">
        <v>145</v>
      </c>
      <c r="J257" s="9" t="str">
        <f t="shared" si="3"/>
        <v>Sub Junior 2</v>
      </c>
      <c r="K257" s="25" t="s">
        <v>1023</v>
      </c>
      <c r="L257" s="13" t="s">
        <v>730</v>
      </c>
      <c r="M257" s="9"/>
    </row>
    <row r="258" spans="1:13" ht="17" x14ac:dyDescent="0.2">
      <c r="A258">
        <v>257</v>
      </c>
      <c r="B258" s="19">
        <v>44337.75</v>
      </c>
      <c r="C258" s="19" t="s">
        <v>913</v>
      </c>
      <c r="D258" s="19" t="s">
        <v>927</v>
      </c>
      <c r="E258" s="19"/>
      <c r="F258" s="19" t="s">
        <v>922</v>
      </c>
      <c r="G258" s="9" t="s">
        <v>935</v>
      </c>
      <c r="H258" s="9" t="s">
        <v>1042</v>
      </c>
      <c r="I258" s="9" t="s">
        <v>1074</v>
      </c>
      <c r="J258" s="9" t="str">
        <f t="shared" ref="J258:J321" si="4">SUBSTITUTE(SUBSTITUTE(K258,I258&amp;" ",""),I258,"")</f>
        <v>Sub Junior 2</v>
      </c>
      <c r="K258" s="25" t="s">
        <v>1020</v>
      </c>
      <c r="L258" s="13" t="s">
        <v>731</v>
      </c>
      <c r="M258" s="9"/>
    </row>
    <row r="259" spans="1:13" ht="17" x14ac:dyDescent="0.2">
      <c r="A259">
        <v>258</v>
      </c>
      <c r="B259" s="19">
        <v>44337.75</v>
      </c>
      <c r="C259" s="19" t="s">
        <v>913</v>
      </c>
      <c r="D259" s="19" t="s">
        <v>928</v>
      </c>
      <c r="E259" s="19" t="s">
        <v>929</v>
      </c>
      <c r="F259" s="19" t="s">
        <v>922</v>
      </c>
      <c r="G259" s="9" t="s">
        <v>935</v>
      </c>
      <c r="H259" s="9" t="s">
        <v>938</v>
      </c>
      <c r="I259" s="9" t="s">
        <v>1075</v>
      </c>
      <c r="J259" s="9" t="str">
        <f t="shared" si="4"/>
        <v>Sub Junior 3</v>
      </c>
      <c r="K259" s="25" t="s">
        <v>944</v>
      </c>
      <c r="L259" s="14" t="s">
        <v>728</v>
      </c>
      <c r="M259" s="14" t="s">
        <v>733</v>
      </c>
    </row>
    <row r="260" spans="1:13" ht="17" x14ac:dyDescent="0.2">
      <c r="A260">
        <v>259</v>
      </c>
      <c r="B260" s="19">
        <v>44337.75</v>
      </c>
      <c r="C260" s="19" t="s">
        <v>913</v>
      </c>
      <c r="D260" s="19" t="s">
        <v>928</v>
      </c>
      <c r="E260" s="19" t="s">
        <v>929</v>
      </c>
      <c r="F260" s="19" t="s">
        <v>922</v>
      </c>
      <c r="G260" s="9" t="s">
        <v>935</v>
      </c>
      <c r="H260" s="9" t="s">
        <v>986</v>
      </c>
      <c r="I260" s="9" t="s">
        <v>1075</v>
      </c>
      <c r="J260" s="9" t="str">
        <f t="shared" si="4"/>
        <v>Sub Junior 2</v>
      </c>
      <c r="K260" s="25" t="s">
        <v>991</v>
      </c>
      <c r="L260" s="14" t="s">
        <v>729</v>
      </c>
      <c r="M260" s="14" t="s">
        <v>734</v>
      </c>
    </row>
    <row r="261" spans="1:13" ht="17" x14ac:dyDescent="0.2">
      <c r="A261">
        <v>260</v>
      </c>
      <c r="B261" s="19">
        <v>44337.75</v>
      </c>
      <c r="C261" s="19" t="s">
        <v>913</v>
      </c>
      <c r="D261" s="19" t="s">
        <v>928</v>
      </c>
      <c r="E261" s="19" t="s">
        <v>929</v>
      </c>
      <c r="F261" s="19" t="s">
        <v>922</v>
      </c>
      <c r="G261" s="9" t="s">
        <v>935</v>
      </c>
      <c r="H261" s="9" t="s">
        <v>1017</v>
      </c>
      <c r="I261" s="9" t="s">
        <v>1074</v>
      </c>
      <c r="J261" s="9" t="str">
        <f t="shared" si="4"/>
        <v>Sub Junior 2</v>
      </c>
      <c r="K261" s="25" t="s">
        <v>1020</v>
      </c>
      <c r="L261" s="14" t="s">
        <v>732</v>
      </c>
      <c r="M261" s="14" t="s">
        <v>735</v>
      </c>
    </row>
    <row r="262" spans="1:13" ht="17" x14ac:dyDescent="0.2">
      <c r="A262">
        <v>261</v>
      </c>
      <c r="B262" s="19">
        <v>44337.8125</v>
      </c>
      <c r="C262" s="19" t="s">
        <v>913</v>
      </c>
      <c r="D262" s="19" t="s">
        <v>920</v>
      </c>
      <c r="E262" s="19"/>
      <c r="F262" s="19" t="s">
        <v>922</v>
      </c>
      <c r="G262" s="9" t="s">
        <v>931</v>
      </c>
      <c r="H262" s="9" t="s">
        <v>938</v>
      </c>
      <c r="I262" s="9" t="s">
        <v>127</v>
      </c>
      <c r="J262" s="9" t="str">
        <f t="shared" si="4"/>
        <v>Sub Junior</v>
      </c>
      <c r="K262" s="25" t="s">
        <v>958</v>
      </c>
      <c r="L262" s="13" t="s">
        <v>736</v>
      </c>
      <c r="M262" s="9"/>
    </row>
    <row r="263" spans="1:13" ht="17" x14ac:dyDescent="0.2">
      <c r="A263">
        <v>262</v>
      </c>
      <c r="B263" s="19">
        <v>44337.8125</v>
      </c>
      <c r="C263" s="19" t="s">
        <v>913</v>
      </c>
      <c r="D263" s="19" t="s">
        <v>920</v>
      </c>
      <c r="E263" s="19"/>
      <c r="F263" s="19" t="s">
        <v>922</v>
      </c>
      <c r="G263" s="9" t="s">
        <v>931</v>
      </c>
      <c r="H263" s="9" t="s">
        <v>986</v>
      </c>
      <c r="I263" s="9" t="s">
        <v>1074</v>
      </c>
      <c r="J263" s="9" t="str">
        <f t="shared" si="4"/>
        <v>Sub Junior</v>
      </c>
      <c r="K263" s="25" t="s">
        <v>992</v>
      </c>
      <c r="L263" s="13" t="s">
        <v>737</v>
      </c>
      <c r="M263" s="9"/>
    </row>
    <row r="264" spans="1:13" ht="17" x14ac:dyDescent="0.2">
      <c r="A264">
        <v>263</v>
      </c>
      <c r="B264" s="19">
        <v>44337.8125</v>
      </c>
      <c r="C264" s="19" t="s">
        <v>913</v>
      </c>
      <c r="D264" s="19" t="s">
        <v>920</v>
      </c>
      <c r="E264" s="19"/>
      <c r="F264" s="19" t="s">
        <v>922</v>
      </c>
      <c r="G264" s="9" t="s">
        <v>931</v>
      </c>
      <c r="H264" s="9" t="s">
        <v>1017</v>
      </c>
      <c r="I264" s="9" t="s">
        <v>1004</v>
      </c>
      <c r="J264" s="9" t="str">
        <f t="shared" si="4"/>
        <v/>
      </c>
      <c r="K264" s="9" t="s">
        <v>1004</v>
      </c>
      <c r="L264" s="13" t="s">
        <v>1083</v>
      </c>
      <c r="M264" s="9"/>
    </row>
    <row r="265" spans="1:13" ht="17" x14ac:dyDescent="0.2">
      <c r="A265">
        <v>264</v>
      </c>
      <c r="B265" s="19">
        <v>44337.8125</v>
      </c>
      <c r="C265" s="19" t="s">
        <v>913</v>
      </c>
      <c r="D265" s="19" t="s">
        <v>920</v>
      </c>
      <c r="E265" s="19"/>
      <c r="F265" s="19" t="s">
        <v>922</v>
      </c>
      <c r="G265" s="9" t="s">
        <v>931</v>
      </c>
      <c r="H265" s="9" t="s">
        <v>1042</v>
      </c>
      <c r="I265" s="9" t="s">
        <v>149</v>
      </c>
      <c r="J265" s="9" t="str">
        <f t="shared" si="4"/>
        <v>Sub Junior</v>
      </c>
      <c r="K265" s="9" t="s">
        <v>1055</v>
      </c>
      <c r="L265" s="13" t="s">
        <v>739</v>
      </c>
      <c r="M265" s="9"/>
    </row>
    <row r="266" spans="1:13" ht="17" x14ac:dyDescent="0.2">
      <c r="A266">
        <v>265</v>
      </c>
      <c r="B266" s="19">
        <v>44337.8125</v>
      </c>
      <c r="C266" s="19" t="s">
        <v>913</v>
      </c>
      <c r="D266" s="19" t="s">
        <v>920</v>
      </c>
      <c r="E266" s="19"/>
      <c r="F266" s="19" t="s">
        <v>922</v>
      </c>
      <c r="G266" s="9" t="s">
        <v>931</v>
      </c>
      <c r="H266" s="9" t="s">
        <v>1057</v>
      </c>
      <c r="I266" s="9" t="s">
        <v>145</v>
      </c>
      <c r="J266" s="9" t="str">
        <f t="shared" si="4"/>
        <v>Sub Junior</v>
      </c>
      <c r="K266" s="25" t="s">
        <v>1022</v>
      </c>
      <c r="L266" s="13" t="s">
        <v>740</v>
      </c>
      <c r="M266" s="9"/>
    </row>
    <row r="267" spans="1:13" ht="17" x14ac:dyDescent="0.2">
      <c r="A267">
        <v>266</v>
      </c>
      <c r="B267" s="19">
        <v>44337.8125</v>
      </c>
      <c r="C267" s="19" t="s">
        <v>913</v>
      </c>
      <c r="D267" s="19" t="s">
        <v>920</v>
      </c>
      <c r="E267" s="19"/>
      <c r="F267" s="19" t="s">
        <v>922</v>
      </c>
      <c r="G267" s="9" t="s">
        <v>931</v>
      </c>
      <c r="H267" s="9" t="s">
        <v>1067</v>
      </c>
      <c r="I267" s="9" t="s">
        <v>1075</v>
      </c>
      <c r="J267" s="9" t="str">
        <f t="shared" si="4"/>
        <v>Sub Junior</v>
      </c>
      <c r="K267" s="25" t="s">
        <v>943</v>
      </c>
      <c r="L267" s="13" t="s">
        <v>741</v>
      </c>
      <c r="M267" s="9"/>
    </row>
    <row r="268" spans="1:13" ht="17" x14ac:dyDescent="0.2">
      <c r="A268">
        <v>267</v>
      </c>
      <c r="B268" s="19">
        <v>44337.8125</v>
      </c>
      <c r="C268" s="19" t="s">
        <v>913</v>
      </c>
      <c r="D268" s="19" t="s">
        <v>927</v>
      </c>
      <c r="E268" s="19"/>
      <c r="F268" s="19" t="s">
        <v>922</v>
      </c>
      <c r="G268" s="9" t="s">
        <v>931</v>
      </c>
      <c r="H268" s="9" t="s">
        <v>938</v>
      </c>
      <c r="I268" s="9" t="s">
        <v>1004</v>
      </c>
      <c r="J268" s="9" t="str">
        <f t="shared" si="4"/>
        <v/>
      </c>
      <c r="K268" s="9" t="s">
        <v>1004</v>
      </c>
      <c r="L268" s="13" t="s">
        <v>1084</v>
      </c>
      <c r="M268" s="9"/>
    </row>
    <row r="269" spans="1:13" ht="17" x14ac:dyDescent="0.2">
      <c r="A269">
        <v>268</v>
      </c>
      <c r="B269" s="19">
        <v>44337.8125</v>
      </c>
      <c r="C269" s="19" t="s">
        <v>913</v>
      </c>
      <c r="D269" s="19" t="s">
        <v>927</v>
      </c>
      <c r="E269" s="19"/>
      <c r="F269" s="19" t="s">
        <v>922</v>
      </c>
      <c r="G269" s="9" t="s">
        <v>931</v>
      </c>
      <c r="H269" s="9" t="s">
        <v>986</v>
      </c>
      <c r="I269" s="9" t="s">
        <v>1074</v>
      </c>
      <c r="J269" s="9" t="str">
        <f t="shared" si="4"/>
        <v>Sub Junior</v>
      </c>
      <c r="K269" s="25" t="s">
        <v>992</v>
      </c>
      <c r="L269" s="13" t="s">
        <v>737</v>
      </c>
      <c r="M269" s="9"/>
    </row>
    <row r="270" spans="1:13" ht="17" x14ac:dyDescent="0.2">
      <c r="A270">
        <v>269</v>
      </c>
      <c r="B270" s="19">
        <v>44337.8125</v>
      </c>
      <c r="C270" s="19" t="s">
        <v>913</v>
      </c>
      <c r="D270" s="19" t="s">
        <v>927</v>
      </c>
      <c r="E270" s="19"/>
      <c r="F270" s="19" t="s">
        <v>922</v>
      </c>
      <c r="G270" s="9" t="s">
        <v>931</v>
      </c>
      <c r="H270" s="9" t="s">
        <v>1017</v>
      </c>
      <c r="I270" s="9" t="s">
        <v>145</v>
      </c>
      <c r="J270" s="9" t="str">
        <f t="shared" si="4"/>
        <v>Sub Junior</v>
      </c>
      <c r="K270" s="25" t="s">
        <v>1022</v>
      </c>
      <c r="L270" s="13" t="s">
        <v>743</v>
      </c>
      <c r="M270" s="9"/>
    </row>
    <row r="271" spans="1:13" ht="17" x14ac:dyDescent="0.2">
      <c r="A271">
        <v>270</v>
      </c>
      <c r="B271" s="19">
        <v>44337.8125</v>
      </c>
      <c r="C271" s="19" t="s">
        <v>913</v>
      </c>
      <c r="D271" s="19" t="s">
        <v>927</v>
      </c>
      <c r="E271" s="19"/>
      <c r="F271" s="19" t="s">
        <v>922</v>
      </c>
      <c r="G271" s="9" t="s">
        <v>931</v>
      </c>
      <c r="H271" s="9" t="s">
        <v>1042</v>
      </c>
      <c r="I271" s="9" t="s">
        <v>1075</v>
      </c>
      <c r="J271" s="9" t="str">
        <f t="shared" si="4"/>
        <v>Sub Junior</v>
      </c>
      <c r="K271" s="25" t="s">
        <v>943</v>
      </c>
      <c r="L271" s="13" t="s">
        <v>744</v>
      </c>
      <c r="M271" s="9"/>
    </row>
    <row r="272" spans="1:13" ht="17" x14ac:dyDescent="0.2">
      <c r="A272">
        <v>271</v>
      </c>
      <c r="B272" s="19">
        <v>44337.8125</v>
      </c>
      <c r="C272" s="19" t="s">
        <v>913</v>
      </c>
      <c r="D272" s="19" t="s">
        <v>927</v>
      </c>
      <c r="E272" s="19"/>
      <c r="F272" s="19" t="s">
        <v>922</v>
      </c>
      <c r="G272" s="9" t="s">
        <v>931</v>
      </c>
      <c r="H272" s="9" t="s">
        <v>1057</v>
      </c>
      <c r="I272" s="9" t="s">
        <v>127</v>
      </c>
      <c r="J272" s="9" t="str">
        <f t="shared" si="4"/>
        <v>Sub Junior</v>
      </c>
      <c r="K272" s="25" t="s">
        <v>958</v>
      </c>
      <c r="L272" s="13" t="s">
        <v>745</v>
      </c>
      <c r="M272" s="9"/>
    </row>
    <row r="273" spans="1:13" ht="17" x14ac:dyDescent="0.2">
      <c r="A273">
        <v>272</v>
      </c>
      <c r="B273" s="19">
        <v>44337.8125</v>
      </c>
      <c r="C273" s="19" t="s">
        <v>913</v>
      </c>
      <c r="D273" s="19" t="s">
        <v>927</v>
      </c>
      <c r="E273" s="19"/>
      <c r="F273" s="19" t="s">
        <v>922</v>
      </c>
      <c r="G273" s="9" t="s">
        <v>931</v>
      </c>
      <c r="H273" s="9" t="s">
        <v>1067</v>
      </c>
      <c r="I273" s="9" t="s">
        <v>149</v>
      </c>
      <c r="J273" s="9" t="str">
        <f t="shared" si="4"/>
        <v>Sub Junior</v>
      </c>
      <c r="K273" s="9" t="s">
        <v>1055</v>
      </c>
      <c r="L273" s="13" t="s">
        <v>746</v>
      </c>
      <c r="M273" s="9"/>
    </row>
    <row r="274" spans="1:13" ht="17" x14ac:dyDescent="0.2">
      <c r="A274">
        <v>273</v>
      </c>
      <c r="B274" s="19">
        <v>44337.8125</v>
      </c>
      <c r="C274" s="19" t="s">
        <v>913</v>
      </c>
      <c r="D274" s="19" t="s">
        <v>928</v>
      </c>
      <c r="E274" s="19" t="s">
        <v>929</v>
      </c>
      <c r="F274" s="19" t="s">
        <v>922</v>
      </c>
      <c r="G274" s="9" t="s">
        <v>931</v>
      </c>
      <c r="H274" s="9" t="s">
        <v>938</v>
      </c>
      <c r="I274" s="9" t="s">
        <v>1075</v>
      </c>
      <c r="J274" s="9" t="str">
        <f t="shared" si="4"/>
        <v>Sub Junior</v>
      </c>
      <c r="K274" s="25" t="s">
        <v>943</v>
      </c>
      <c r="L274" s="14" t="s">
        <v>747</v>
      </c>
      <c r="M274" s="14" t="s">
        <v>751</v>
      </c>
    </row>
    <row r="275" spans="1:13" ht="17" x14ac:dyDescent="0.2">
      <c r="A275">
        <v>274</v>
      </c>
      <c r="B275" s="19">
        <v>44337.8125</v>
      </c>
      <c r="C275" s="19" t="s">
        <v>913</v>
      </c>
      <c r="D275" s="19" t="s">
        <v>928</v>
      </c>
      <c r="E275" s="19" t="s">
        <v>929</v>
      </c>
      <c r="F275" s="19" t="s">
        <v>922</v>
      </c>
      <c r="G275" s="9" t="s">
        <v>931</v>
      </c>
      <c r="H275" s="9" t="s">
        <v>986</v>
      </c>
      <c r="I275" s="9" t="s">
        <v>127</v>
      </c>
      <c r="J275" s="9" t="str">
        <f t="shared" si="4"/>
        <v>Sub Junior</v>
      </c>
      <c r="K275" s="25" t="s">
        <v>958</v>
      </c>
      <c r="L275" s="14" t="s">
        <v>748</v>
      </c>
      <c r="M275" s="14" t="s">
        <v>752</v>
      </c>
    </row>
    <row r="276" spans="1:13" ht="17" x14ac:dyDescent="0.2">
      <c r="A276">
        <v>275</v>
      </c>
      <c r="B276" s="19">
        <v>44337.8125</v>
      </c>
      <c r="C276" s="19" t="s">
        <v>913</v>
      </c>
      <c r="D276" s="19" t="s">
        <v>928</v>
      </c>
      <c r="E276" s="19" t="s">
        <v>929</v>
      </c>
      <c r="F276" s="19" t="s">
        <v>922</v>
      </c>
      <c r="G276" s="9" t="s">
        <v>931</v>
      </c>
      <c r="H276" s="9" t="s">
        <v>1017</v>
      </c>
      <c r="I276" s="9" t="s">
        <v>1074</v>
      </c>
      <c r="J276" s="9" t="str">
        <f t="shared" si="4"/>
        <v>Sub Junior</v>
      </c>
      <c r="K276" s="25" t="s">
        <v>992</v>
      </c>
      <c r="L276" s="16" t="s">
        <v>749</v>
      </c>
      <c r="M276" s="17"/>
    </row>
    <row r="277" spans="1:13" ht="17" x14ac:dyDescent="0.2">
      <c r="A277">
        <v>276</v>
      </c>
      <c r="B277" s="19">
        <v>44337.8125</v>
      </c>
      <c r="C277" s="19" t="s">
        <v>913</v>
      </c>
      <c r="D277" s="19" t="s">
        <v>928</v>
      </c>
      <c r="E277" s="19" t="s">
        <v>929</v>
      </c>
      <c r="F277" s="19" t="s">
        <v>922</v>
      </c>
      <c r="G277" s="9" t="s">
        <v>931</v>
      </c>
      <c r="H277" s="9" t="s">
        <v>1042</v>
      </c>
      <c r="I277" s="9" t="s">
        <v>145</v>
      </c>
      <c r="J277" s="9" t="str">
        <f t="shared" si="4"/>
        <v>Sub Junior</v>
      </c>
      <c r="K277" s="25" t="s">
        <v>1022</v>
      </c>
      <c r="L277" s="14" t="s">
        <v>750</v>
      </c>
      <c r="M277" s="14" t="s">
        <v>753</v>
      </c>
    </row>
    <row r="278" spans="1:13" ht="17" x14ac:dyDescent="0.2">
      <c r="A278">
        <v>277</v>
      </c>
      <c r="B278" s="19">
        <v>44337.8125</v>
      </c>
      <c r="C278" s="19" t="s">
        <v>913</v>
      </c>
      <c r="D278" s="19" t="s">
        <v>928</v>
      </c>
      <c r="E278" s="19" t="s">
        <v>929</v>
      </c>
      <c r="F278" s="19" t="s">
        <v>922</v>
      </c>
      <c r="G278" s="9" t="s">
        <v>931</v>
      </c>
      <c r="H278" s="9" t="s">
        <v>1057</v>
      </c>
      <c r="I278" s="9" t="s">
        <v>1004</v>
      </c>
      <c r="J278" s="9" t="str">
        <f t="shared" si="4"/>
        <v/>
      </c>
      <c r="K278" s="9" t="s">
        <v>1004</v>
      </c>
      <c r="L278" s="14" t="s">
        <v>721</v>
      </c>
      <c r="M278" s="14" t="s">
        <v>754</v>
      </c>
    </row>
    <row r="279" spans="1:13" ht="17" x14ac:dyDescent="0.2">
      <c r="A279">
        <v>278</v>
      </c>
      <c r="B279" s="19">
        <v>44337.8125</v>
      </c>
      <c r="C279" s="19" t="s">
        <v>913</v>
      </c>
      <c r="D279" s="19" t="s">
        <v>928</v>
      </c>
      <c r="E279" s="19" t="s">
        <v>929</v>
      </c>
      <c r="F279" s="19" t="s">
        <v>922</v>
      </c>
      <c r="G279" s="9" t="s">
        <v>931</v>
      </c>
      <c r="H279" s="9" t="s">
        <v>1067</v>
      </c>
      <c r="I279" s="9" t="s">
        <v>149</v>
      </c>
      <c r="J279" s="9" t="str">
        <f t="shared" si="4"/>
        <v>Sub Junior</v>
      </c>
      <c r="K279" s="9" t="s">
        <v>1055</v>
      </c>
      <c r="L279" s="14" t="s">
        <v>746</v>
      </c>
      <c r="M279" s="14" t="s">
        <v>755</v>
      </c>
    </row>
    <row r="280" spans="1:13" ht="17" x14ac:dyDescent="0.2">
      <c r="A280">
        <v>279</v>
      </c>
      <c r="B280" s="19">
        <v>44340.75</v>
      </c>
      <c r="C280" s="19" t="s">
        <v>911</v>
      </c>
      <c r="D280" s="19" t="s">
        <v>915</v>
      </c>
      <c r="E280" s="19"/>
      <c r="F280" s="9" t="s">
        <v>918</v>
      </c>
      <c r="G280" s="9"/>
      <c r="H280" s="9" t="s">
        <v>938</v>
      </c>
      <c r="I280" s="9" t="s">
        <v>93</v>
      </c>
      <c r="J280" s="9" t="str">
        <f t="shared" si="4"/>
        <v>Juniors</v>
      </c>
      <c r="K280" s="25" t="s">
        <v>951</v>
      </c>
      <c r="L280" s="13" t="s">
        <v>756</v>
      </c>
      <c r="M280" s="9"/>
    </row>
    <row r="281" spans="1:13" ht="17" x14ac:dyDescent="0.2">
      <c r="A281">
        <v>280</v>
      </c>
      <c r="B281" s="19">
        <v>44340.75</v>
      </c>
      <c r="C281" s="19" t="s">
        <v>911</v>
      </c>
      <c r="D281" s="19" t="s">
        <v>915</v>
      </c>
      <c r="E281" s="19"/>
      <c r="F281" s="9" t="s">
        <v>918</v>
      </c>
      <c r="G281" s="9"/>
      <c r="H281" s="9" t="s">
        <v>986</v>
      </c>
      <c r="I281" s="9" t="s">
        <v>140</v>
      </c>
      <c r="J281" s="9" t="str">
        <f t="shared" si="4"/>
        <v>Junior</v>
      </c>
      <c r="K281" s="25" t="s">
        <v>952</v>
      </c>
      <c r="L281" s="13" t="s">
        <v>757</v>
      </c>
      <c r="M281" s="9"/>
    </row>
    <row r="282" spans="1:13" ht="17" x14ac:dyDescent="0.2">
      <c r="A282">
        <v>281</v>
      </c>
      <c r="B282" s="19">
        <v>44340.75</v>
      </c>
      <c r="C282" s="19" t="s">
        <v>911</v>
      </c>
      <c r="D282" s="19" t="s">
        <v>915</v>
      </c>
      <c r="E282" s="19"/>
      <c r="F282" s="9" t="s">
        <v>918</v>
      </c>
      <c r="G282" s="9"/>
      <c r="H282" s="9" t="s">
        <v>1017</v>
      </c>
      <c r="I282" s="9" t="s">
        <v>1006</v>
      </c>
      <c r="J282" s="9" t="str">
        <f t="shared" si="4"/>
        <v/>
      </c>
      <c r="K282" s="9" t="s">
        <v>1006</v>
      </c>
      <c r="L282" s="13" t="s">
        <v>504</v>
      </c>
      <c r="M282" s="9"/>
    </row>
    <row r="283" spans="1:13" ht="17" x14ac:dyDescent="0.2">
      <c r="A283">
        <v>282</v>
      </c>
      <c r="B283" s="19">
        <v>44340.75</v>
      </c>
      <c r="C283" s="19" t="s">
        <v>911</v>
      </c>
      <c r="D283" s="19" t="s">
        <v>915</v>
      </c>
      <c r="E283" s="19"/>
      <c r="F283" s="9" t="s">
        <v>918</v>
      </c>
      <c r="G283" s="9"/>
      <c r="H283" s="9" t="s">
        <v>1042</v>
      </c>
      <c r="I283" s="9" t="s">
        <v>96</v>
      </c>
      <c r="J283" s="9" t="str">
        <f t="shared" si="4"/>
        <v>Junior</v>
      </c>
      <c r="K283" s="25" t="s">
        <v>1024</v>
      </c>
      <c r="L283" s="13" t="s">
        <v>758</v>
      </c>
      <c r="M283" s="9"/>
    </row>
    <row r="284" spans="1:13" ht="17" x14ac:dyDescent="0.2">
      <c r="A284">
        <v>283</v>
      </c>
      <c r="B284" s="19">
        <v>44340.75</v>
      </c>
      <c r="C284" s="19" t="s">
        <v>911</v>
      </c>
      <c r="D284" s="19" t="s">
        <v>915</v>
      </c>
      <c r="E284" s="19"/>
      <c r="F284" s="9" t="s">
        <v>918</v>
      </c>
      <c r="G284" s="9"/>
      <c r="H284" s="9" t="s">
        <v>1057</v>
      </c>
      <c r="I284" s="9" t="s">
        <v>1085</v>
      </c>
      <c r="J284" s="9" t="str">
        <f t="shared" si="4"/>
        <v>Juniors</v>
      </c>
      <c r="K284" s="9" t="s">
        <v>1063</v>
      </c>
      <c r="L284" s="13" t="s">
        <v>759</v>
      </c>
      <c r="M284" s="9"/>
    </row>
    <row r="285" spans="1:13" ht="17" x14ac:dyDescent="0.2">
      <c r="A285">
        <v>284</v>
      </c>
      <c r="B285" s="19">
        <v>44340.75</v>
      </c>
      <c r="C285" s="19" t="s">
        <v>911</v>
      </c>
      <c r="D285" s="19" t="s">
        <v>915</v>
      </c>
      <c r="E285" s="19"/>
      <c r="F285" s="9" t="s">
        <v>918</v>
      </c>
      <c r="G285" s="9"/>
      <c r="H285" s="9" t="s">
        <v>1067</v>
      </c>
      <c r="I285" s="9" t="s">
        <v>59</v>
      </c>
      <c r="J285" s="9" t="str">
        <f t="shared" si="4"/>
        <v>Junior</v>
      </c>
      <c r="K285" s="9" t="s">
        <v>1035</v>
      </c>
      <c r="L285" s="13" t="s">
        <v>760</v>
      </c>
      <c r="M285" s="9"/>
    </row>
    <row r="286" spans="1:13" ht="17" x14ac:dyDescent="0.2">
      <c r="A286">
        <v>285</v>
      </c>
      <c r="B286" s="19">
        <v>44340.75</v>
      </c>
      <c r="C286" s="19" t="s">
        <v>911</v>
      </c>
      <c r="D286" s="19" t="s">
        <v>923</v>
      </c>
      <c r="E286" s="19"/>
      <c r="F286" s="9" t="s">
        <v>918</v>
      </c>
      <c r="G286" s="9"/>
      <c r="H286" s="9" t="s">
        <v>938</v>
      </c>
      <c r="I286" s="9" t="s">
        <v>93</v>
      </c>
      <c r="J286" s="9" t="str">
        <f t="shared" si="4"/>
        <v>Juniors</v>
      </c>
      <c r="K286" s="25" t="s">
        <v>951</v>
      </c>
      <c r="L286" s="13" t="s">
        <v>756</v>
      </c>
      <c r="M286" s="9"/>
    </row>
    <row r="287" spans="1:13" ht="17" x14ac:dyDescent="0.2">
      <c r="A287">
        <v>286</v>
      </c>
      <c r="B287" s="19">
        <v>44340.75</v>
      </c>
      <c r="C287" s="19" t="s">
        <v>911</v>
      </c>
      <c r="D287" s="19" t="s">
        <v>923</v>
      </c>
      <c r="E287" s="19"/>
      <c r="F287" s="9" t="s">
        <v>918</v>
      </c>
      <c r="G287" s="9"/>
      <c r="H287" s="9" t="s">
        <v>986</v>
      </c>
      <c r="I287" s="9" t="s">
        <v>140</v>
      </c>
      <c r="J287" s="9" t="str">
        <f t="shared" si="4"/>
        <v>Junior</v>
      </c>
      <c r="K287" s="25" t="s">
        <v>952</v>
      </c>
      <c r="L287" s="13" t="s">
        <v>757</v>
      </c>
      <c r="M287" s="9"/>
    </row>
    <row r="288" spans="1:13" ht="17" x14ac:dyDescent="0.2">
      <c r="A288">
        <v>287</v>
      </c>
      <c r="B288" s="19">
        <v>44340.75</v>
      </c>
      <c r="C288" s="19" t="s">
        <v>911</v>
      </c>
      <c r="D288" s="19" t="s">
        <v>923</v>
      </c>
      <c r="E288" s="19"/>
      <c r="F288" s="9" t="s">
        <v>918</v>
      </c>
      <c r="G288" s="9"/>
      <c r="H288" s="9" t="s">
        <v>1017</v>
      </c>
      <c r="I288" s="9" t="s">
        <v>96</v>
      </c>
      <c r="J288" s="9" t="str">
        <f t="shared" si="4"/>
        <v>Junior</v>
      </c>
      <c r="K288" s="25" t="s">
        <v>1024</v>
      </c>
      <c r="L288" s="13" t="s">
        <v>761</v>
      </c>
      <c r="M288" s="9"/>
    </row>
    <row r="289" spans="1:13" ht="17" x14ac:dyDescent="0.2">
      <c r="A289">
        <v>288</v>
      </c>
      <c r="B289" s="19">
        <v>44340.75</v>
      </c>
      <c r="C289" s="19" t="s">
        <v>911</v>
      </c>
      <c r="D289" s="19" t="s">
        <v>923</v>
      </c>
      <c r="E289" s="19"/>
      <c r="F289" s="9" t="s">
        <v>918</v>
      </c>
      <c r="G289" s="9"/>
      <c r="H289" s="9" t="s">
        <v>1042</v>
      </c>
      <c r="I289" s="9" t="s">
        <v>59</v>
      </c>
      <c r="J289" s="9" t="str">
        <f t="shared" si="4"/>
        <v>Junior</v>
      </c>
      <c r="K289" s="9" t="s">
        <v>1035</v>
      </c>
      <c r="L289" s="13" t="s">
        <v>762</v>
      </c>
      <c r="M289" s="9"/>
    </row>
    <row r="290" spans="1:13" ht="17" x14ac:dyDescent="0.2">
      <c r="A290">
        <v>289</v>
      </c>
      <c r="B290" s="19">
        <v>44340.75</v>
      </c>
      <c r="C290" s="19" t="s">
        <v>911</v>
      </c>
      <c r="D290" s="19" t="s">
        <v>923</v>
      </c>
      <c r="E290" s="19"/>
      <c r="F290" s="9" t="s">
        <v>918</v>
      </c>
      <c r="G290" s="9"/>
      <c r="H290" s="9" t="s">
        <v>1057</v>
      </c>
      <c r="I290" s="9" t="s">
        <v>1085</v>
      </c>
      <c r="J290" s="9" t="str">
        <f t="shared" si="4"/>
        <v>Juniors</v>
      </c>
      <c r="K290" s="9" t="s">
        <v>1063</v>
      </c>
      <c r="L290" s="13" t="s">
        <v>759</v>
      </c>
      <c r="M290" s="9"/>
    </row>
    <row r="291" spans="1:13" ht="17" x14ac:dyDescent="0.2">
      <c r="A291">
        <v>290</v>
      </c>
      <c r="B291" s="19">
        <v>44340.75</v>
      </c>
      <c r="C291" s="19" t="s">
        <v>911</v>
      </c>
      <c r="D291" s="19" t="s">
        <v>923</v>
      </c>
      <c r="E291" s="19"/>
      <c r="F291" s="9" t="s">
        <v>918</v>
      </c>
      <c r="G291" s="9"/>
      <c r="H291" s="9" t="s">
        <v>1067</v>
      </c>
      <c r="I291" s="9" t="s">
        <v>1006</v>
      </c>
      <c r="J291" s="9" t="str">
        <f t="shared" si="4"/>
        <v/>
      </c>
      <c r="K291" s="9" t="s">
        <v>1006</v>
      </c>
      <c r="L291" s="13" t="s">
        <v>496</v>
      </c>
      <c r="M291" s="9"/>
    </row>
    <row r="292" spans="1:13" ht="17" x14ac:dyDescent="0.2">
      <c r="A292">
        <v>291</v>
      </c>
      <c r="B292" s="19">
        <v>44340.75</v>
      </c>
      <c r="C292" s="19" t="s">
        <v>911</v>
      </c>
      <c r="D292" s="19" t="s">
        <v>919</v>
      </c>
      <c r="E292" s="19" t="s">
        <v>929</v>
      </c>
      <c r="F292" s="9" t="s">
        <v>918</v>
      </c>
      <c r="G292" s="9"/>
      <c r="H292" s="9" t="s">
        <v>938</v>
      </c>
      <c r="I292" s="9" t="s">
        <v>140</v>
      </c>
      <c r="J292" s="9" t="str">
        <f t="shared" si="4"/>
        <v>Junior</v>
      </c>
      <c r="K292" s="25" t="s">
        <v>952</v>
      </c>
      <c r="L292" s="14" t="s">
        <v>763</v>
      </c>
      <c r="M292" s="14" t="s">
        <v>768</v>
      </c>
    </row>
    <row r="293" spans="1:13" ht="17" x14ac:dyDescent="0.2">
      <c r="A293">
        <v>292</v>
      </c>
      <c r="B293" s="19">
        <v>44340.75</v>
      </c>
      <c r="C293" s="19" t="s">
        <v>911</v>
      </c>
      <c r="D293" s="19" t="s">
        <v>919</v>
      </c>
      <c r="E293" s="19" t="s">
        <v>929</v>
      </c>
      <c r="F293" s="9" t="s">
        <v>918</v>
      </c>
      <c r="G293" s="9"/>
      <c r="H293" s="9" t="s">
        <v>986</v>
      </c>
      <c r="I293" s="9" t="s">
        <v>93</v>
      </c>
      <c r="J293" s="9" t="str">
        <f t="shared" si="4"/>
        <v>Juniors</v>
      </c>
      <c r="K293" s="25" t="s">
        <v>951</v>
      </c>
      <c r="L293" s="14" t="s">
        <v>764</v>
      </c>
      <c r="M293" s="14" t="s">
        <v>769</v>
      </c>
    </row>
    <row r="294" spans="1:13" ht="17" x14ac:dyDescent="0.2">
      <c r="A294">
        <v>293</v>
      </c>
      <c r="B294" s="19">
        <v>44340.75</v>
      </c>
      <c r="C294" s="19" t="s">
        <v>911</v>
      </c>
      <c r="D294" s="19" t="s">
        <v>919</v>
      </c>
      <c r="E294" s="19" t="s">
        <v>929</v>
      </c>
      <c r="F294" s="9" t="s">
        <v>918</v>
      </c>
      <c r="G294" s="9"/>
      <c r="H294" s="9" t="s">
        <v>1017</v>
      </c>
      <c r="I294" s="9" t="s">
        <v>59</v>
      </c>
      <c r="J294" s="9" t="str">
        <f t="shared" si="4"/>
        <v>Junior</v>
      </c>
      <c r="K294" s="9" t="s">
        <v>1035</v>
      </c>
      <c r="L294" s="14" t="s">
        <v>765</v>
      </c>
      <c r="M294" s="14" t="s">
        <v>770</v>
      </c>
    </row>
    <row r="295" spans="1:13" ht="17" x14ac:dyDescent="0.2">
      <c r="A295">
        <v>294</v>
      </c>
      <c r="B295" s="19">
        <v>44340.75</v>
      </c>
      <c r="C295" s="19" t="s">
        <v>911</v>
      </c>
      <c r="D295" s="19" t="s">
        <v>919</v>
      </c>
      <c r="E295" s="19" t="s">
        <v>929</v>
      </c>
      <c r="F295" s="9" t="s">
        <v>918</v>
      </c>
      <c r="G295" s="9"/>
      <c r="H295" s="9" t="s">
        <v>1042</v>
      </c>
      <c r="I295" s="9" t="s">
        <v>1006</v>
      </c>
      <c r="J295" s="9" t="str">
        <f t="shared" si="4"/>
        <v/>
      </c>
      <c r="K295" s="9" t="s">
        <v>1006</v>
      </c>
      <c r="L295" s="14" t="s">
        <v>501</v>
      </c>
      <c r="M295" s="14" t="s">
        <v>771</v>
      </c>
    </row>
    <row r="296" spans="1:13" ht="17" x14ac:dyDescent="0.2">
      <c r="A296">
        <v>295</v>
      </c>
      <c r="B296" s="19">
        <v>44340.75</v>
      </c>
      <c r="C296" s="19" t="s">
        <v>911</v>
      </c>
      <c r="D296" s="19" t="s">
        <v>919</v>
      </c>
      <c r="E296" s="19" t="s">
        <v>929</v>
      </c>
      <c r="F296" s="9" t="s">
        <v>918</v>
      </c>
      <c r="G296" s="9"/>
      <c r="H296" s="9" t="s">
        <v>1057</v>
      </c>
      <c r="I296" s="9" t="s">
        <v>96</v>
      </c>
      <c r="J296" s="9" t="str">
        <f t="shared" si="4"/>
        <v>Junior</v>
      </c>
      <c r="K296" s="25" t="s">
        <v>1024</v>
      </c>
      <c r="L296" s="14" t="s">
        <v>766</v>
      </c>
      <c r="M296" s="14" t="s">
        <v>621</v>
      </c>
    </row>
    <row r="297" spans="1:13" ht="17" x14ac:dyDescent="0.2">
      <c r="A297">
        <v>296</v>
      </c>
      <c r="B297" s="19">
        <v>44340.75</v>
      </c>
      <c r="C297" s="19" t="s">
        <v>911</v>
      </c>
      <c r="D297" s="19" t="s">
        <v>919</v>
      </c>
      <c r="E297" s="19" t="s">
        <v>929</v>
      </c>
      <c r="F297" s="9" t="s">
        <v>918</v>
      </c>
      <c r="G297" s="9"/>
      <c r="H297" s="9" t="s">
        <v>1067</v>
      </c>
      <c r="I297" s="9" t="s">
        <v>1085</v>
      </c>
      <c r="J297" s="9" t="str">
        <f t="shared" si="4"/>
        <v>Juniors</v>
      </c>
      <c r="K297" s="9" t="s">
        <v>1063</v>
      </c>
      <c r="L297" s="14" t="s">
        <v>767</v>
      </c>
      <c r="M297" s="14" t="s">
        <v>772</v>
      </c>
    </row>
    <row r="298" spans="1:13" ht="17" x14ac:dyDescent="0.2">
      <c r="A298">
        <v>297</v>
      </c>
      <c r="B298" s="19">
        <v>44340.8125</v>
      </c>
      <c r="C298" s="19" t="s">
        <v>912</v>
      </c>
      <c r="D298" s="19" t="s">
        <v>920</v>
      </c>
      <c r="E298" s="19"/>
      <c r="F298" s="19" t="s">
        <v>916</v>
      </c>
      <c r="G298" s="9"/>
      <c r="H298" s="9" t="s">
        <v>938</v>
      </c>
      <c r="I298" s="9" t="s">
        <v>102</v>
      </c>
      <c r="J298" s="9" t="str">
        <f t="shared" si="4"/>
        <v>Seniors</v>
      </c>
      <c r="K298" s="25" t="s">
        <v>957</v>
      </c>
      <c r="L298" s="13" t="s">
        <v>773</v>
      </c>
      <c r="M298" s="9"/>
    </row>
    <row r="299" spans="1:13" ht="17" x14ac:dyDescent="0.2">
      <c r="A299">
        <v>298</v>
      </c>
      <c r="B299" s="19">
        <v>44340.8125</v>
      </c>
      <c r="C299" s="19" t="s">
        <v>912</v>
      </c>
      <c r="D299" s="19" t="s">
        <v>920</v>
      </c>
      <c r="E299" s="19"/>
      <c r="F299" s="19" t="s">
        <v>916</v>
      </c>
      <c r="G299" s="9"/>
      <c r="H299" s="9" t="s">
        <v>986</v>
      </c>
      <c r="I299" s="9" t="s">
        <v>98</v>
      </c>
      <c r="J299" s="9" t="str">
        <f t="shared" si="4"/>
        <v>Seniors</v>
      </c>
      <c r="K299" s="25" t="s">
        <v>999</v>
      </c>
      <c r="L299" s="13" t="s">
        <v>774</v>
      </c>
      <c r="M299" s="9"/>
    </row>
    <row r="300" spans="1:13" ht="17" x14ac:dyDescent="0.2">
      <c r="A300">
        <v>299</v>
      </c>
      <c r="B300" s="19">
        <v>44340.8125</v>
      </c>
      <c r="C300" s="19" t="s">
        <v>912</v>
      </c>
      <c r="D300" s="19" t="s">
        <v>920</v>
      </c>
      <c r="E300" s="19"/>
      <c r="F300" s="19" t="s">
        <v>916</v>
      </c>
      <c r="G300" s="9"/>
      <c r="H300" s="9" t="s">
        <v>1017</v>
      </c>
      <c r="I300" s="9" t="s">
        <v>59</v>
      </c>
      <c r="J300" s="9" t="str">
        <f t="shared" si="4"/>
        <v>Seniors</v>
      </c>
      <c r="K300" s="9" t="s">
        <v>965</v>
      </c>
      <c r="L300" s="13" t="s">
        <v>775</v>
      </c>
      <c r="M300" s="9"/>
    </row>
    <row r="301" spans="1:13" ht="17" x14ac:dyDescent="0.2">
      <c r="A301">
        <v>300</v>
      </c>
      <c r="B301" s="19">
        <v>44340.8125</v>
      </c>
      <c r="C301" s="19" t="s">
        <v>912</v>
      </c>
      <c r="D301" s="19" t="s">
        <v>920</v>
      </c>
      <c r="E301" s="19"/>
      <c r="F301" s="19" t="s">
        <v>916</v>
      </c>
      <c r="G301" s="9"/>
      <c r="H301" s="9" t="s">
        <v>1042</v>
      </c>
      <c r="I301" s="9" t="s">
        <v>1087</v>
      </c>
      <c r="J301" s="9" t="str">
        <f t="shared" si="4"/>
        <v>Seniors</v>
      </c>
      <c r="K301" s="9" t="s">
        <v>983</v>
      </c>
      <c r="L301" s="13" t="s">
        <v>776</v>
      </c>
      <c r="M301" s="9"/>
    </row>
    <row r="302" spans="1:13" ht="17" x14ac:dyDescent="0.2">
      <c r="A302">
        <v>301</v>
      </c>
      <c r="B302" s="19">
        <v>44340.8125</v>
      </c>
      <c r="C302" s="19" t="s">
        <v>912</v>
      </c>
      <c r="D302" s="19" t="s">
        <v>920</v>
      </c>
      <c r="E302" s="19"/>
      <c r="F302" s="19" t="s">
        <v>916</v>
      </c>
      <c r="G302" s="9"/>
      <c r="H302" s="9" t="s">
        <v>1057</v>
      </c>
      <c r="I302" s="9" t="s">
        <v>1086</v>
      </c>
      <c r="J302" s="9" t="str">
        <f t="shared" si="4"/>
        <v>Seniors</v>
      </c>
      <c r="K302" s="9" t="s">
        <v>1064</v>
      </c>
      <c r="L302" s="13" t="s">
        <v>777</v>
      </c>
      <c r="M302" s="9"/>
    </row>
    <row r="303" spans="1:13" ht="17" x14ac:dyDescent="0.2">
      <c r="A303">
        <v>302</v>
      </c>
      <c r="B303" s="19">
        <v>44340.8125</v>
      </c>
      <c r="C303" s="19" t="s">
        <v>912</v>
      </c>
      <c r="D303" s="19" t="s">
        <v>920</v>
      </c>
      <c r="E303" s="19"/>
      <c r="F303" s="19" t="s">
        <v>916</v>
      </c>
      <c r="G303" s="9"/>
      <c r="H303" s="9" t="s">
        <v>1067</v>
      </c>
      <c r="I303" s="9" t="s">
        <v>134</v>
      </c>
      <c r="J303" s="9" t="str">
        <f t="shared" si="4"/>
        <v>Seniors</v>
      </c>
      <c r="K303" s="9" t="s">
        <v>1066</v>
      </c>
      <c r="L303" s="13" t="s">
        <v>778</v>
      </c>
      <c r="M303" s="9"/>
    </row>
    <row r="304" spans="1:13" ht="17" x14ac:dyDescent="0.2">
      <c r="A304">
        <v>303</v>
      </c>
      <c r="B304" s="19">
        <v>44340.8125</v>
      </c>
      <c r="C304" s="19" t="s">
        <v>912</v>
      </c>
      <c r="D304" s="19" t="s">
        <v>915</v>
      </c>
      <c r="E304" s="19"/>
      <c r="F304" s="19" t="s">
        <v>916</v>
      </c>
      <c r="G304" s="9"/>
      <c r="H304" s="9" t="s">
        <v>938</v>
      </c>
      <c r="I304" s="9" t="s">
        <v>1087</v>
      </c>
      <c r="J304" s="9" t="str">
        <f t="shared" si="4"/>
        <v>Seniors</v>
      </c>
      <c r="K304" s="9" t="s">
        <v>983</v>
      </c>
      <c r="L304" s="13" t="s">
        <v>779</v>
      </c>
      <c r="M304" s="9"/>
    </row>
    <row r="305" spans="1:13" ht="17" x14ac:dyDescent="0.2">
      <c r="A305">
        <v>304</v>
      </c>
      <c r="B305" s="19">
        <v>44340.8125</v>
      </c>
      <c r="C305" s="19" t="s">
        <v>912</v>
      </c>
      <c r="D305" s="19" t="s">
        <v>915</v>
      </c>
      <c r="E305" s="19"/>
      <c r="F305" s="19" t="s">
        <v>916</v>
      </c>
      <c r="G305" s="9"/>
      <c r="H305" s="9" t="s">
        <v>986</v>
      </c>
      <c r="I305" s="9" t="s">
        <v>59</v>
      </c>
      <c r="J305" s="9" t="str">
        <f t="shared" si="4"/>
        <v>Seniors</v>
      </c>
      <c r="K305" s="9" t="s">
        <v>965</v>
      </c>
      <c r="L305" s="13" t="s">
        <v>780</v>
      </c>
      <c r="M305" s="9"/>
    </row>
    <row r="306" spans="1:13" ht="17" x14ac:dyDescent="0.2">
      <c r="A306">
        <v>305</v>
      </c>
      <c r="B306" s="19">
        <v>44340.8125</v>
      </c>
      <c r="C306" s="19" t="s">
        <v>912</v>
      </c>
      <c r="D306" s="19" t="s">
        <v>915</v>
      </c>
      <c r="E306" s="19"/>
      <c r="F306" s="19" t="s">
        <v>916</v>
      </c>
      <c r="G306" s="9"/>
      <c r="H306" s="9" t="s">
        <v>1017</v>
      </c>
      <c r="I306" s="9" t="s">
        <v>98</v>
      </c>
      <c r="J306" s="9" t="str">
        <f t="shared" si="4"/>
        <v>Seniors</v>
      </c>
      <c r="K306" s="25" t="s">
        <v>999</v>
      </c>
      <c r="L306" s="13" t="s">
        <v>781</v>
      </c>
      <c r="M306" s="9"/>
    </row>
    <row r="307" spans="1:13" ht="17" x14ac:dyDescent="0.2">
      <c r="A307">
        <v>306</v>
      </c>
      <c r="B307" s="19">
        <v>44340.8125</v>
      </c>
      <c r="C307" s="19" t="s">
        <v>912</v>
      </c>
      <c r="D307" s="19" t="s">
        <v>915</v>
      </c>
      <c r="E307" s="19"/>
      <c r="F307" s="19" t="s">
        <v>916</v>
      </c>
      <c r="G307" s="9"/>
      <c r="H307" s="9" t="s">
        <v>1042</v>
      </c>
      <c r="I307" s="9" t="s">
        <v>102</v>
      </c>
      <c r="J307" s="9" t="str">
        <f t="shared" si="4"/>
        <v>Seniors</v>
      </c>
      <c r="K307" s="25" t="s">
        <v>957</v>
      </c>
      <c r="L307" s="13" t="s">
        <v>782</v>
      </c>
      <c r="M307" s="9"/>
    </row>
    <row r="308" spans="1:13" ht="17" x14ac:dyDescent="0.2">
      <c r="A308">
        <v>307</v>
      </c>
      <c r="B308" s="19">
        <v>44340.8125</v>
      </c>
      <c r="C308" s="19" t="s">
        <v>912</v>
      </c>
      <c r="D308" s="19" t="s">
        <v>915</v>
      </c>
      <c r="E308" s="19"/>
      <c r="F308" s="19" t="s">
        <v>916</v>
      </c>
      <c r="G308" s="9"/>
      <c r="H308" s="9" t="s">
        <v>1057</v>
      </c>
      <c r="I308" s="9" t="s">
        <v>134</v>
      </c>
      <c r="J308" s="9" t="str">
        <f t="shared" si="4"/>
        <v>Seniors</v>
      </c>
      <c r="K308" s="9" t="s">
        <v>1066</v>
      </c>
      <c r="L308" s="13" t="s">
        <v>783</v>
      </c>
      <c r="M308" s="9"/>
    </row>
    <row r="309" spans="1:13" ht="17" x14ac:dyDescent="0.2">
      <c r="A309">
        <v>308</v>
      </c>
      <c r="B309" s="19">
        <v>44340.8125</v>
      </c>
      <c r="C309" s="19" t="s">
        <v>912</v>
      </c>
      <c r="D309" s="19" t="s">
        <v>915</v>
      </c>
      <c r="E309" s="19"/>
      <c r="F309" s="19" t="s">
        <v>916</v>
      </c>
      <c r="G309" s="9"/>
      <c r="H309" s="9" t="s">
        <v>1067</v>
      </c>
      <c r="I309" s="9" t="s">
        <v>1086</v>
      </c>
      <c r="J309" s="9" t="str">
        <f t="shared" si="4"/>
        <v>Seniors</v>
      </c>
      <c r="K309" s="9" t="s">
        <v>1064</v>
      </c>
      <c r="L309" s="13" t="s">
        <v>784</v>
      </c>
      <c r="M309" s="9"/>
    </row>
    <row r="310" spans="1:13" ht="17" x14ac:dyDescent="0.2">
      <c r="A310">
        <v>309</v>
      </c>
      <c r="B310" s="19">
        <v>44340.8125</v>
      </c>
      <c r="C310" s="19" t="s">
        <v>912</v>
      </c>
      <c r="D310" s="19" t="s">
        <v>926</v>
      </c>
      <c r="E310" s="19" t="s">
        <v>929</v>
      </c>
      <c r="F310" s="19" t="s">
        <v>916</v>
      </c>
      <c r="G310" s="9"/>
      <c r="H310" s="9" t="s">
        <v>938</v>
      </c>
      <c r="I310" s="9" t="s">
        <v>59</v>
      </c>
      <c r="J310" s="9" t="str">
        <f t="shared" si="4"/>
        <v>Seniors</v>
      </c>
      <c r="K310" s="9" t="s">
        <v>965</v>
      </c>
      <c r="L310" s="14" t="s">
        <v>785</v>
      </c>
      <c r="M310" s="14" t="s">
        <v>789</v>
      </c>
    </row>
    <row r="311" spans="1:13" ht="17" x14ac:dyDescent="0.2">
      <c r="A311">
        <v>310</v>
      </c>
      <c r="B311" s="19">
        <v>44340.8125</v>
      </c>
      <c r="C311" s="19" t="s">
        <v>912</v>
      </c>
      <c r="D311" s="19" t="s">
        <v>926</v>
      </c>
      <c r="E311" s="19" t="s">
        <v>929</v>
      </c>
      <c r="F311" s="19" t="s">
        <v>916</v>
      </c>
      <c r="G311" s="9"/>
      <c r="H311" s="9" t="s">
        <v>986</v>
      </c>
      <c r="I311" s="9" t="s">
        <v>1087</v>
      </c>
      <c r="J311" s="9" t="str">
        <f t="shared" si="4"/>
        <v>Seniors</v>
      </c>
      <c r="K311" s="9" t="s">
        <v>983</v>
      </c>
      <c r="L311" s="14" t="s">
        <v>786</v>
      </c>
      <c r="M311" s="14" t="s">
        <v>790</v>
      </c>
    </row>
    <row r="312" spans="1:13" ht="17" x14ac:dyDescent="0.2">
      <c r="A312">
        <v>311</v>
      </c>
      <c r="B312" s="19">
        <v>44340.8125</v>
      </c>
      <c r="C312" s="19" t="s">
        <v>912</v>
      </c>
      <c r="D312" s="19" t="s">
        <v>926</v>
      </c>
      <c r="E312" s="19" t="s">
        <v>929</v>
      </c>
      <c r="F312" s="19" t="s">
        <v>916</v>
      </c>
      <c r="G312" s="9"/>
      <c r="H312" s="9" t="s">
        <v>1017</v>
      </c>
      <c r="I312" s="9" t="s">
        <v>102</v>
      </c>
      <c r="J312" s="9" t="str">
        <f t="shared" si="4"/>
        <v>Seniors</v>
      </c>
      <c r="K312" s="25" t="s">
        <v>957</v>
      </c>
      <c r="L312" s="14" t="s">
        <v>787</v>
      </c>
      <c r="M312" s="14" t="s">
        <v>791</v>
      </c>
    </row>
    <row r="313" spans="1:13" ht="17" x14ac:dyDescent="0.2">
      <c r="A313">
        <v>312</v>
      </c>
      <c r="B313" s="19">
        <v>44340.8125</v>
      </c>
      <c r="C313" s="19" t="s">
        <v>912</v>
      </c>
      <c r="D313" s="19" t="s">
        <v>926</v>
      </c>
      <c r="E313" s="19" t="s">
        <v>929</v>
      </c>
      <c r="F313" s="19" t="s">
        <v>916</v>
      </c>
      <c r="G313" s="9"/>
      <c r="H313" s="9" t="s">
        <v>1042</v>
      </c>
      <c r="I313" s="9" t="s">
        <v>98</v>
      </c>
      <c r="J313" s="9" t="str">
        <f t="shared" si="4"/>
        <v>Seniors</v>
      </c>
      <c r="K313" s="25" t="s">
        <v>999</v>
      </c>
      <c r="L313" s="14" t="s">
        <v>788</v>
      </c>
      <c r="M313" s="14" t="s">
        <v>792</v>
      </c>
    </row>
    <row r="314" spans="1:13" ht="17" x14ac:dyDescent="0.2">
      <c r="A314">
        <v>313</v>
      </c>
      <c r="B314" s="19">
        <v>44340.8125</v>
      </c>
      <c r="C314" s="19" t="s">
        <v>912</v>
      </c>
      <c r="D314" s="19" t="s">
        <v>926</v>
      </c>
      <c r="E314" s="19" t="s">
        <v>929</v>
      </c>
      <c r="F314" s="19" t="s">
        <v>916</v>
      </c>
      <c r="G314" s="9"/>
      <c r="H314" s="9" t="s">
        <v>1057</v>
      </c>
      <c r="I314" s="9" t="s">
        <v>134</v>
      </c>
      <c r="J314" s="9" t="str">
        <f t="shared" si="4"/>
        <v>Seniors</v>
      </c>
      <c r="K314" s="9" t="s">
        <v>1066</v>
      </c>
      <c r="L314" s="14" t="s">
        <v>783</v>
      </c>
      <c r="M314" s="14" t="s">
        <v>792</v>
      </c>
    </row>
    <row r="315" spans="1:13" ht="17" x14ac:dyDescent="0.2">
      <c r="A315">
        <v>314</v>
      </c>
      <c r="B315" s="19">
        <v>44340.8125</v>
      </c>
      <c r="C315" s="19" t="s">
        <v>912</v>
      </c>
      <c r="D315" s="19" t="s">
        <v>926</v>
      </c>
      <c r="E315" s="19" t="s">
        <v>929</v>
      </c>
      <c r="F315" s="19" t="s">
        <v>916</v>
      </c>
      <c r="G315" s="9"/>
      <c r="H315" s="9" t="s">
        <v>1067</v>
      </c>
      <c r="I315" s="9" t="s">
        <v>1086</v>
      </c>
      <c r="J315" s="9" t="str">
        <f t="shared" si="4"/>
        <v>Seniors</v>
      </c>
      <c r="K315" s="9" t="s">
        <v>1064</v>
      </c>
      <c r="L315" s="14" t="s">
        <v>784</v>
      </c>
      <c r="M315" s="14" t="s">
        <v>793</v>
      </c>
    </row>
    <row r="316" spans="1:13" ht="17" x14ac:dyDescent="0.2">
      <c r="A316">
        <v>315</v>
      </c>
      <c r="B316" s="19">
        <v>44341.75</v>
      </c>
      <c r="C316" s="19" t="s">
        <v>911</v>
      </c>
      <c r="D316" s="19" t="s">
        <v>915</v>
      </c>
      <c r="E316" s="19"/>
      <c r="F316" s="19" t="s">
        <v>921</v>
      </c>
      <c r="G316" s="9" t="s">
        <v>934</v>
      </c>
      <c r="H316" s="9" t="s">
        <v>938</v>
      </c>
      <c r="I316" s="9" t="s">
        <v>49</v>
      </c>
      <c r="J316" s="9" t="str">
        <f t="shared" si="4"/>
        <v>Junior 4</v>
      </c>
      <c r="K316" s="9" t="s">
        <v>971</v>
      </c>
      <c r="L316" s="13" t="s">
        <v>794</v>
      </c>
      <c r="M316" s="9"/>
    </row>
    <row r="317" spans="1:13" ht="17" x14ac:dyDescent="0.2">
      <c r="A317">
        <v>316</v>
      </c>
      <c r="B317" s="19">
        <v>44341.75</v>
      </c>
      <c r="C317" s="19" t="s">
        <v>911</v>
      </c>
      <c r="D317" s="19" t="s">
        <v>915</v>
      </c>
      <c r="E317" s="19"/>
      <c r="F317" s="19" t="s">
        <v>921</v>
      </c>
      <c r="G317" s="9" t="s">
        <v>934</v>
      </c>
      <c r="H317" s="9" t="s">
        <v>986</v>
      </c>
      <c r="I317" s="9" t="s">
        <v>1079</v>
      </c>
      <c r="J317" s="9" t="str">
        <f t="shared" si="4"/>
        <v>Junior 3</v>
      </c>
      <c r="K317" s="25" t="s">
        <v>960</v>
      </c>
      <c r="L317" s="13" t="s">
        <v>795</v>
      </c>
      <c r="M317" s="9"/>
    </row>
    <row r="318" spans="1:13" ht="17" x14ac:dyDescent="0.2">
      <c r="A318">
        <v>317</v>
      </c>
      <c r="B318" s="19">
        <v>44341.75</v>
      </c>
      <c r="C318" s="19" t="s">
        <v>911</v>
      </c>
      <c r="D318" s="19" t="s">
        <v>915</v>
      </c>
      <c r="E318" s="19"/>
      <c r="F318" s="19" t="s">
        <v>921</v>
      </c>
      <c r="G318" s="9" t="s">
        <v>934</v>
      </c>
      <c r="H318" s="9" t="s">
        <v>1017</v>
      </c>
      <c r="I318" s="9" t="s">
        <v>49</v>
      </c>
      <c r="J318" s="9" t="str">
        <f t="shared" si="4"/>
        <v>Junior 3</v>
      </c>
      <c r="K318" s="9" t="s">
        <v>970</v>
      </c>
      <c r="L318" s="13" t="s">
        <v>796</v>
      </c>
      <c r="M318" s="9"/>
    </row>
    <row r="319" spans="1:13" ht="17" x14ac:dyDescent="0.2">
      <c r="A319">
        <v>318</v>
      </c>
      <c r="B319" s="19">
        <v>44341.75</v>
      </c>
      <c r="C319" s="19" t="s">
        <v>911</v>
      </c>
      <c r="D319" s="19" t="s">
        <v>915</v>
      </c>
      <c r="E319" s="19"/>
      <c r="F319" s="19" t="s">
        <v>921</v>
      </c>
      <c r="G319" s="9" t="s">
        <v>934</v>
      </c>
      <c r="H319" s="9" t="s">
        <v>1042</v>
      </c>
      <c r="I319" s="9" t="s">
        <v>966</v>
      </c>
      <c r="J319" s="9" t="str">
        <f t="shared" si="4"/>
        <v>3</v>
      </c>
      <c r="K319" s="9" t="s">
        <v>1036</v>
      </c>
      <c r="L319" s="13" t="s">
        <v>486</v>
      </c>
      <c r="M319" s="9"/>
    </row>
    <row r="320" spans="1:13" ht="17" x14ac:dyDescent="0.2">
      <c r="A320">
        <v>319</v>
      </c>
      <c r="B320" s="19">
        <v>44341.75</v>
      </c>
      <c r="C320" s="19" t="s">
        <v>911</v>
      </c>
      <c r="D320" s="19" t="s">
        <v>923</v>
      </c>
      <c r="E320" s="19"/>
      <c r="F320" s="19" t="s">
        <v>921</v>
      </c>
      <c r="G320" s="9" t="s">
        <v>934</v>
      </c>
      <c r="H320" s="9" t="s">
        <v>938</v>
      </c>
      <c r="I320" s="9" t="s">
        <v>1079</v>
      </c>
      <c r="J320" s="9" t="str">
        <f t="shared" si="4"/>
        <v>Junior 3</v>
      </c>
      <c r="K320" s="25" t="s">
        <v>960</v>
      </c>
      <c r="L320" s="13" t="s">
        <v>797</v>
      </c>
      <c r="M320" s="9"/>
    </row>
    <row r="321" spans="1:13" ht="17" x14ac:dyDescent="0.2">
      <c r="A321">
        <v>320</v>
      </c>
      <c r="B321" s="19">
        <v>44341.75</v>
      </c>
      <c r="C321" s="19" t="s">
        <v>911</v>
      </c>
      <c r="D321" s="19" t="s">
        <v>923</v>
      </c>
      <c r="E321" s="19"/>
      <c r="F321" s="19" t="s">
        <v>921</v>
      </c>
      <c r="G321" s="9" t="s">
        <v>934</v>
      </c>
      <c r="H321" s="9" t="s">
        <v>986</v>
      </c>
      <c r="I321" s="9" t="s">
        <v>49</v>
      </c>
      <c r="J321" s="9" t="str">
        <f t="shared" si="4"/>
        <v>Junior 3</v>
      </c>
      <c r="K321" s="9" t="s">
        <v>970</v>
      </c>
      <c r="L321" s="13" t="s">
        <v>798</v>
      </c>
      <c r="M321" s="9"/>
    </row>
    <row r="322" spans="1:13" ht="17" x14ac:dyDescent="0.2">
      <c r="A322">
        <v>321</v>
      </c>
      <c r="B322" s="19">
        <v>44341.75</v>
      </c>
      <c r="C322" s="19" t="s">
        <v>911</v>
      </c>
      <c r="D322" s="19" t="s">
        <v>923</v>
      </c>
      <c r="E322" s="19"/>
      <c r="F322" s="19" t="s">
        <v>921</v>
      </c>
      <c r="G322" s="9" t="s">
        <v>934</v>
      </c>
      <c r="H322" s="9" t="s">
        <v>1017</v>
      </c>
      <c r="I322" s="9" t="s">
        <v>966</v>
      </c>
      <c r="J322" s="9" t="str">
        <f t="shared" ref="J322:J385" si="5">SUBSTITUTE(SUBSTITUTE(K322,I322&amp;" ",""),I322,"")</f>
        <v>3</v>
      </c>
      <c r="K322" s="9" t="s">
        <v>1036</v>
      </c>
      <c r="L322" s="13" t="s">
        <v>480</v>
      </c>
      <c r="M322" s="9"/>
    </row>
    <row r="323" spans="1:13" ht="17" x14ac:dyDescent="0.2">
      <c r="A323">
        <v>322</v>
      </c>
      <c r="B323" s="19">
        <v>44341.75</v>
      </c>
      <c r="C323" s="19" t="s">
        <v>911</v>
      </c>
      <c r="D323" s="19" t="s">
        <v>919</v>
      </c>
      <c r="E323" s="19" t="s">
        <v>929</v>
      </c>
      <c r="F323" s="19" t="s">
        <v>921</v>
      </c>
      <c r="G323" s="9" t="s">
        <v>934</v>
      </c>
      <c r="H323" s="9" t="s">
        <v>938</v>
      </c>
      <c r="I323" s="9" t="s">
        <v>49</v>
      </c>
      <c r="J323" s="9" t="str">
        <f t="shared" si="5"/>
        <v>Junior 3</v>
      </c>
      <c r="K323" s="9" t="s">
        <v>970</v>
      </c>
      <c r="L323" s="14" t="s">
        <v>799</v>
      </c>
      <c r="M323" s="14" t="s">
        <v>800</v>
      </c>
    </row>
    <row r="324" spans="1:13" ht="17" x14ac:dyDescent="0.2">
      <c r="A324">
        <v>323</v>
      </c>
      <c r="B324" s="19">
        <v>44341.75</v>
      </c>
      <c r="C324" s="19" t="s">
        <v>911</v>
      </c>
      <c r="D324" s="19" t="s">
        <v>919</v>
      </c>
      <c r="E324" s="19" t="s">
        <v>929</v>
      </c>
      <c r="F324" s="19" t="s">
        <v>921</v>
      </c>
      <c r="G324" s="9" t="s">
        <v>934</v>
      </c>
      <c r="H324" s="9" t="s">
        <v>986</v>
      </c>
      <c r="I324" s="9" t="s">
        <v>1079</v>
      </c>
      <c r="J324" s="9" t="str">
        <f t="shared" si="5"/>
        <v>Junior 3</v>
      </c>
      <c r="K324" s="25" t="s">
        <v>960</v>
      </c>
      <c r="L324" s="14" t="s">
        <v>795</v>
      </c>
      <c r="M324" s="14" t="s">
        <v>801</v>
      </c>
    </row>
    <row r="325" spans="1:13" ht="17" x14ac:dyDescent="0.2">
      <c r="A325">
        <v>324</v>
      </c>
      <c r="B325" s="19">
        <v>44341.8125</v>
      </c>
      <c r="C325" s="19" t="s">
        <v>912</v>
      </c>
      <c r="D325" s="19" t="s">
        <v>920</v>
      </c>
      <c r="E325" s="19"/>
      <c r="F325" s="19" t="s">
        <v>922</v>
      </c>
      <c r="G325" s="9"/>
      <c r="H325" s="9" t="s">
        <v>938</v>
      </c>
      <c r="I325" s="9" t="s">
        <v>49</v>
      </c>
      <c r="J325" s="9" t="str">
        <f t="shared" si="5"/>
        <v>Seniors</v>
      </c>
      <c r="K325" s="9" t="s">
        <v>972</v>
      </c>
      <c r="L325" s="13" t="s">
        <v>802</v>
      </c>
      <c r="M325" s="9"/>
    </row>
    <row r="326" spans="1:13" ht="17" x14ac:dyDescent="0.2">
      <c r="A326">
        <v>325</v>
      </c>
      <c r="B326" s="19">
        <v>44341.8125</v>
      </c>
      <c r="C326" s="19" t="s">
        <v>912</v>
      </c>
      <c r="D326" s="19" t="s">
        <v>920</v>
      </c>
      <c r="E326" s="19"/>
      <c r="F326" s="19" t="s">
        <v>922</v>
      </c>
      <c r="G326" s="9"/>
      <c r="H326" s="9" t="s">
        <v>986</v>
      </c>
      <c r="I326" s="9" t="s">
        <v>131</v>
      </c>
      <c r="J326" s="9" t="str">
        <f t="shared" si="5"/>
        <v/>
      </c>
      <c r="K326" s="9" t="s">
        <v>131</v>
      </c>
      <c r="L326" s="13" t="s">
        <v>649</v>
      </c>
      <c r="M326" s="9"/>
    </row>
    <row r="327" spans="1:13" ht="17" x14ac:dyDescent="0.2">
      <c r="A327">
        <v>326</v>
      </c>
      <c r="B327" s="19">
        <v>44341.8125</v>
      </c>
      <c r="C327" s="19" t="s">
        <v>912</v>
      </c>
      <c r="D327" s="19" t="s">
        <v>920</v>
      </c>
      <c r="E327" s="19"/>
      <c r="F327" s="19" t="s">
        <v>922</v>
      </c>
      <c r="G327" s="9"/>
      <c r="H327" s="9" t="s">
        <v>1017</v>
      </c>
      <c r="I327" s="9" t="s">
        <v>1074</v>
      </c>
      <c r="J327" s="9" t="str">
        <f t="shared" si="5"/>
        <v>Seniors</v>
      </c>
      <c r="K327" s="25" t="s">
        <v>1019</v>
      </c>
      <c r="L327" s="13" t="s">
        <v>803</v>
      </c>
      <c r="M327" s="9"/>
    </row>
    <row r="328" spans="1:13" ht="17" x14ac:dyDescent="0.2">
      <c r="A328">
        <v>327</v>
      </c>
      <c r="B328" s="19">
        <v>44341.8125</v>
      </c>
      <c r="C328" s="19" t="s">
        <v>912</v>
      </c>
      <c r="D328" s="19" t="s">
        <v>920</v>
      </c>
      <c r="E328" s="19"/>
      <c r="F328" s="19" t="s">
        <v>922</v>
      </c>
      <c r="G328" s="9"/>
      <c r="H328" s="9" t="s">
        <v>1042</v>
      </c>
      <c r="I328" s="9" t="s">
        <v>127</v>
      </c>
      <c r="J328" s="9" t="str">
        <f t="shared" si="5"/>
        <v>Seniors</v>
      </c>
      <c r="K328" s="25" t="s">
        <v>1049</v>
      </c>
      <c r="L328" s="13" t="s">
        <v>804</v>
      </c>
      <c r="M328" s="9"/>
    </row>
    <row r="329" spans="1:13" ht="17" x14ac:dyDescent="0.2">
      <c r="A329">
        <v>328</v>
      </c>
      <c r="B329" s="19">
        <v>44341.8125</v>
      </c>
      <c r="C329" s="19" t="s">
        <v>912</v>
      </c>
      <c r="D329" s="19" t="s">
        <v>920</v>
      </c>
      <c r="E329" s="19"/>
      <c r="F329" s="19" t="s">
        <v>922</v>
      </c>
      <c r="G329" s="9"/>
      <c r="H329" s="9" t="s">
        <v>1057</v>
      </c>
      <c r="I329" s="9" t="s">
        <v>974</v>
      </c>
      <c r="J329" s="9" t="str">
        <f t="shared" si="5"/>
        <v/>
      </c>
      <c r="K329" s="9" t="s">
        <v>974</v>
      </c>
      <c r="L329" s="13" t="s">
        <v>647</v>
      </c>
      <c r="M329" s="9"/>
    </row>
    <row r="330" spans="1:13" ht="17" x14ac:dyDescent="0.2">
      <c r="A330">
        <v>329</v>
      </c>
      <c r="B330" s="19">
        <v>44341.8125</v>
      </c>
      <c r="C330" s="19" t="s">
        <v>912</v>
      </c>
      <c r="D330" s="19" t="s">
        <v>920</v>
      </c>
      <c r="E330" s="19"/>
      <c r="F330" s="19" t="s">
        <v>922</v>
      </c>
      <c r="G330" s="9"/>
      <c r="H330" s="9" t="s">
        <v>1067</v>
      </c>
      <c r="I330" s="9" t="s">
        <v>149</v>
      </c>
      <c r="J330" s="9" t="str">
        <f t="shared" si="5"/>
        <v>Seniors</v>
      </c>
      <c r="K330" s="9" t="s">
        <v>1069</v>
      </c>
      <c r="L330" s="13" t="s">
        <v>805</v>
      </c>
      <c r="M330" s="9"/>
    </row>
    <row r="331" spans="1:13" ht="17" x14ac:dyDescent="0.2">
      <c r="A331">
        <v>330</v>
      </c>
      <c r="B331" s="19">
        <v>44341.8125</v>
      </c>
      <c r="C331" s="19" t="s">
        <v>912</v>
      </c>
      <c r="D331" s="19" t="s">
        <v>915</v>
      </c>
      <c r="E331" s="19"/>
      <c r="F331" s="19" t="s">
        <v>922</v>
      </c>
      <c r="G331" s="9" t="s">
        <v>932</v>
      </c>
      <c r="H331" s="9" t="s">
        <v>938</v>
      </c>
      <c r="I331" s="9" t="s">
        <v>1074</v>
      </c>
      <c r="J331" s="9" t="str">
        <f t="shared" si="5"/>
        <v>Seniors 2</v>
      </c>
      <c r="K331" s="25" t="s">
        <v>948</v>
      </c>
      <c r="L331" s="13" t="s">
        <v>806</v>
      </c>
      <c r="M331" s="9"/>
    </row>
    <row r="332" spans="1:13" ht="17" x14ac:dyDescent="0.2">
      <c r="A332">
        <v>331</v>
      </c>
      <c r="B332" s="19">
        <v>44341.8125</v>
      </c>
      <c r="C332" s="19" t="s">
        <v>912</v>
      </c>
      <c r="D332" s="19" t="s">
        <v>915</v>
      </c>
      <c r="E332" s="19"/>
      <c r="F332" s="19" t="s">
        <v>922</v>
      </c>
      <c r="G332" s="9" t="s">
        <v>932</v>
      </c>
      <c r="H332" s="9" t="s">
        <v>986</v>
      </c>
      <c r="I332" s="9" t="s">
        <v>131</v>
      </c>
      <c r="J332" s="9" t="str">
        <f t="shared" si="5"/>
        <v>2</v>
      </c>
      <c r="K332" s="9" t="s">
        <v>976</v>
      </c>
      <c r="L332" s="13" t="s">
        <v>559</v>
      </c>
      <c r="M332" s="9"/>
    </row>
    <row r="333" spans="1:13" ht="17" x14ac:dyDescent="0.2">
      <c r="A333">
        <v>332</v>
      </c>
      <c r="B333" s="19">
        <v>44341.8125</v>
      </c>
      <c r="C333" s="19" t="s">
        <v>912</v>
      </c>
      <c r="D333" s="19" t="s">
        <v>915</v>
      </c>
      <c r="E333" s="19"/>
      <c r="F333" s="19" t="s">
        <v>922</v>
      </c>
      <c r="G333" s="9" t="s">
        <v>932</v>
      </c>
      <c r="H333" s="9" t="s">
        <v>1017</v>
      </c>
      <c r="I333" s="9" t="s">
        <v>1074</v>
      </c>
      <c r="J333" s="9" t="str">
        <f t="shared" si="5"/>
        <v>Seniors</v>
      </c>
      <c r="K333" s="25" t="s">
        <v>1019</v>
      </c>
      <c r="L333" s="13" t="s">
        <v>803</v>
      </c>
      <c r="M333" s="9"/>
    </row>
    <row r="334" spans="1:13" ht="17" x14ac:dyDescent="0.2">
      <c r="A334">
        <v>333</v>
      </c>
      <c r="B334" s="19">
        <v>44341.8125</v>
      </c>
      <c r="C334" s="19" t="s">
        <v>912</v>
      </c>
      <c r="D334" s="19" t="s">
        <v>915</v>
      </c>
      <c r="E334" s="19"/>
      <c r="F334" s="19" t="s">
        <v>922</v>
      </c>
      <c r="G334" s="9" t="s">
        <v>932</v>
      </c>
      <c r="H334" s="9" t="s">
        <v>1042</v>
      </c>
      <c r="I334" s="9" t="s">
        <v>131</v>
      </c>
      <c r="J334" s="9" t="str">
        <f t="shared" si="5"/>
        <v/>
      </c>
      <c r="K334" s="9" t="s">
        <v>131</v>
      </c>
      <c r="L334" s="13" t="s">
        <v>646</v>
      </c>
      <c r="M334" s="9"/>
    </row>
    <row r="335" spans="1:13" ht="17" x14ac:dyDescent="0.2">
      <c r="A335">
        <v>334</v>
      </c>
      <c r="B335" s="19">
        <v>44341.8125</v>
      </c>
      <c r="C335" s="19" t="s">
        <v>912</v>
      </c>
      <c r="D335" s="19" t="s">
        <v>915</v>
      </c>
      <c r="E335" s="19"/>
      <c r="F335" s="19" t="s">
        <v>922</v>
      </c>
      <c r="G335" s="9" t="s">
        <v>932</v>
      </c>
      <c r="H335" s="9" t="s">
        <v>1057</v>
      </c>
      <c r="I335" s="9" t="s">
        <v>49</v>
      </c>
      <c r="J335" s="9" t="str">
        <f t="shared" si="5"/>
        <v>Seniors</v>
      </c>
      <c r="K335" s="9" t="s">
        <v>972</v>
      </c>
      <c r="L335" s="13" t="s">
        <v>807</v>
      </c>
      <c r="M335" s="9"/>
    </row>
    <row r="336" spans="1:13" ht="17" x14ac:dyDescent="0.2">
      <c r="A336">
        <v>335</v>
      </c>
      <c r="B336" s="19">
        <v>44341.8125</v>
      </c>
      <c r="C336" s="19" t="s">
        <v>912</v>
      </c>
      <c r="D336" s="19" t="s">
        <v>915</v>
      </c>
      <c r="E336" s="19"/>
      <c r="F336" s="19" t="s">
        <v>922</v>
      </c>
      <c r="G336" s="9" t="s">
        <v>932</v>
      </c>
      <c r="H336" s="9" t="s">
        <v>1067</v>
      </c>
      <c r="I336" s="9" t="s">
        <v>974</v>
      </c>
      <c r="J336" s="9" t="str">
        <f t="shared" si="5"/>
        <v/>
      </c>
      <c r="K336" s="9" t="s">
        <v>974</v>
      </c>
      <c r="L336" s="13" t="s">
        <v>692</v>
      </c>
      <c r="M336" s="9"/>
    </row>
    <row r="337" spans="1:13" ht="17" x14ac:dyDescent="0.2">
      <c r="A337">
        <v>336</v>
      </c>
      <c r="B337" s="19">
        <v>44341.8125</v>
      </c>
      <c r="C337" s="19" t="s">
        <v>912</v>
      </c>
      <c r="D337" s="19" t="s">
        <v>915</v>
      </c>
      <c r="E337" s="19"/>
      <c r="F337" s="19" t="s">
        <v>922</v>
      </c>
      <c r="G337" s="9" t="s">
        <v>932</v>
      </c>
      <c r="H337" s="9" t="s">
        <v>1070</v>
      </c>
      <c r="I337" s="9" t="s">
        <v>127</v>
      </c>
      <c r="J337" s="9" t="str">
        <f t="shared" si="5"/>
        <v>Seniors</v>
      </c>
      <c r="K337" s="25" t="s">
        <v>1049</v>
      </c>
      <c r="L337" s="13" t="s">
        <v>808</v>
      </c>
      <c r="M337" s="9"/>
    </row>
    <row r="338" spans="1:13" ht="17" x14ac:dyDescent="0.2">
      <c r="A338">
        <v>337</v>
      </c>
      <c r="B338" s="19">
        <v>44341.8125</v>
      </c>
      <c r="C338" s="19" t="s">
        <v>912</v>
      </c>
      <c r="D338" s="19" t="s">
        <v>915</v>
      </c>
      <c r="E338" s="19"/>
      <c r="F338" s="19" t="s">
        <v>922</v>
      </c>
      <c r="G338" s="9" t="s">
        <v>932</v>
      </c>
      <c r="H338" s="9" t="s">
        <v>1071</v>
      </c>
      <c r="I338" s="9" t="s">
        <v>149</v>
      </c>
      <c r="J338" s="9" t="str">
        <f t="shared" si="5"/>
        <v>Seniors</v>
      </c>
      <c r="K338" s="9" t="s">
        <v>1069</v>
      </c>
      <c r="L338" s="13" t="s">
        <v>809</v>
      </c>
      <c r="M338" s="9"/>
    </row>
    <row r="339" spans="1:13" ht="17" x14ac:dyDescent="0.2">
      <c r="A339">
        <v>338</v>
      </c>
      <c r="B339" s="19">
        <v>44341.8125</v>
      </c>
      <c r="C339" s="19" t="s">
        <v>912</v>
      </c>
      <c r="D339" s="19" t="s">
        <v>926</v>
      </c>
      <c r="E339" s="19" t="s">
        <v>929</v>
      </c>
      <c r="F339" s="19" t="s">
        <v>922</v>
      </c>
      <c r="G339" s="9"/>
      <c r="H339" s="9" t="s">
        <v>938</v>
      </c>
      <c r="I339" s="9" t="s">
        <v>974</v>
      </c>
      <c r="J339" s="9" t="str">
        <f t="shared" si="5"/>
        <v/>
      </c>
      <c r="K339" s="9" t="s">
        <v>974</v>
      </c>
      <c r="L339" s="14" t="s">
        <v>810</v>
      </c>
      <c r="M339" s="14" t="s">
        <v>813</v>
      </c>
    </row>
    <row r="340" spans="1:13" ht="17" x14ac:dyDescent="0.2">
      <c r="A340">
        <v>339</v>
      </c>
      <c r="B340" s="19">
        <v>44341.8125</v>
      </c>
      <c r="C340" s="19" t="s">
        <v>912</v>
      </c>
      <c r="D340" s="19" t="s">
        <v>926</v>
      </c>
      <c r="E340" s="19" t="s">
        <v>929</v>
      </c>
      <c r="F340" s="19" t="s">
        <v>922</v>
      </c>
      <c r="G340" s="9"/>
      <c r="H340" s="9" t="s">
        <v>986</v>
      </c>
      <c r="I340" s="9" t="s">
        <v>131</v>
      </c>
      <c r="J340" s="9" t="str">
        <f t="shared" si="5"/>
        <v/>
      </c>
      <c r="K340" s="9" t="s">
        <v>131</v>
      </c>
      <c r="L340" s="14" t="s">
        <v>649</v>
      </c>
      <c r="M340" s="14" t="s">
        <v>814</v>
      </c>
    </row>
    <row r="341" spans="1:13" ht="17" x14ac:dyDescent="0.2">
      <c r="A341">
        <v>340</v>
      </c>
      <c r="B341" s="19">
        <v>44341.8125</v>
      </c>
      <c r="C341" s="19" t="s">
        <v>912</v>
      </c>
      <c r="D341" s="19" t="s">
        <v>926</v>
      </c>
      <c r="E341" s="19" t="s">
        <v>929</v>
      </c>
      <c r="F341" s="19" t="s">
        <v>922</v>
      </c>
      <c r="G341" s="9"/>
      <c r="H341" s="9" t="s">
        <v>1017</v>
      </c>
      <c r="I341" s="9" t="s">
        <v>49</v>
      </c>
      <c r="J341" s="9" t="str">
        <f t="shared" si="5"/>
        <v>Seniors</v>
      </c>
      <c r="K341" s="9" t="s">
        <v>972</v>
      </c>
      <c r="L341" s="14" t="s">
        <v>811</v>
      </c>
      <c r="M341" s="14" t="s">
        <v>815</v>
      </c>
    </row>
    <row r="342" spans="1:13" ht="17" x14ac:dyDescent="0.2">
      <c r="A342">
        <v>341</v>
      </c>
      <c r="B342" s="19">
        <v>44341.8125</v>
      </c>
      <c r="C342" s="19" t="s">
        <v>912</v>
      </c>
      <c r="D342" s="19" t="s">
        <v>926</v>
      </c>
      <c r="E342" s="19" t="s">
        <v>929</v>
      </c>
      <c r="F342" s="19" t="s">
        <v>922</v>
      </c>
      <c r="G342" s="9"/>
      <c r="H342" s="9" t="s">
        <v>1042</v>
      </c>
      <c r="I342" s="9" t="s">
        <v>127</v>
      </c>
      <c r="J342" s="9" t="str">
        <f t="shared" si="5"/>
        <v>Seniors</v>
      </c>
      <c r="K342" s="25" t="s">
        <v>1049</v>
      </c>
      <c r="L342" s="14" t="s">
        <v>804</v>
      </c>
      <c r="M342" s="14" t="s">
        <v>591</v>
      </c>
    </row>
    <row r="343" spans="1:13" ht="17" x14ac:dyDescent="0.2">
      <c r="A343">
        <v>342</v>
      </c>
      <c r="B343" s="19">
        <v>44341.8125</v>
      </c>
      <c r="C343" s="19" t="s">
        <v>912</v>
      </c>
      <c r="D343" s="19" t="s">
        <v>926</v>
      </c>
      <c r="E343" s="19" t="s">
        <v>929</v>
      </c>
      <c r="F343" s="19" t="s">
        <v>922</v>
      </c>
      <c r="G343" s="9"/>
      <c r="H343" s="9" t="s">
        <v>1057</v>
      </c>
      <c r="I343" s="9" t="s">
        <v>1074</v>
      </c>
      <c r="J343" s="9" t="str">
        <f t="shared" si="5"/>
        <v>Seniors</v>
      </c>
      <c r="K343" s="25" t="s">
        <v>1019</v>
      </c>
      <c r="L343" s="16" t="s">
        <v>812</v>
      </c>
      <c r="M343" s="17"/>
    </row>
    <row r="344" spans="1:13" ht="17" x14ac:dyDescent="0.2">
      <c r="A344">
        <v>343</v>
      </c>
      <c r="B344" s="19">
        <v>44341.8125</v>
      </c>
      <c r="C344" s="19" t="s">
        <v>912</v>
      </c>
      <c r="D344" s="19" t="s">
        <v>926</v>
      </c>
      <c r="E344" s="19" t="s">
        <v>929</v>
      </c>
      <c r="F344" s="19" t="s">
        <v>922</v>
      </c>
      <c r="G344" s="9"/>
      <c r="H344" s="9" t="s">
        <v>1067</v>
      </c>
      <c r="I344" s="9" t="s">
        <v>149</v>
      </c>
      <c r="J344" s="9" t="str">
        <f t="shared" si="5"/>
        <v>Seniors</v>
      </c>
      <c r="K344" s="9" t="s">
        <v>1069</v>
      </c>
      <c r="L344" s="14" t="s">
        <v>805</v>
      </c>
      <c r="M344" s="14" t="s">
        <v>816</v>
      </c>
    </row>
    <row r="345" spans="1:13" ht="17" x14ac:dyDescent="0.2">
      <c r="A345">
        <v>344</v>
      </c>
      <c r="B345" s="19">
        <v>44342.75</v>
      </c>
      <c r="C345" s="19" t="s">
        <v>911</v>
      </c>
      <c r="D345" s="19" t="s">
        <v>915</v>
      </c>
      <c r="E345" s="19"/>
      <c r="F345" s="19" t="s">
        <v>916</v>
      </c>
      <c r="G345" s="9" t="s">
        <v>932</v>
      </c>
      <c r="H345" s="9" t="s">
        <v>938</v>
      </c>
      <c r="I345" s="9" t="s">
        <v>1086</v>
      </c>
      <c r="J345" s="9" t="str">
        <f t="shared" si="5"/>
        <v>Junior Team 2</v>
      </c>
      <c r="K345" s="9" t="s">
        <v>978</v>
      </c>
      <c r="L345" s="13" t="s">
        <v>817</v>
      </c>
      <c r="M345" s="9"/>
    </row>
    <row r="346" spans="1:13" ht="17" x14ac:dyDescent="0.2">
      <c r="A346">
        <v>345</v>
      </c>
      <c r="B346" s="19">
        <v>44342.75</v>
      </c>
      <c r="C346" s="19" t="s">
        <v>911</v>
      </c>
      <c r="D346" s="19" t="s">
        <v>915</v>
      </c>
      <c r="E346" s="19"/>
      <c r="F346" s="19" t="s">
        <v>916</v>
      </c>
      <c r="G346" s="9" t="s">
        <v>932</v>
      </c>
      <c r="H346" s="9" t="s">
        <v>986</v>
      </c>
      <c r="I346" s="9" t="s">
        <v>134</v>
      </c>
      <c r="J346" s="9" t="str">
        <f t="shared" si="5"/>
        <v>Junior</v>
      </c>
      <c r="K346" s="9" t="s">
        <v>1015</v>
      </c>
      <c r="L346" s="13" t="s">
        <v>818</v>
      </c>
      <c r="M346" s="9"/>
    </row>
    <row r="347" spans="1:13" ht="17" x14ac:dyDescent="0.2">
      <c r="A347">
        <v>346</v>
      </c>
      <c r="B347" s="19">
        <v>44342.75</v>
      </c>
      <c r="C347" s="19" t="s">
        <v>911</v>
      </c>
      <c r="D347" s="19" t="s">
        <v>915</v>
      </c>
      <c r="E347" s="19"/>
      <c r="F347" s="19" t="s">
        <v>916</v>
      </c>
      <c r="G347" s="9" t="s">
        <v>932</v>
      </c>
      <c r="H347" s="9" t="s">
        <v>1017</v>
      </c>
      <c r="I347" s="9" t="s">
        <v>149</v>
      </c>
      <c r="J347" s="9" t="str">
        <f t="shared" si="5"/>
        <v>Juniors 1</v>
      </c>
      <c r="K347" s="9" t="s">
        <v>1041</v>
      </c>
      <c r="L347" s="13" t="s">
        <v>819</v>
      </c>
      <c r="M347" s="9"/>
    </row>
    <row r="348" spans="1:13" ht="17" x14ac:dyDescent="0.2">
      <c r="A348">
        <v>347</v>
      </c>
      <c r="B348" s="19">
        <v>44342.75</v>
      </c>
      <c r="C348" s="19" t="s">
        <v>911</v>
      </c>
      <c r="D348" s="19" t="s">
        <v>915</v>
      </c>
      <c r="E348" s="19"/>
      <c r="F348" s="19" t="s">
        <v>916</v>
      </c>
      <c r="G348" s="9" t="s">
        <v>932</v>
      </c>
      <c r="H348" s="9" t="s">
        <v>1042</v>
      </c>
      <c r="I348" s="9" t="s">
        <v>35</v>
      </c>
      <c r="J348" s="9" t="str">
        <f t="shared" si="5"/>
        <v>Juniors</v>
      </c>
      <c r="K348" s="25" t="s">
        <v>1028</v>
      </c>
      <c r="L348" s="13" t="s">
        <v>820</v>
      </c>
      <c r="M348" s="9"/>
    </row>
    <row r="349" spans="1:13" ht="17" x14ac:dyDescent="0.2">
      <c r="A349">
        <v>348</v>
      </c>
      <c r="B349" s="19">
        <v>44342.75</v>
      </c>
      <c r="C349" s="19" t="s">
        <v>911</v>
      </c>
      <c r="D349" s="19" t="s">
        <v>915</v>
      </c>
      <c r="E349" s="19"/>
      <c r="F349" s="19" t="s">
        <v>916</v>
      </c>
      <c r="G349" s="9" t="s">
        <v>932</v>
      </c>
      <c r="H349" s="9" t="s">
        <v>1057</v>
      </c>
      <c r="I349" s="9" t="s">
        <v>184</v>
      </c>
      <c r="J349" s="9" t="str">
        <f t="shared" si="5"/>
        <v>Junior</v>
      </c>
      <c r="K349" s="25" t="s">
        <v>1058</v>
      </c>
      <c r="L349" s="13" t="s">
        <v>821</v>
      </c>
      <c r="M349" s="9"/>
    </row>
    <row r="350" spans="1:13" ht="17" x14ac:dyDescent="0.2">
      <c r="A350">
        <v>349</v>
      </c>
      <c r="B350" s="19">
        <v>44342.75</v>
      </c>
      <c r="C350" s="19" t="s">
        <v>911</v>
      </c>
      <c r="D350" s="19" t="s">
        <v>915</v>
      </c>
      <c r="E350" s="19"/>
      <c r="F350" s="19" t="s">
        <v>916</v>
      </c>
      <c r="G350" s="9" t="s">
        <v>932</v>
      </c>
      <c r="H350" s="9" t="s">
        <v>1067</v>
      </c>
      <c r="I350" s="9" t="s">
        <v>98</v>
      </c>
      <c r="J350" s="9" t="str">
        <f t="shared" si="5"/>
        <v>Junior</v>
      </c>
      <c r="K350" s="25" t="s">
        <v>998</v>
      </c>
      <c r="L350" s="13" t="s">
        <v>822</v>
      </c>
      <c r="M350" s="9"/>
    </row>
    <row r="351" spans="1:13" ht="17" x14ac:dyDescent="0.2">
      <c r="A351">
        <v>350</v>
      </c>
      <c r="B351" s="19">
        <v>44342.75</v>
      </c>
      <c r="C351" s="19" t="s">
        <v>911</v>
      </c>
      <c r="D351" s="19" t="s">
        <v>915</v>
      </c>
      <c r="E351" s="19"/>
      <c r="F351" s="19" t="s">
        <v>916</v>
      </c>
      <c r="G351" s="9" t="s">
        <v>932</v>
      </c>
      <c r="H351" s="9" t="s">
        <v>1070</v>
      </c>
      <c r="I351" s="9" t="s">
        <v>1086</v>
      </c>
      <c r="J351" s="9" t="str">
        <f t="shared" si="5"/>
        <v>Junior 1</v>
      </c>
      <c r="K351" s="9" t="s">
        <v>1053</v>
      </c>
      <c r="L351" s="13" t="s">
        <v>823</v>
      </c>
      <c r="M351" s="9"/>
    </row>
    <row r="352" spans="1:13" ht="17" x14ac:dyDescent="0.2">
      <c r="A352">
        <v>351</v>
      </c>
      <c r="B352" s="19">
        <v>44342.75</v>
      </c>
      <c r="C352" s="19" t="s">
        <v>911</v>
      </c>
      <c r="D352" s="19" t="s">
        <v>923</v>
      </c>
      <c r="E352" s="19"/>
      <c r="F352" s="19" t="s">
        <v>916</v>
      </c>
      <c r="G352" s="9" t="s">
        <v>932</v>
      </c>
      <c r="H352" s="9" t="s">
        <v>938</v>
      </c>
      <c r="I352" s="9" t="s">
        <v>1086</v>
      </c>
      <c r="J352" s="9" t="str">
        <f t="shared" si="5"/>
        <v>Junior Team 2</v>
      </c>
      <c r="K352" s="9" t="s">
        <v>978</v>
      </c>
      <c r="L352" s="13" t="s">
        <v>817</v>
      </c>
      <c r="M352" s="9"/>
    </row>
    <row r="353" spans="1:13" ht="17" x14ac:dyDescent="0.2">
      <c r="A353">
        <v>352</v>
      </c>
      <c r="B353" s="19">
        <v>44342.75</v>
      </c>
      <c r="C353" s="19" t="s">
        <v>911</v>
      </c>
      <c r="D353" s="19" t="s">
        <v>923</v>
      </c>
      <c r="E353" s="19"/>
      <c r="F353" s="19" t="s">
        <v>916</v>
      </c>
      <c r="G353" s="9" t="s">
        <v>932</v>
      </c>
      <c r="H353" s="9" t="s">
        <v>986</v>
      </c>
      <c r="I353" s="9" t="s">
        <v>134</v>
      </c>
      <c r="J353" s="9" t="str">
        <f t="shared" si="5"/>
        <v>Junior</v>
      </c>
      <c r="K353" s="9" t="s">
        <v>1015</v>
      </c>
      <c r="L353" s="13" t="s">
        <v>818</v>
      </c>
      <c r="M353" s="9"/>
    </row>
    <row r="354" spans="1:13" ht="17" x14ac:dyDescent="0.2">
      <c r="A354">
        <v>353</v>
      </c>
      <c r="B354" s="19">
        <v>44342.75</v>
      </c>
      <c r="C354" s="19" t="s">
        <v>911</v>
      </c>
      <c r="D354" s="19" t="s">
        <v>923</v>
      </c>
      <c r="E354" s="19"/>
      <c r="F354" s="19" t="s">
        <v>916</v>
      </c>
      <c r="G354" s="9" t="s">
        <v>932</v>
      </c>
      <c r="H354" s="9" t="s">
        <v>1017</v>
      </c>
      <c r="I354" s="9" t="s">
        <v>35</v>
      </c>
      <c r="J354" s="9" t="str">
        <f t="shared" si="5"/>
        <v>Juniors</v>
      </c>
      <c r="K354" s="25" t="s">
        <v>1028</v>
      </c>
      <c r="L354" s="13" t="s">
        <v>824</v>
      </c>
      <c r="M354" s="9"/>
    </row>
    <row r="355" spans="1:13" ht="17" x14ac:dyDescent="0.2">
      <c r="A355">
        <v>354</v>
      </c>
      <c r="B355" s="19">
        <v>44342.75</v>
      </c>
      <c r="C355" s="19" t="s">
        <v>911</v>
      </c>
      <c r="D355" s="19" t="s">
        <v>923</v>
      </c>
      <c r="E355" s="19"/>
      <c r="F355" s="19" t="s">
        <v>916</v>
      </c>
      <c r="G355" s="9" t="s">
        <v>932</v>
      </c>
      <c r="H355" s="9" t="s">
        <v>1042</v>
      </c>
      <c r="I355" s="9" t="s">
        <v>1086</v>
      </c>
      <c r="J355" s="9" t="str">
        <f t="shared" si="5"/>
        <v>Junior 1</v>
      </c>
      <c r="K355" s="9" t="s">
        <v>1053</v>
      </c>
      <c r="L355" s="13" t="s">
        <v>825</v>
      </c>
      <c r="M355" s="9"/>
    </row>
    <row r="356" spans="1:13" ht="17" x14ac:dyDescent="0.2">
      <c r="A356">
        <v>355</v>
      </c>
      <c r="B356" s="19">
        <v>44342.75</v>
      </c>
      <c r="C356" s="19" t="s">
        <v>911</v>
      </c>
      <c r="D356" s="19" t="s">
        <v>923</v>
      </c>
      <c r="E356" s="19"/>
      <c r="F356" s="19" t="s">
        <v>916</v>
      </c>
      <c r="G356" s="9" t="s">
        <v>932</v>
      </c>
      <c r="H356" s="9" t="s">
        <v>1057</v>
      </c>
      <c r="I356" s="9" t="s">
        <v>149</v>
      </c>
      <c r="J356" s="9" t="str">
        <f t="shared" si="5"/>
        <v>Juniors 1</v>
      </c>
      <c r="K356" s="9" t="s">
        <v>1041</v>
      </c>
      <c r="L356" s="13" t="s">
        <v>826</v>
      </c>
      <c r="M356" s="9"/>
    </row>
    <row r="357" spans="1:13" ht="17" x14ac:dyDescent="0.2">
      <c r="A357">
        <v>356</v>
      </c>
      <c r="B357" s="19">
        <v>44342.75</v>
      </c>
      <c r="C357" s="19" t="s">
        <v>911</v>
      </c>
      <c r="D357" s="19" t="s">
        <v>923</v>
      </c>
      <c r="E357" s="19"/>
      <c r="F357" s="19" t="s">
        <v>916</v>
      </c>
      <c r="G357" s="9" t="s">
        <v>932</v>
      </c>
      <c r="H357" s="9" t="s">
        <v>1067</v>
      </c>
      <c r="I357" s="9" t="s">
        <v>98</v>
      </c>
      <c r="J357" s="9" t="str">
        <f t="shared" si="5"/>
        <v>Junior</v>
      </c>
      <c r="K357" s="25" t="s">
        <v>998</v>
      </c>
      <c r="L357" s="13" t="s">
        <v>822</v>
      </c>
      <c r="M357" s="9"/>
    </row>
    <row r="358" spans="1:13" ht="17" x14ac:dyDescent="0.2">
      <c r="A358">
        <v>357</v>
      </c>
      <c r="B358" s="19">
        <v>44342.75</v>
      </c>
      <c r="C358" s="19" t="s">
        <v>911</v>
      </c>
      <c r="D358" s="19" t="s">
        <v>923</v>
      </c>
      <c r="E358" s="19"/>
      <c r="F358" s="19" t="s">
        <v>916</v>
      </c>
      <c r="G358" s="9" t="s">
        <v>932</v>
      </c>
      <c r="H358" s="9" t="s">
        <v>1070</v>
      </c>
      <c r="I358" s="9" t="s">
        <v>184</v>
      </c>
      <c r="J358" s="9" t="str">
        <f t="shared" si="5"/>
        <v>Junior</v>
      </c>
      <c r="K358" s="25" t="s">
        <v>1058</v>
      </c>
      <c r="L358" s="13" t="s">
        <v>827</v>
      </c>
      <c r="M358" s="9"/>
    </row>
    <row r="359" spans="1:13" ht="17" x14ac:dyDescent="0.2">
      <c r="A359">
        <v>358</v>
      </c>
      <c r="B359" s="19">
        <v>44342.75</v>
      </c>
      <c r="C359" s="19" t="s">
        <v>911</v>
      </c>
      <c r="D359" s="19" t="s">
        <v>919</v>
      </c>
      <c r="E359" s="19" t="s">
        <v>929</v>
      </c>
      <c r="F359" s="19" t="s">
        <v>916</v>
      </c>
      <c r="G359" s="9" t="s">
        <v>932</v>
      </c>
      <c r="H359" s="9" t="s">
        <v>938</v>
      </c>
      <c r="I359" s="9" t="s">
        <v>1086</v>
      </c>
      <c r="J359" s="9" t="str">
        <f t="shared" si="5"/>
        <v>Junior Team 2</v>
      </c>
      <c r="K359" s="9" t="s">
        <v>978</v>
      </c>
      <c r="L359" s="14" t="s">
        <v>817</v>
      </c>
      <c r="M359" s="14" t="s">
        <v>833</v>
      </c>
    </row>
    <row r="360" spans="1:13" ht="17" x14ac:dyDescent="0.2">
      <c r="A360">
        <v>359</v>
      </c>
      <c r="B360" s="19">
        <v>44342.75</v>
      </c>
      <c r="C360" s="19" t="s">
        <v>911</v>
      </c>
      <c r="D360" s="19" t="s">
        <v>919</v>
      </c>
      <c r="E360" s="19" t="s">
        <v>929</v>
      </c>
      <c r="F360" s="19" t="s">
        <v>916</v>
      </c>
      <c r="G360" s="9" t="s">
        <v>932</v>
      </c>
      <c r="H360" s="9" t="s">
        <v>986</v>
      </c>
      <c r="I360" s="9" t="s">
        <v>98</v>
      </c>
      <c r="J360" s="9" t="str">
        <f t="shared" si="5"/>
        <v>Junior</v>
      </c>
      <c r="K360" s="25" t="s">
        <v>998</v>
      </c>
      <c r="L360" s="14" t="s">
        <v>828</v>
      </c>
      <c r="M360" s="14" t="s">
        <v>834</v>
      </c>
    </row>
    <row r="361" spans="1:13" ht="17" x14ac:dyDescent="0.2">
      <c r="A361">
        <v>360</v>
      </c>
      <c r="B361" s="19">
        <v>44342.75</v>
      </c>
      <c r="C361" s="19" t="s">
        <v>911</v>
      </c>
      <c r="D361" s="19" t="s">
        <v>919</v>
      </c>
      <c r="E361" s="19" t="s">
        <v>929</v>
      </c>
      <c r="F361" s="19" t="s">
        <v>916</v>
      </c>
      <c r="G361" s="9" t="s">
        <v>932</v>
      </c>
      <c r="H361" s="9" t="s">
        <v>1017</v>
      </c>
      <c r="I361" s="9" t="s">
        <v>134</v>
      </c>
      <c r="J361" s="9" t="str">
        <f t="shared" si="5"/>
        <v>Junior</v>
      </c>
      <c r="K361" s="9" t="s">
        <v>1015</v>
      </c>
      <c r="L361" s="14" t="s">
        <v>829</v>
      </c>
      <c r="M361" s="14" t="s">
        <v>835</v>
      </c>
    </row>
    <row r="362" spans="1:13" ht="17" x14ac:dyDescent="0.2">
      <c r="A362">
        <v>361</v>
      </c>
      <c r="B362" s="19">
        <v>44342.75</v>
      </c>
      <c r="C362" s="19" t="s">
        <v>911</v>
      </c>
      <c r="D362" s="19" t="s">
        <v>919</v>
      </c>
      <c r="E362" s="19" t="s">
        <v>929</v>
      </c>
      <c r="F362" s="19" t="s">
        <v>916</v>
      </c>
      <c r="G362" s="9" t="s">
        <v>932</v>
      </c>
      <c r="H362" s="9" t="s">
        <v>1042</v>
      </c>
      <c r="I362" s="9" t="s">
        <v>1086</v>
      </c>
      <c r="J362" s="9" t="str">
        <f t="shared" si="5"/>
        <v>Junior 1</v>
      </c>
      <c r="K362" s="9" t="s">
        <v>1053</v>
      </c>
      <c r="L362" s="14" t="s">
        <v>825</v>
      </c>
      <c r="M362" s="14" t="s">
        <v>836</v>
      </c>
    </row>
    <row r="363" spans="1:13" ht="17" x14ac:dyDescent="0.2">
      <c r="A363">
        <v>362</v>
      </c>
      <c r="B363" s="19">
        <v>44342.75</v>
      </c>
      <c r="C363" s="19" t="s">
        <v>911</v>
      </c>
      <c r="D363" s="19" t="s">
        <v>919</v>
      </c>
      <c r="E363" s="19" t="s">
        <v>929</v>
      </c>
      <c r="F363" s="19" t="s">
        <v>916</v>
      </c>
      <c r="G363" s="9" t="s">
        <v>932</v>
      </c>
      <c r="H363" s="9" t="s">
        <v>1057</v>
      </c>
      <c r="I363" s="9" t="s">
        <v>35</v>
      </c>
      <c r="J363" s="9" t="str">
        <f t="shared" si="5"/>
        <v>Juniors</v>
      </c>
      <c r="K363" s="25" t="s">
        <v>1028</v>
      </c>
      <c r="L363" s="14" t="s">
        <v>830</v>
      </c>
      <c r="M363" s="14" t="s">
        <v>837</v>
      </c>
    </row>
    <row r="364" spans="1:13" ht="17" x14ac:dyDescent="0.2">
      <c r="A364">
        <v>363</v>
      </c>
      <c r="B364" s="19">
        <v>44342.75</v>
      </c>
      <c r="C364" s="19" t="s">
        <v>911</v>
      </c>
      <c r="D364" s="19" t="s">
        <v>919</v>
      </c>
      <c r="E364" s="19" t="s">
        <v>929</v>
      </c>
      <c r="F364" s="19" t="s">
        <v>916</v>
      </c>
      <c r="G364" s="9" t="s">
        <v>932</v>
      </c>
      <c r="H364" s="9" t="s">
        <v>1067</v>
      </c>
      <c r="I364" s="9" t="s">
        <v>184</v>
      </c>
      <c r="J364" s="9" t="str">
        <f t="shared" si="5"/>
        <v>Junior</v>
      </c>
      <c r="K364" s="25" t="s">
        <v>1058</v>
      </c>
      <c r="L364" s="14" t="s">
        <v>831</v>
      </c>
      <c r="M364" s="14" t="s">
        <v>838</v>
      </c>
    </row>
    <row r="365" spans="1:13" ht="17" x14ac:dyDescent="0.2">
      <c r="A365">
        <v>364</v>
      </c>
      <c r="B365" s="19">
        <v>44342.75</v>
      </c>
      <c r="C365" s="19" t="s">
        <v>911</v>
      </c>
      <c r="D365" s="19" t="s">
        <v>919</v>
      </c>
      <c r="E365" s="19" t="s">
        <v>929</v>
      </c>
      <c r="F365" s="19" t="s">
        <v>916</v>
      </c>
      <c r="G365" s="9" t="s">
        <v>932</v>
      </c>
      <c r="H365" s="9" t="s">
        <v>1070</v>
      </c>
      <c r="I365" s="9" t="s">
        <v>149</v>
      </c>
      <c r="J365" s="9" t="str">
        <f t="shared" si="5"/>
        <v>Juniors 1</v>
      </c>
      <c r="K365" s="9" t="s">
        <v>1041</v>
      </c>
      <c r="L365" s="14" t="s">
        <v>832</v>
      </c>
      <c r="M365" s="14" t="s">
        <v>839</v>
      </c>
    </row>
    <row r="366" spans="1:13" ht="17" x14ac:dyDescent="0.2">
      <c r="A366">
        <v>365</v>
      </c>
      <c r="B366" s="19">
        <v>44343.75</v>
      </c>
      <c r="C366" s="19" t="s">
        <v>911</v>
      </c>
      <c r="D366" s="19" t="s">
        <v>915</v>
      </c>
      <c r="E366" s="19"/>
      <c r="F366" s="19" t="s">
        <v>917</v>
      </c>
      <c r="G366" s="9"/>
      <c r="H366" s="9" t="s">
        <v>938</v>
      </c>
      <c r="I366" s="9" t="s">
        <v>89</v>
      </c>
      <c r="J366" s="9" t="str">
        <f t="shared" si="5"/>
        <v>Juniors</v>
      </c>
      <c r="K366" s="9" t="s">
        <v>984</v>
      </c>
      <c r="L366" s="13" t="s">
        <v>840</v>
      </c>
      <c r="M366" s="9"/>
    </row>
    <row r="367" spans="1:13" ht="17" x14ac:dyDescent="0.2">
      <c r="A367">
        <v>366</v>
      </c>
      <c r="B367" s="19">
        <v>44343.75</v>
      </c>
      <c r="C367" s="19" t="s">
        <v>911</v>
      </c>
      <c r="D367" s="19" t="s">
        <v>915</v>
      </c>
      <c r="E367" s="19"/>
      <c r="F367" s="19" t="s">
        <v>917</v>
      </c>
      <c r="G367" s="9"/>
      <c r="H367" s="9" t="s">
        <v>986</v>
      </c>
      <c r="I367" s="9" t="s">
        <v>137</v>
      </c>
      <c r="J367" s="9" t="str">
        <f t="shared" si="5"/>
        <v>Juniors</v>
      </c>
      <c r="K367" s="9" t="s">
        <v>1012</v>
      </c>
      <c r="L367" s="13" t="s">
        <v>841</v>
      </c>
      <c r="M367" s="9"/>
    </row>
    <row r="368" spans="1:13" ht="17" x14ac:dyDescent="0.2">
      <c r="A368">
        <v>367</v>
      </c>
      <c r="B368" s="19">
        <v>44343.75</v>
      </c>
      <c r="C368" s="19" t="s">
        <v>911</v>
      </c>
      <c r="D368" s="19" t="s">
        <v>915</v>
      </c>
      <c r="E368" s="19"/>
      <c r="F368" s="19" t="s">
        <v>917</v>
      </c>
      <c r="G368" s="9"/>
      <c r="H368" s="9" t="s">
        <v>1017</v>
      </c>
      <c r="I368" s="9" t="s">
        <v>113</v>
      </c>
      <c r="J368" s="9" t="str">
        <f t="shared" si="5"/>
        <v>Juniors</v>
      </c>
      <c r="K368" s="9" t="s">
        <v>1037</v>
      </c>
      <c r="L368" s="13" t="s">
        <v>842</v>
      </c>
      <c r="M368" s="9"/>
    </row>
    <row r="369" spans="1:13" ht="17" x14ac:dyDescent="0.2">
      <c r="A369">
        <v>368</v>
      </c>
      <c r="B369" s="19">
        <v>44343.75</v>
      </c>
      <c r="C369" s="19" t="s">
        <v>911</v>
      </c>
      <c r="D369" s="19" t="s">
        <v>915</v>
      </c>
      <c r="E369" s="19"/>
      <c r="F369" s="19" t="s">
        <v>917</v>
      </c>
      <c r="G369" s="9"/>
      <c r="H369" s="9" t="s">
        <v>1042</v>
      </c>
      <c r="I369" s="9" t="s">
        <v>124</v>
      </c>
      <c r="J369" s="9" t="str">
        <f t="shared" si="5"/>
        <v>Junior</v>
      </c>
      <c r="K369" s="25" t="s">
        <v>990</v>
      </c>
      <c r="L369" s="13" t="s">
        <v>843</v>
      </c>
      <c r="M369" s="9"/>
    </row>
    <row r="370" spans="1:13" ht="17" x14ac:dyDescent="0.2">
      <c r="A370">
        <v>369</v>
      </c>
      <c r="B370" s="19">
        <v>44343.75</v>
      </c>
      <c r="C370" s="19" t="s">
        <v>911</v>
      </c>
      <c r="D370" s="19" t="s">
        <v>915</v>
      </c>
      <c r="E370" s="19"/>
      <c r="F370" s="19" t="s">
        <v>917</v>
      </c>
      <c r="G370" s="9"/>
      <c r="H370" s="9" t="s">
        <v>1057</v>
      </c>
      <c r="I370" s="9" t="s">
        <v>102</v>
      </c>
      <c r="J370" s="9" t="str">
        <f t="shared" si="5"/>
        <v>Junior</v>
      </c>
      <c r="K370" s="25" t="s">
        <v>956</v>
      </c>
      <c r="L370" s="13" t="s">
        <v>844</v>
      </c>
      <c r="M370" s="9"/>
    </row>
    <row r="371" spans="1:13" ht="17" x14ac:dyDescent="0.2">
      <c r="A371">
        <v>370</v>
      </c>
      <c r="B371" s="19">
        <v>44343.75</v>
      </c>
      <c r="C371" s="19" t="s">
        <v>911</v>
      </c>
      <c r="D371" s="19" t="s">
        <v>923</v>
      </c>
      <c r="E371" s="19"/>
      <c r="F371" s="19" t="s">
        <v>917</v>
      </c>
      <c r="G371" s="9"/>
      <c r="H371" s="9" t="s">
        <v>938</v>
      </c>
      <c r="I371" s="9" t="s">
        <v>89</v>
      </c>
      <c r="J371" s="9" t="str">
        <f t="shared" si="5"/>
        <v>Juniors</v>
      </c>
      <c r="K371" s="9" t="s">
        <v>984</v>
      </c>
      <c r="L371" s="13" t="s">
        <v>840</v>
      </c>
      <c r="M371" s="9"/>
    </row>
    <row r="372" spans="1:13" ht="17" x14ac:dyDescent="0.2">
      <c r="A372">
        <v>371</v>
      </c>
      <c r="B372" s="19">
        <v>44343.75</v>
      </c>
      <c r="C372" s="19" t="s">
        <v>911</v>
      </c>
      <c r="D372" s="19" t="s">
        <v>923</v>
      </c>
      <c r="E372" s="19"/>
      <c r="F372" s="19" t="s">
        <v>917</v>
      </c>
      <c r="G372" s="9"/>
      <c r="H372" s="9" t="s">
        <v>986</v>
      </c>
      <c r="I372" s="9" t="s">
        <v>124</v>
      </c>
      <c r="J372" s="9" t="str">
        <f t="shared" si="5"/>
        <v>Junior</v>
      </c>
      <c r="K372" s="25" t="s">
        <v>990</v>
      </c>
      <c r="L372" s="13" t="s">
        <v>845</v>
      </c>
      <c r="M372" s="9"/>
    </row>
    <row r="373" spans="1:13" ht="17" x14ac:dyDescent="0.2">
      <c r="A373">
        <v>372</v>
      </c>
      <c r="B373" s="19">
        <v>44343.75</v>
      </c>
      <c r="C373" s="19" t="s">
        <v>911</v>
      </c>
      <c r="D373" s="19" t="s">
        <v>923</v>
      </c>
      <c r="E373" s="19"/>
      <c r="F373" s="19" t="s">
        <v>917</v>
      </c>
      <c r="G373" s="9"/>
      <c r="H373" s="9" t="s">
        <v>1017</v>
      </c>
      <c r="I373" s="9" t="s">
        <v>102</v>
      </c>
      <c r="J373" s="9" t="str">
        <f t="shared" si="5"/>
        <v>Junior</v>
      </c>
      <c r="K373" s="25" t="s">
        <v>956</v>
      </c>
      <c r="L373" s="13" t="s">
        <v>846</v>
      </c>
      <c r="M373" s="9"/>
    </row>
    <row r="374" spans="1:13" ht="17" x14ac:dyDescent="0.2">
      <c r="A374">
        <v>373</v>
      </c>
      <c r="B374" s="19">
        <v>44343.75</v>
      </c>
      <c r="C374" s="19" t="s">
        <v>911</v>
      </c>
      <c r="D374" s="19" t="s">
        <v>923</v>
      </c>
      <c r="E374" s="19"/>
      <c r="F374" s="19" t="s">
        <v>917</v>
      </c>
      <c r="G374" s="9"/>
      <c r="H374" s="9" t="s">
        <v>1042</v>
      </c>
      <c r="I374" s="9" t="s">
        <v>113</v>
      </c>
      <c r="J374" s="9" t="str">
        <f t="shared" si="5"/>
        <v>Juniors</v>
      </c>
      <c r="K374" s="9" t="s">
        <v>1037</v>
      </c>
      <c r="L374" s="13" t="s">
        <v>847</v>
      </c>
      <c r="M374" s="9"/>
    </row>
    <row r="375" spans="1:13" ht="17" x14ac:dyDescent="0.2">
      <c r="A375">
        <v>374</v>
      </c>
      <c r="B375" s="19">
        <v>44343.75</v>
      </c>
      <c r="C375" s="19" t="s">
        <v>911</v>
      </c>
      <c r="D375" s="19" t="s">
        <v>923</v>
      </c>
      <c r="E375" s="19"/>
      <c r="F375" s="19" t="s">
        <v>917</v>
      </c>
      <c r="G375" s="9"/>
      <c r="H375" s="9" t="s">
        <v>1057</v>
      </c>
      <c r="I375" s="9" t="s">
        <v>137</v>
      </c>
      <c r="J375" s="9" t="str">
        <f t="shared" si="5"/>
        <v>Juniors</v>
      </c>
      <c r="K375" s="9" t="s">
        <v>1012</v>
      </c>
      <c r="L375" s="13" t="s">
        <v>848</v>
      </c>
      <c r="M375" s="9"/>
    </row>
    <row r="376" spans="1:13" ht="17" x14ac:dyDescent="0.2">
      <c r="A376">
        <v>375</v>
      </c>
      <c r="B376" s="19">
        <v>44343.75</v>
      </c>
      <c r="C376" s="19" t="s">
        <v>911</v>
      </c>
      <c r="D376" s="19" t="s">
        <v>919</v>
      </c>
      <c r="E376" s="19" t="s">
        <v>929</v>
      </c>
      <c r="F376" s="19" t="s">
        <v>917</v>
      </c>
      <c r="G376" s="9"/>
      <c r="H376" s="9" t="s">
        <v>938</v>
      </c>
      <c r="I376" s="9" t="s">
        <v>102</v>
      </c>
      <c r="J376" s="9" t="str">
        <f t="shared" si="5"/>
        <v>Junior</v>
      </c>
      <c r="K376" s="25" t="s">
        <v>956</v>
      </c>
      <c r="L376" s="14" t="s">
        <v>849</v>
      </c>
      <c r="M376" s="14" t="s">
        <v>853</v>
      </c>
    </row>
    <row r="377" spans="1:13" ht="17" x14ac:dyDescent="0.2">
      <c r="A377">
        <v>376</v>
      </c>
      <c r="B377" s="19">
        <v>44343.75</v>
      </c>
      <c r="C377" s="19" t="s">
        <v>911</v>
      </c>
      <c r="D377" s="19" t="s">
        <v>919</v>
      </c>
      <c r="E377" s="19" t="s">
        <v>929</v>
      </c>
      <c r="F377" s="19" t="s">
        <v>917</v>
      </c>
      <c r="G377" s="9"/>
      <c r="H377" s="9" t="s">
        <v>986</v>
      </c>
      <c r="I377" s="9" t="s">
        <v>89</v>
      </c>
      <c r="J377" s="9" t="str">
        <f t="shared" si="5"/>
        <v>Juniors</v>
      </c>
      <c r="K377" s="9" t="s">
        <v>984</v>
      </c>
      <c r="L377" s="14" t="s">
        <v>850</v>
      </c>
      <c r="M377" s="14" t="s">
        <v>854</v>
      </c>
    </row>
    <row r="378" spans="1:13" ht="17" x14ac:dyDescent="0.2">
      <c r="A378">
        <v>377</v>
      </c>
      <c r="B378" s="19">
        <v>44343.75</v>
      </c>
      <c r="C378" s="19" t="s">
        <v>911</v>
      </c>
      <c r="D378" s="19" t="s">
        <v>919</v>
      </c>
      <c r="E378" s="19" t="s">
        <v>929</v>
      </c>
      <c r="F378" s="19" t="s">
        <v>917</v>
      </c>
      <c r="G378" s="9"/>
      <c r="H378" s="9" t="s">
        <v>1017</v>
      </c>
      <c r="I378" s="9" t="s">
        <v>137</v>
      </c>
      <c r="J378" s="9" t="str">
        <f t="shared" si="5"/>
        <v>Juniors</v>
      </c>
      <c r="K378" s="9" t="s">
        <v>1012</v>
      </c>
      <c r="L378" s="14" t="s">
        <v>851</v>
      </c>
      <c r="M378" s="14" t="s">
        <v>855</v>
      </c>
    </row>
    <row r="379" spans="1:13" ht="17" x14ac:dyDescent="0.2">
      <c r="A379">
        <v>378</v>
      </c>
      <c r="B379" s="19">
        <v>44343.75</v>
      </c>
      <c r="C379" s="19" t="s">
        <v>911</v>
      </c>
      <c r="D379" s="19" t="s">
        <v>919</v>
      </c>
      <c r="E379" s="19" t="s">
        <v>929</v>
      </c>
      <c r="F379" s="19" t="s">
        <v>917</v>
      </c>
      <c r="G379" s="9"/>
      <c r="H379" s="9" t="s">
        <v>1042</v>
      </c>
      <c r="I379" s="9" t="s">
        <v>113</v>
      </c>
      <c r="J379" s="9" t="str">
        <f t="shared" si="5"/>
        <v>Juniors</v>
      </c>
      <c r="K379" s="9" t="s">
        <v>1037</v>
      </c>
      <c r="L379" s="14" t="s">
        <v>847</v>
      </c>
      <c r="M379" s="14" t="s">
        <v>856</v>
      </c>
    </row>
    <row r="380" spans="1:13" ht="17" x14ac:dyDescent="0.2">
      <c r="A380">
        <v>379</v>
      </c>
      <c r="B380" s="19">
        <v>44343.75</v>
      </c>
      <c r="C380" s="19" t="s">
        <v>911</v>
      </c>
      <c r="D380" s="19" t="s">
        <v>919</v>
      </c>
      <c r="E380" s="19" t="s">
        <v>929</v>
      </c>
      <c r="F380" s="19" t="s">
        <v>917</v>
      </c>
      <c r="G380" s="9"/>
      <c r="H380" s="9" t="s">
        <v>1057</v>
      </c>
      <c r="I380" s="9" t="s">
        <v>124</v>
      </c>
      <c r="J380" s="9" t="str">
        <f t="shared" si="5"/>
        <v>Junior</v>
      </c>
      <c r="K380" s="25" t="s">
        <v>990</v>
      </c>
      <c r="L380" s="14" t="s">
        <v>852</v>
      </c>
      <c r="M380" s="14" t="s">
        <v>836</v>
      </c>
    </row>
    <row r="381" spans="1:13" ht="17" x14ac:dyDescent="0.2">
      <c r="A381">
        <v>380</v>
      </c>
      <c r="B381" s="19">
        <v>44343.8125</v>
      </c>
      <c r="C381" s="19" t="s">
        <v>911</v>
      </c>
      <c r="D381" s="19" t="s">
        <v>915</v>
      </c>
      <c r="E381" s="19"/>
      <c r="F381" s="19" t="s">
        <v>922</v>
      </c>
      <c r="G381" s="9" t="s">
        <v>932</v>
      </c>
      <c r="H381" s="9" t="s">
        <v>938</v>
      </c>
      <c r="I381" s="9" t="s">
        <v>1074</v>
      </c>
      <c r="J381" s="9" t="str">
        <f t="shared" si="5"/>
        <v>Junior 2 2</v>
      </c>
      <c r="K381" s="25" t="s">
        <v>947</v>
      </c>
      <c r="L381" s="13" t="s">
        <v>857</v>
      </c>
      <c r="M381" s="9"/>
    </row>
    <row r="382" spans="1:13" ht="17" x14ac:dyDescent="0.2">
      <c r="A382">
        <v>381</v>
      </c>
      <c r="B382" s="19">
        <v>44343.8125</v>
      </c>
      <c r="C382" s="19" t="s">
        <v>911</v>
      </c>
      <c r="D382" s="19" t="s">
        <v>915</v>
      </c>
      <c r="E382" s="19"/>
      <c r="F382" s="19" t="s">
        <v>922</v>
      </c>
      <c r="G382" s="9" t="s">
        <v>932</v>
      </c>
      <c r="H382" s="9" t="s">
        <v>986</v>
      </c>
      <c r="I382" s="9" t="s">
        <v>145</v>
      </c>
      <c r="J382" s="9" t="str">
        <f t="shared" si="5"/>
        <v>Junior 2</v>
      </c>
      <c r="K382" s="25" t="s">
        <v>953</v>
      </c>
      <c r="L382" s="13" t="s">
        <v>858</v>
      </c>
      <c r="M382" s="9"/>
    </row>
    <row r="383" spans="1:13" ht="17" x14ac:dyDescent="0.2">
      <c r="A383">
        <v>382</v>
      </c>
      <c r="B383" s="19">
        <v>44343.8125</v>
      </c>
      <c r="C383" s="19" t="s">
        <v>911</v>
      </c>
      <c r="D383" s="19" t="s">
        <v>915</v>
      </c>
      <c r="E383" s="19"/>
      <c r="F383" s="19" t="s">
        <v>922</v>
      </c>
      <c r="G383" s="9" t="s">
        <v>932</v>
      </c>
      <c r="H383" s="9" t="s">
        <v>1017</v>
      </c>
      <c r="I383" s="9" t="s">
        <v>1075</v>
      </c>
      <c r="J383" s="9" t="str">
        <f t="shared" si="5"/>
        <v>Junior</v>
      </c>
      <c r="K383" s="25" t="s">
        <v>1078</v>
      </c>
      <c r="L383" s="13" t="s">
        <v>859</v>
      </c>
      <c r="M383" s="9"/>
    </row>
    <row r="384" spans="1:13" ht="17" x14ac:dyDescent="0.2">
      <c r="A384">
        <v>383</v>
      </c>
      <c r="B384" s="19">
        <v>44343.8125</v>
      </c>
      <c r="C384" s="19" t="s">
        <v>911</v>
      </c>
      <c r="D384" s="19" t="s">
        <v>915</v>
      </c>
      <c r="E384" s="19"/>
      <c r="F384" s="19" t="s">
        <v>922</v>
      </c>
      <c r="G384" s="9" t="s">
        <v>932</v>
      </c>
      <c r="H384" s="9" t="s">
        <v>1042</v>
      </c>
      <c r="I384" s="9" t="s">
        <v>145</v>
      </c>
      <c r="J384" s="9" t="str">
        <f t="shared" si="5"/>
        <v>Junior</v>
      </c>
      <c r="K384" s="25" t="s">
        <v>1045</v>
      </c>
      <c r="L384" s="13" t="s">
        <v>860</v>
      </c>
      <c r="M384" s="9"/>
    </row>
    <row r="385" spans="1:13" ht="17" x14ac:dyDescent="0.2">
      <c r="A385">
        <v>384</v>
      </c>
      <c r="B385" s="19">
        <v>44343.8125</v>
      </c>
      <c r="C385" s="19" t="s">
        <v>911</v>
      </c>
      <c r="D385" s="19" t="s">
        <v>915</v>
      </c>
      <c r="E385" s="19"/>
      <c r="F385" s="19" t="s">
        <v>922</v>
      </c>
      <c r="G385" s="9" t="s">
        <v>932</v>
      </c>
      <c r="H385" s="9" t="s">
        <v>1057</v>
      </c>
      <c r="I385" s="9" t="s">
        <v>1004</v>
      </c>
      <c r="J385" s="9" t="str">
        <f t="shared" si="5"/>
        <v/>
      </c>
      <c r="K385" s="9" t="s">
        <v>1004</v>
      </c>
      <c r="L385" s="13" t="s">
        <v>721</v>
      </c>
      <c r="M385" s="9"/>
    </row>
    <row r="386" spans="1:13" ht="17" x14ac:dyDescent="0.2">
      <c r="A386">
        <v>385</v>
      </c>
      <c r="B386" s="19">
        <v>44343.8125</v>
      </c>
      <c r="C386" s="19" t="s">
        <v>911</v>
      </c>
      <c r="D386" s="19" t="s">
        <v>915</v>
      </c>
      <c r="E386" s="19"/>
      <c r="F386" s="19" t="s">
        <v>922</v>
      </c>
      <c r="G386" s="9" t="s">
        <v>932</v>
      </c>
      <c r="H386" s="9" t="s">
        <v>1067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1060</v>
      </c>
      <c r="L386" s="13" t="s">
        <v>861</v>
      </c>
      <c r="M386" s="9"/>
    </row>
    <row r="387" spans="1:13" ht="17" x14ac:dyDescent="0.2">
      <c r="A387">
        <v>386</v>
      </c>
      <c r="B387" s="19">
        <v>44343.8125</v>
      </c>
      <c r="C387" s="19" t="s">
        <v>911</v>
      </c>
      <c r="D387" s="19" t="s">
        <v>915</v>
      </c>
      <c r="E387" s="19"/>
      <c r="F387" s="19" t="s">
        <v>922</v>
      </c>
      <c r="G387" s="9" t="s">
        <v>932</v>
      </c>
      <c r="H387" s="9" t="s">
        <v>1070</v>
      </c>
      <c r="I387" s="9" t="s">
        <v>1074</v>
      </c>
      <c r="J387" s="9" t="str">
        <f t="shared" si="6"/>
        <v>Junior 1</v>
      </c>
      <c r="K387" s="25" t="s">
        <v>1018</v>
      </c>
      <c r="L387" s="13" t="s">
        <v>862</v>
      </c>
      <c r="M387" s="9"/>
    </row>
    <row r="388" spans="1:13" ht="17" x14ac:dyDescent="0.2">
      <c r="A388">
        <v>387</v>
      </c>
      <c r="B388" s="19">
        <v>44343.8125</v>
      </c>
      <c r="C388" s="19" t="s">
        <v>911</v>
      </c>
      <c r="D388" s="19" t="s">
        <v>915</v>
      </c>
      <c r="E388" s="19"/>
      <c r="F388" s="19" t="s">
        <v>922</v>
      </c>
      <c r="G388" s="9" t="s">
        <v>932</v>
      </c>
      <c r="H388" s="9" t="s">
        <v>1071</v>
      </c>
      <c r="I388" s="9" t="s">
        <v>16</v>
      </c>
      <c r="J388" s="9" t="str">
        <f t="shared" si="6"/>
        <v>Juniors</v>
      </c>
      <c r="K388" s="25" t="s">
        <v>1046</v>
      </c>
      <c r="L388" s="13" t="s">
        <v>863</v>
      </c>
      <c r="M388" s="9"/>
    </row>
    <row r="389" spans="1:13" ht="17" x14ac:dyDescent="0.2">
      <c r="A389">
        <v>388</v>
      </c>
      <c r="B389" s="19">
        <v>44343.8125</v>
      </c>
      <c r="C389" s="19" t="s">
        <v>911</v>
      </c>
      <c r="D389" s="19" t="s">
        <v>923</v>
      </c>
      <c r="E389" s="19"/>
      <c r="F389" s="19" t="s">
        <v>922</v>
      </c>
      <c r="G389" s="9" t="s">
        <v>932</v>
      </c>
      <c r="H389" s="9" t="s">
        <v>938</v>
      </c>
      <c r="I389" s="9" t="s">
        <v>145</v>
      </c>
      <c r="J389" s="9" t="str">
        <f t="shared" si="6"/>
        <v>Junior 2</v>
      </c>
      <c r="K389" s="25" t="s">
        <v>953</v>
      </c>
      <c r="L389" s="13" t="s">
        <v>864</v>
      </c>
      <c r="M389" s="9"/>
    </row>
    <row r="390" spans="1:13" ht="17" x14ac:dyDescent="0.2">
      <c r="A390">
        <v>389</v>
      </c>
      <c r="B390" s="19">
        <v>44343.8125</v>
      </c>
      <c r="C390" s="19" t="s">
        <v>911</v>
      </c>
      <c r="D390" s="19" t="s">
        <v>923</v>
      </c>
      <c r="E390" s="19"/>
      <c r="F390" s="19" t="s">
        <v>922</v>
      </c>
      <c r="G390" s="9" t="s">
        <v>932</v>
      </c>
      <c r="H390" s="9" t="s">
        <v>986</v>
      </c>
      <c r="I390" s="9" t="s">
        <v>1074</v>
      </c>
      <c r="J390" s="9" t="str">
        <f t="shared" si="6"/>
        <v>Junior 2</v>
      </c>
      <c r="K390" s="25" t="s">
        <v>946</v>
      </c>
      <c r="L390" s="13" t="s">
        <v>865</v>
      </c>
      <c r="M390" s="9"/>
    </row>
    <row r="391" spans="1:13" ht="17" x14ac:dyDescent="0.2">
      <c r="A391">
        <v>390</v>
      </c>
      <c r="B391" s="19">
        <v>44343.8125</v>
      </c>
      <c r="C391" s="19" t="s">
        <v>911</v>
      </c>
      <c r="D391" s="19" t="s">
        <v>923</v>
      </c>
      <c r="E391" s="19"/>
      <c r="F391" s="19" t="s">
        <v>922</v>
      </c>
      <c r="G391" s="9" t="s">
        <v>932</v>
      </c>
      <c r="H391" s="9" t="s">
        <v>1017</v>
      </c>
      <c r="I391" s="9" t="s">
        <v>1004</v>
      </c>
      <c r="J391" s="9" t="str">
        <f t="shared" si="6"/>
        <v/>
      </c>
      <c r="K391" s="9" t="s">
        <v>1004</v>
      </c>
      <c r="L391" s="13" t="s">
        <v>1083</v>
      </c>
      <c r="M391" s="9"/>
    </row>
    <row r="392" spans="1:13" ht="17" x14ac:dyDescent="0.2">
      <c r="A392">
        <v>391</v>
      </c>
      <c r="B392" s="19">
        <v>44343.8125</v>
      </c>
      <c r="C392" s="19" t="s">
        <v>911</v>
      </c>
      <c r="D392" s="19" t="s">
        <v>923</v>
      </c>
      <c r="E392" s="19"/>
      <c r="F392" s="19" t="s">
        <v>922</v>
      </c>
      <c r="G392" s="9" t="s">
        <v>932</v>
      </c>
      <c r="H392" s="9" t="s">
        <v>1042</v>
      </c>
      <c r="I392" s="9" t="s">
        <v>16</v>
      </c>
      <c r="J392" s="9" t="str">
        <f t="shared" si="6"/>
        <v>Juniors</v>
      </c>
      <c r="K392" s="25" t="s">
        <v>1046</v>
      </c>
      <c r="L392" s="13" t="s">
        <v>866</v>
      </c>
      <c r="M392" s="9"/>
    </row>
    <row r="393" spans="1:13" ht="17" x14ac:dyDescent="0.2">
      <c r="A393">
        <v>392</v>
      </c>
      <c r="B393" s="19">
        <v>44343.8125</v>
      </c>
      <c r="C393" s="19" t="s">
        <v>911</v>
      </c>
      <c r="D393" s="19" t="s">
        <v>923</v>
      </c>
      <c r="E393" s="19"/>
      <c r="F393" s="19" t="s">
        <v>922</v>
      </c>
      <c r="G393" s="9" t="s">
        <v>932</v>
      </c>
      <c r="H393" s="9" t="s">
        <v>1057</v>
      </c>
      <c r="I393" s="9" t="s">
        <v>127</v>
      </c>
      <c r="J393" s="9" t="str">
        <f t="shared" si="6"/>
        <v>Junior</v>
      </c>
      <c r="K393" s="25" t="s">
        <v>1060</v>
      </c>
      <c r="L393" s="13" t="s">
        <v>867</v>
      </c>
      <c r="M393" s="9"/>
    </row>
    <row r="394" spans="1:13" ht="17" x14ac:dyDescent="0.2">
      <c r="A394">
        <v>393</v>
      </c>
      <c r="B394" s="19">
        <v>44343.8125</v>
      </c>
      <c r="C394" s="19" t="s">
        <v>911</v>
      </c>
      <c r="D394" s="19" t="s">
        <v>923</v>
      </c>
      <c r="E394" s="19"/>
      <c r="F394" s="19" t="s">
        <v>922</v>
      </c>
      <c r="G394" s="9" t="s">
        <v>932</v>
      </c>
      <c r="H394" s="9" t="s">
        <v>1067</v>
      </c>
      <c r="I394" s="9" t="s">
        <v>1074</v>
      </c>
      <c r="J394" s="9" t="str">
        <f t="shared" si="6"/>
        <v>Junior 1</v>
      </c>
      <c r="K394" s="25" t="s">
        <v>1018</v>
      </c>
      <c r="L394" s="13" t="s">
        <v>868</v>
      </c>
      <c r="M394" s="9"/>
    </row>
    <row r="395" spans="1:13" ht="17" x14ac:dyDescent="0.2">
      <c r="A395">
        <v>394</v>
      </c>
      <c r="B395" s="19">
        <v>44343.8125</v>
      </c>
      <c r="C395" s="19" t="s">
        <v>911</v>
      </c>
      <c r="D395" s="19" t="s">
        <v>923</v>
      </c>
      <c r="E395" s="19"/>
      <c r="F395" s="19" t="s">
        <v>922</v>
      </c>
      <c r="G395" s="9" t="s">
        <v>932</v>
      </c>
      <c r="H395" s="9" t="s">
        <v>1070</v>
      </c>
      <c r="I395" s="9" t="s">
        <v>1075</v>
      </c>
      <c r="J395" s="9" t="str">
        <f t="shared" si="6"/>
        <v>Junior</v>
      </c>
      <c r="K395" s="25" t="s">
        <v>1078</v>
      </c>
      <c r="L395" s="13" t="s">
        <v>869</v>
      </c>
      <c r="M395" s="9"/>
    </row>
    <row r="396" spans="1:13" ht="17" x14ac:dyDescent="0.2">
      <c r="A396">
        <v>395</v>
      </c>
      <c r="B396" s="19">
        <v>44343.8125</v>
      </c>
      <c r="C396" s="19" t="s">
        <v>911</v>
      </c>
      <c r="D396" s="19" t="s">
        <v>923</v>
      </c>
      <c r="E396" s="19"/>
      <c r="F396" s="19" t="s">
        <v>922</v>
      </c>
      <c r="G396" s="9" t="s">
        <v>932</v>
      </c>
      <c r="H396" s="9" t="s">
        <v>1071</v>
      </c>
      <c r="I396" s="9" t="s">
        <v>145</v>
      </c>
      <c r="J396" s="9" t="str">
        <f t="shared" si="6"/>
        <v>Junior</v>
      </c>
      <c r="K396" s="25" t="s">
        <v>1045</v>
      </c>
      <c r="L396" s="13" t="s">
        <v>870</v>
      </c>
      <c r="M396" s="9"/>
    </row>
    <row r="397" spans="1:13" ht="17" x14ac:dyDescent="0.2">
      <c r="A397">
        <v>396</v>
      </c>
      <c r="B397" s="19">
        <v>44343.8125</v>
      </c>
      <c r="C397" s="19" t="s">
        <v>911</v>
      </c>
      <c r="D397" s="19" t="s">
        <v>919</v>
      </c>
      <c r="E397" s="19" t="s">
        <v>929</v>
      </c>
      <c r="F397" s="19" t="s">
        <v>922</v>
      </c>
      <c r="G397" s="9" t="s">
        <v>932</v>
      </c>
      <c r="H397" s="9" t="s">
        <v>938</v>
      </c>
      <c r="I397" s="9" t="s">
        <v>1074</v>
      </c>
      <c r="J397" s="9" t="str">
        <f t="shared" si="6"/>
        <v>Junior 2</v>
      </c>
      <c r="K397" s="25" t="s">
        <v>946</v>
      </c>
      <c r="L397" s="14" t="s">
        <v>871</v>
      </c>
      <c r="M397" s="14" t="s">
        <v>876</v>
      </c>
    </row>
    <row r="398" spans="1:13" ht="17" x14ac:dyDescent="0.2">
      <c r="A398">
        <v>397</v>
      </c>
      <c r="B398" s="19">
        <v>44343.8125</v>
      </c>
      <c r="C398" s="19" t="s">
        <v>911</v>
      </c>
      <c r="D398" s="19" t="s">
        <v>919</v>
      </c>
      <c r="E398" s="19" t="s">
        <v>929</v>
      </c>
      <c r="F398" s="19" t="s">
        <v>922</v>
      </c>
      <c r="G398" s="9" t="s">
        <v>932</v>
      </c>
      <c r="H398" s="9" t="s">
        <v>986</v>
      </c>
      <c r="I398" s="9" t="s">
        <v>1004</v>
      </c>
      <c r="J398" s="9" t="str">
        <f t="shared" si="6"/>
        <v/>
      </c>
      <c r="K398" s="9" t="s">
        <v>1004</v>
      </c>
      <c r="L398" s="14" t="s">
        <v>716</v>
      </c>
      <c r="M398" s="14" t="s">
        <v>877</v>
      </c>
    </row>
    <row r="399" spans="1:13" ht="17" x14ac:dyDescent="0.2">
      <c r="A399">
        <v>398</v>
      </c>
      <c r="B399" s="19">
        <v>44343.8125</v>
      </c>
      <c r="C399" s="19" t="s">
        <v>911</v>
      </c>
      <c r="D399" s="19" t="s">
        <v>919</v>
      </c>
      <c r="E399" s="19" t="s">
        <v>929</v>
      </c>
      <c r="F399" s="19" t="s">
        <v>922</v>
      </c>
      <c r="G399" s="9" t="s">
        <v>932</v>
      </c>
      <c r="H399" s="9" t="s">
        <v>1017</v>
      </c>
      <c r="I399" s="9" t="s">
        <v>1074</v>
      </c>
      <c r="J399" s="9" t="str">
        <f t="shared" si="6"/>
        <v>Junior 1</v>
      </c>
      <c r="K399" s="25" t="s">
        <v>1018</v>
      </c>
      <c r="L399" s="16" t="s">
        <v>873</v>
      </c>
      <c r="M399" s="17"/>
    </row>
    <row r="400" spans="1:13" ht="17" x14ac:dyDescent="0.2">
      <c r="A400">
        <v>399</v>
      </c>
      <c r="B400" s="19">
        <v>44343.8125</v>
      </c>
      <c r="C400" s="19" t="s">
        <v>911</v>
      </c>
      <c r="D400" s="19" t="s">
        <v>919</v>
      </c>
      <c r="E400" s="19" t="s">
        <v>929</v>
      </c>
      <c r="F400" s="19" t="s">
        <v>922</v>
      </c>
      <c r="G400" s="9" t="s">
        <v>932</v>
      </c>
      <c r="H400" s="9" t="s">
        <v>1042</v>
      </c>
      <c r="I400" s="9" t="s">
        <v>145</v>
      </c>
      <c r="J400" s="9" t="str">
        <f t="shared" si="6"/>
        <v>Junior</v>
      </c>
      <c r="K400" s="25" t="s">
        <v>1045</v>
      </c>
      <c r="L400" s="16" t="s">
        <v>860</v>
      </c>
      <c r="M400" s="17"/>
    </row>
    <row r="401" spans="1:13" ht="17" x14ac:dyDescent="0.2">
      <c r="A401">
        <v>400</v>
      </c>
      <c r="B401" s="19">
        <v>44343.8125</v>
      </c>
      <c r="C401" s="19" t="s">
        <v>911</v>
      </c>
      <c r="D401" s="19" t="s">
        <v>919</v>
      </c>
      <c r="E401" s="19" t="s">
        <v>929</v>
      </c>
      <c r="F401" s="19" t="s">
        <v>922</v>
      </c>
      <c r="G401" s="9" t="s">
        <v>932</v>
      </c>
      <c r="H401" s="9" t="s">
        <v>1057</v>
      </c>
      <c r="I401" s="9" t="s">
        <v>1075</v>
      </c>
      <c r="J401" s="9" t="str">
        <f t="shared" si="6"/>
        <v>Junior</v>
      </c>
      <c r="K401" s="25" t="s">
        <v>1078</v>
      </c>
      <c r="L401" s="14" t="s">
        <v>874</v>
      </c>
      <c r="M401" s="14" t="s">
        <v>878</v>
      </c>
    </row>
    <row r="402" spans="1:13" ht="17" x14ac:dyDescent="0.2">
      <c r="A402">
        <v>401</v>
      </c>
      <c r="B402" s="19">
        <v>44343.8125</v>
      </c>
      <c r="C402" s="19" t="s">
        <v>911</v>
      </c>
      <c r="D402" s="19" t="s">
        <v>919</v>
      </c>
      <c r="E402" s="19" t="s">
        <v>929</v>
      </c>
      <c r="F402" s="19" t="s">
        <v>922</v>
      </c>
      <c r="G402" s="9" t="s">
        <v>932</v>
      </c>
      <c r="H402" s="9" t="s">
        <v>1067</v>
      </c>
      <c r="I402" s="9" t="s">
        <v>127</v>
      </c>
      <c r="J402" s="9" t="str">
        <f t="shared" si="6"/>
        <v>Junior</v>
      </c>
      <c r="K402" s="25" t="s">
        <v>1060</v>
      </c>
      <c r="L402" s="14" t="s">
        <v>861</v>
      </c>
      <c r="M402" s="14" t="s">
        <v>879</v>
      </c>
    </row>
    <row r="403" spans="1:13" ht="17" x14ac:dyDescent="0.2">
      <c r="A403">
        <v>402</v>
      </c>
      <c r="B403" s="19">
        <v>44343.8125</v>
      </c>
      <c r="C403" s="19" t="s">
        <v>911</v>
      </c>
      <c r="D403" s="19" t="s">
        <v>919</v>
      </c>
      <c r="E403" s="19" t="s">
        <v>929</v>
      </c>
      <c r="F403" s="19" t="s">
        <v>922</v>
      </c>
      <c r="G403" s="9" t="s">
        <v>932</v>
      </c>
      <c r="H403" s="9" t="s">
        <v>1070</v>
      </c>
      <c r="I403" s="9" t="s">
        <v>16</v>
      </c>
      <c r="J403" s="9" t="str">
        <f t="shared" si="6"/>
        <v>Juniors</v>
      </c>
      <c r="K403" s="25" t="s">
        <v>1046</v>
      </c>
      <c r="L403" s="14" t="s">
        <v>875</v>
      </c>
      <c r="M403" s="14" t="s">
        <v>880</v>
      </c>
    </row>
    <row r="404" spans="1:13" ht="17" x14ac:dyDescent="0.2">
      <c r="A404">
        <v>403</v>
      </c>
      <c r="B404" s="19">
        <v>44344.75</v>
      </c>
      <c r="C404" s="19" t="s">
        <v>911</v>
      </c>
      <c r="D404" s="19" t="s">
        <v>915</v>
      </c>
      <c r="E404" s="19"/>
      <c r="F404" s="19" t="s">
        <v>921</v>
      </c>
      <c r="G404" s="9" t="s">
        <v>933</v>
      </c>
      <c r="H404" s="9" t="s">
        <v>938</v>
      </c>
      <c r="I404" s="9" t="s">
        <v>131</v>
      </c>
      <c r="J404" s="9" t="str">
        <f t="shared" si="6"/>
        <v>3</v>
      </c>
      <c r="K404" s="9" t="s">
        <v>977</v>
      </c>
      <c r="L404" s="13" t="s">
        <v>881</v>
      </c>
      <c r="M404" s="9"/>
    </row>
    <row r="405" spans="1:13" ht="17" x14ac:dyDescent="0.2">
      <c r="A405">
        <v>404</v>
      </c>
      <c r="B405" s="19">
        <v>44344.75</v>
      </c>
      <c r="C405" s="19" t="s">
        <v>911</v>
      </c>
      <c r="D405" s="19" t="s">
        <v>915</v>
      </c>
      <c r="E405" s="19"/>
      <c r="F405" s="19" t="s">
        <v>921</v>
      </c>
      <c r="G405" s="9" t="s">
        <v>933</v>
      </c>
      <c r="H405" s="9" t="s">
        <v>986</v>
      </c>
      <c r="I405" s="9" t="s">
        <v>1079</v>
      </c>
      <c r="J405" s="9" t="str">
        <f t="shared" si="6"/>
        <v>Junior 2</v>
      </c>
      <c r="K405" s="25" t="s">
        <v>959</v>
      </c>
      <c r="L405" s="13" t="s">
        <v>882</v>
      </c>
      <c r="M405" s="9"/>
    </row>
    <row r="406" spans="1:13" ht="17" x14ac:dyDescent="0.2">
      <c r="A406">
        <v>405</v>
      </c>
      <c r="B406" s="19">
        <v>44344.75</v>
      </c>
      <c r="C406" s="19" t="s">
        <v>911</v>
      </c>
      <c r="D406" s="19" t="s">
        <v>915</v>
      </c>
      <c r="E406" s="19"/>
      <c r="F406" s="19" t="s">
        <v>921</v>
      </c>
      <c r="G406" s="9" t="s">
        <v>933</v>
      </c>
      <c r="H406" s="9" t="s">
        <v>1017</v>
      </c>
      <c r="I406" s="9" t="s">
        <v>131</v>
      </c>
      <c r="J406" s="9" t="str">
        <f t="shared" si="6"/>
        <v>2</v>
      </c>
      <c r="K406" s="9" t="s">
        <v>976</v>
      </c>
      <c r="L406" s="13" t="s">
        <v>883</v>
      </c>
      <c r="M406" s="9"/>
    </row>
    <row r="407" spans="1:13" ht="17" x14ac:dyDescent="0.2">
      <c r="A407">
        <v>406</v>
      </c>
      <c r="B407" s="19">
        <v>44344.75</v>
      </c>
      <c r="C407" s="19" t="s">
        <v>911</v>
      </c>
      <c r="D407" s="19" t="s">
        <v>915</v>
      </c>
      <c r="E407" s="19"/>
      <c r="F407" s="19" t="s">
        <v>921</v>
      </c>
      <c r="G407" s="9" t="s">
        <v>933</v>
      </c>
      <c r="H407" s="9" t="s">
        <v>1042</v>
      </c>
      <c r="I407" s="9" t="s">
        <v>974</v>
      </c>
      <c r="J407" s="9" t="str">
        <f t="shared" si="6"/>
        <v>2</v>
      </c>
      <c r="K407" s="9" t="s">
        <v>975</v>
      </c>
      <c r="L407" s="13" t="s">
        <v>884</v>
      </c>
      <c r="M407" s="9"/>
    </row>
    <row r="408" spans="1:13" ht="17" x14ac:dyDescent="0.2">
      <c r="A408">
        <v>407</v>
      </c>
      <c r="B408" s="19">
        <v>44344.75</v>
      </c>
      <c r="C408" s="19" t="s">
        <v>911</v>
      </c>
      <c r="D408" s="19" t="s">
        <v>915</v>
      </c>
      <c r="E408" s="19"/>
      <c r="F408" s="19" t="s">
        <v>921</v>
      </c>
      <c r="G408" s="9" t="s">
        <v>933</v>
      </c>
      <c r="H408" s="9" t="s">
        <v>1057</v>
      </c>
      <c r="I408" s="9" t="s">
        <v>966</v>
      </c>
      <c r="J408" s="9" t="str">
        <f t="shared" si="6"/>
        <v>2</v>
      </c>
      <c r="K408" s="9" t="s">
        <v>967</v>
      </c>
      <c r="L408" s="13" t="s">
        <v>885</v>
      </c>
      <c r="M408" s="9"/>
    </row>
    <row r="409" spans="1:13" ht="17" x14ac:dyDescent="0.2">
      <c r="A409">
        <v>408</v>
      </c>
      <c r="B409" s="19">
        <v>44344.75</v>
      </c>
      <c r="C409" s="19" t="s">
        <v>911</v>
      </c>
      <c r="D409" s="19" t="s">
        <v>915</v>
      </c>
      <c r="E409" s="19"/>
      <c r="F409" s="19" t="s">
        <v>921</v>
      </c>
      <c r="G409" s="9" t="s">
        <v>933</v>
      </c>
      <c r="H409" s="9" t="s">
        <v>1067</v>
      </c>
      <c r="I409" s="9" t="s">
        <v>49</v>
      </c>
      <c r="J409" s="9" t="str">
        <f t="shared" si="6"/>
        <v>Junior 2</v>
      </c>
      <c r="K409" s="9" t="s">
        <v>1008</v>
      </c>
      <c r="L409" s="13" t="s">
        <v>886</v>
      </c>
      <c r="M409" s="9"/>
    </row>
    <row r="410" spans="1:13" ht="17" x14ac:dyDescent="0.2">
      <c r="A410">
        <v>409</v>
      </c>
      <c r="B410" s="19">
        <v>44344.75</v>
      </c>
      <c r="C410" s="19" t="s">
        <v>911</v>
      </c>
      <c r="D410" s="19" t="s">
        <v>923</v>
      </c>
      <c r="E410" s="19"/>
      <c r="F410" s="19" t="s">
        <v>921</v>
      </c>
      <c r="G410" s="9" t="s">
        <v>933</v>
      </c>
      <c r="H410" s="9" t="s">
        <v>938</v>
      </c>
      <c r="I410" s="9" t="s">
        <v>1079</v>
      </c>
      <c r="J410" s="9" t="str">
        <f t="shared" si="6"/>
        <v>Junior 2</v>
      </c>
      <c r="K410" s="25" t="s">
        <v>959</v>
      </c>
      <c r="L410" s="13" t="s">
        <v>887</v>
      </c>
      <c r="M410" s="9"/>
    </row>
    <row r="411" spans="1:13" ht="17" x14ac:dyDescent="0.2">
      <c r="A411">
        <v>410</v>
      </c>
      <c r="B411" s="19">
        <v>44344.75</v>
      </c>
      <c r="C411" s="19" t="s">
        <v>911</v>
      </c>
      <c r="D411" s="19" t="s">
        <v>923</v>
      </c>
      <c r="E411" s="19"/>
      <c r="F411" s="19" t="s">
        <v>921</v>
      </c>
      <c r="G411" s="9" t="s">
        <v>933</v>
      </c>
      <c r="H411" s="9" t="s">
        <v>986</v>
      </c>
      <c r="I411" s="9" t="s">
        <v>131</v>
      </c>
      <c r="J411" s="9" t="str">
        <f t="shared" si="6"/>
        <v>2</v>
      </c>
      <c r="K411" s="9" t="s">
        <v>976</v>
      </c>
      <c r="L411" s="13" t="s">
        <v>559</v>
      </c>
      <c r="M411" s="9"/>
    </row>
    <row r="412" spans="1:13" ht="17" x14ac:dyDescent="0.2">
      <c r="A412">
        <v>411</v>
      </c>
      <c r="B412" s="19">
        <v>44344.75</v>
      </c>
      <c r="C412" s="19" t="s">
        <v>911</v>
      </c>
      <c r="D412" s="19" t="s">
        <v>923</v>
      </c>
      <c r="E412" s="19"/>
      <c r="F412" s="19" t="s">
        <v>921</v>
      </c>
      <c r="G412" s="9" t="s">
        <v>933</v>
      </c>
      <c r="H412" s="9" t="s">
        <v>1017</v>
      </c>
      <c r="I412" s="9" t="s">
        <v>966</v>
      </c>
      <c r="J412" s="9" t="str">
        <f t="shared" si="6"/>
        <v>2</v>
      </c>
      <c r="K412" s="9" t="s">
        <v>967</v>
      </c>
      <c r="L412" s="13" t="s">
        <v>560</v>
      </c>
      <c r="M412" s="9"/>
    </row>
    <row r="413" spans="1:13" ht="17" x14ac:dyDescent="0.2">
      <c r="A413">
        <v>412</v>
      </c>
      <c r="B413" s="19">
        <v>44344.75</v>
      </c>
      <c r="C413" s="19" t="s">
        <v>911</v>
      </c>
      <c r="D413" s="19" t="s">
        <v>923</v>
      </c>
      <c r="E413" s="19"/>
      <c r="F413" s="19" t="s">
        <v>921</v>
      </c>
      <c r="G413" s="9" t="s">
        <v>933</v>
      </c>
      <c r="H413" s="9" t="s">
        <v>1042</v>
      </c>
      <c r="I413" s="9" t="s">
        <v>49</v>
      </c>
      <c r="J413" s="9" t="str">
        <f t="shared" si="6"/>
        <v>Junior 2</v>
      </c>
      <c r="K413" s="9" t="s">
        <v>1008</v>
      </c>
      <c r="L413" s="13" t="s">
        <v>888</v>
      </c>
      <c r="M413" s="9"/>
    </row>
    <row r="414" spans="1:13" ht="17" x14ac:dyDescent="0.2">
      <c r="A414">
        <v>413</v>
      </c>
      <c r="B414" s="19">
        <v>44344.75</v>
      </c>
      <c r="C414" s="19" t="s">
        <v>911</v>
      </c>
      <c r="D414" s="19" t="s">
        <v>923</v>
      </c>
      <c r="E414" s="19"/>
      <c r="F414" s="19" t="s">
        <v>921</v>
      </c>
      <c r="G414" s="9" t="s">
        <v>933</v>
      </c>
      <c r="H414" s="9" t="s">
        <v>1057</v>
      </c>
      <c r="I414" s="9" t="s">
        <v>974</v>
      </c>
      <c r="J414" s="9" t="str">
        <f t="shared" si="6"/>
        <v>2</v>
      </c>
      <c r="K414" s="9" t="s">
        <v>975</v>
      </c>
      <c r="L414" s="13" t="s">
        <v>889</v>
      </c>
      <c r="M414" s="9"/>
    </row>
    <row r="415" spans="1:13" ht="17" x14ac:dyDescent="0.2">
      <c r="A415">
        <v>414</v>
      </c>
      <c r="B415" s="19">
        <v>44344.75</v>
      </c>
      <c r="C415" s="19" t="s">
        <v>911</v>
      </c>
      <c r="D415" s="19" t="s">
        <v>919</v>
      </c>
      <c r="E415" s="19" t="s">
        <v>929</v>
      </c>
      <c r="F415" s="19" t="s">
        <v>921</v>
      </c>
      <c r="G415" s="9" t="s">
        <v>933</v>
      </c>
      <c r="H415" s="9" t="s">
        <v>938</v>
      </c>
      <c r="I415" s="9" t="s">
        <v>1079</v>
      </c>
      <c r="J415" s="9" t="str">
        <f t="shared" si="6"/>
        <v>Junior 2</v>
      </c>
      <c r="K415" s="25" t="s">
        <v>959</v>
      </c>
      <c r="L415" s="14" t="s">
        <v>887</v>
      </c>
      <c r="M415" s="14" t="s">
        <v>892</v>
      </c>
    </row>
    <row r="416" spans="1:13" ht="17" x14ac:dyDescent="0.2">
      <c r="A416">
        <v>415</v>
      </c>
      <c r="B416" s="19">
        <v>44344.75</v>
      </c>
      <c r="C416" s="19" t="s">
        <v>911</v>
      </c>
      <c r="D416" s="19" t="s">
        <v>919</v>
      </c>
      <c r="E416" s="19" t="s">
        <v>929</v>
      </c>
      <c r="F416" s="19" t="s">
        <v>921</v>
      </c>
      <c r="G416" s="9" t="s">
        <v>933</v>
      </c>
      <c r="H416" s="9" t="s">
        <v>986</v>
      </c>
      <c r="I416" s="9" t="s">
        <v>49</v>
      </c>
      <c r="J416" s="9" t="str">
        <f t="shared" si="6"/>
        <v>Junior 2</v>
      </c>
      <c r="K416" s="9" t="s">
        <v>1008</v>
      </c>
      <c r="L416" s="14" t="s">
        <v>890</v>
      </c>
      <c r="M416" s="14" t="s">
        <v>893</v>
      </c>
    </row>
    <row r="417" spans="1:13" ht="17" x14ac:dyDescent="0.2">
      <c r="A417">
        <v>416</v>
      </c>
      <c r="B417" s="19">
        <v>44344.75</v>
      </c>
      <c r="C417" s="19" t="s">
        <v>911</v>
      </c>
      <c r="D417" s="19" t="s">
        <v>919</v>
      </c>
      <c r="E417" s="19" t="s">
        <v>929</v>
      </c>
      <c r="F417" s="19" t="s">
        <v>921</v>
      </c>
      <c r="G417" s="9" t="s">
        <v>933</v>
      </c>
      <c r="H417" s="9" t="s">
        <v>1017</v>
      </c>
      <c r="I417" s="9" t="s">
        <v>974</v>
      </c>
      <c r="J417" s="9" t="str">
        <f t="shared" si="6"/>
        <v>2</v>
      </c>
      <c r="K417" s="9" t="s">
        <v>975</v>
      </c>
      <c r="L417" s="14" t="s">
        <v>891</v>
      </c>
      <c r="M417" s="14" t="s">
        <v>621</v>
      </c>
    </row>
    <row r="418" spans="1:13" ht="17" x14ac:dyDescent="0.2">
      <c r="A418">
        <v>417</v>
      </c>
      <c r="B418" s="19">
        <v>44344.8125</v>
      </c>
      <c r="C418" s="19" t="s">
        <v>911</v>
      </c>
      <c r="D418" s="19" t="s">
        <v>915</v>
      </c>
      <c r="E418" s="19"/>
      <c r="F418" s="19" t="s">
        <v>921</v>
      </c>
      <c r="G418" s="9" t="s">
        <v>931</v>
      </c>
      <c r="H418" s="9" t="s">
        <v>938</v>
      </c>
      <c r="I418" s="9" t="s">
        <v>949</v>
      </c>
      <c r="J418" s="9" t="str">
        <f t="shared" si="6"/>
        <v>Junior</v>
      </c>
      <c r="K418" s="25" t="s">
        <v>950</v>
      </c>
      <c r="L418" s="13" t="s">
        <v>894</v>
      </c>
      <c r="M418" s="9"/>
    </row>
    <row r="419" spans="1:13" ht="17" x14ac:dyDescent="0.2">
      <c r="A419">
        <v>418</v>
      </c>
      <c r="B419" s="19">
        <v>44344.8125</v>
      </c>
      <c r="C419" s="19" t="s">
        <v>911</v>
      </c>
      <c r="D419" s="19" t="s">
        <v>915</v>
      </c>
      <c r="E419" s="19"/>
      <c r="F419" s="19" t="s">
        <v>921</v>
      </c>
      <c r="G419" s="9" t="s">
        <v>931</v>
      </c>
      <c r="H419" s="9" t="s">
        <v>986</v>
      </c>
      <c r="I419" s="9" t="s">
        <v>966</v>
      </c>
      <c r="J419" s="9" t="str">
        <f t="shared" si="6"/>
        <v/>
      </c>
      <c r="K419" s="9" t="s">
        <v>966</v>
      </c>
      <c r="L419" s="13" t="s">
        <v>711</v>
      </c>
      <c r="M419" s="9"/>
    </row>
    <row r="420" spans="1:13" ht="17" x14ac:dyDescent="0.2">
      <c r="A420">
        <v>419</v>
      </c>
      <c r="B420" s="19">
        <v>44344.8125</v>
      </c>
      <c r="C420" s="19" t="s">
        <v>911</v>
      </c>
      <c r="D420" s="19" t="s">
        <v>915</v>
      </c>
      <c r="E420" s="19"/>
      <c r="F420" s="19" t="s">
        <v>921</v>
      </c>
      <c r="G420" s="9" t="s">
        <v>931</v>
      </c>
      <c r="H420" s="9" t="s">
        <v>1017</v>
      </c>
      <c r="I420" s="9" t="s">
        <v>131</v>
      </c>
      <c r="J420" s="9" t="str">
        <f t="shared" si="6"/>
        <v/>
      </c>
      <c r="K420" s="9" t="s">
        <v>131</v>
      </c>
      <c r="L420" s="13" t="s">
        <v>895</v>
      </c>
      <c r="M420" s="9"/>
    </row>
    <row r="421" spans="1:13" ht="17" x14ac:dyDescent="0.2">
      <c r="A421">
        <v>420</v>
      </c>
      <c r="B421" s="19">
        <v>44344.8125</v>
      </c>
      <c r="C421" s="19" t="s">
        <v>911</v>
      </c>
      <c r="D421" s="19" t="s">
        <v>915</v>
      </c>
      <c r="E421" s="19"/>
      <c r="F421" s="19" t="s">
        <v>921</v>
      </c>
      <c r="G421" s="9" t="s">
        <v>931</v>
      </c>
      <c r="H421" s="9" t="s">
        <v>1042</v>
      </c>
      <c r="I421" s="9" t="s">
        <v>974</v>
      </c>
      <c r="J421" s="9" t="str">
        <f t="shared" si="6"/>
        <v/>
      </c>
      <c r="K421" s="9" t="s">
        <v>974</v>
      </c>
      <c r="L421" s="13" t="s">
        <v>685</v>
      </c>
      <c r="M421" s="9"/>
    </row>
    <row r="422" spans="1:13" ht="17" x14ac:dyDescent="0.2">
      <c r="A422">
        <v>421</v>
      </c>
      <c r="B422" s="19">
        <v>44344.8125</v>
      </c>
      <c r="C422" s="19" t="s">
        <v>911</v>
      </c>
      <c r="D422" s="19" t="s">
        <v>915</v>
      </c>
      <c r="E422" s="19"/>
      <c r="F422" s="19" t="s">
        <v>921</v>
      </c>
      <c r="G422" s="9" t="s">
        <v>931</v>
      </c>
      <c r="H422" s="9" t="s">
        <v>1057</v>
      </c>
      <c r="I422" s="9" t="s">
        <v>49</v>
      </c>
      <c r="J422" s="9" t="str">
        <f t="shared" si="6"/>
        <v>Junior</v>
      </c>
      <c r="K422" s="9" t="s">
        <v>1061</v>
      </c>
      <c r="L422" s="13" t="s">
        <v>896</v>
      </c>
      <c r="M422" s="9"/>
    </row>
    <row r="423" spans="1:13" ht="17" x14ac:dyDescent="0.2">
      <c r="A423">
        <v>422</v>
      </c>
      <c r="B423" s="19">
        <v>44344.8125</v>
      </c>
      <c r="C423" s="19" t="s">
        <v>911</v>
      </c>
      <c r="D423" s="19" t="s">
        <v>915</v>
      </c>
      <c r="E423" s="19"/>
      <c r="F423" s="19" t="s">
        <v>921</v>
      </c>
      <c r="G423" s="9" t="s">
        <v>931</v>
      </c>
      <c r="H423" s="9" t="s">
        <v>1067</v>
      </c>
      <c r="I423" s="9" t="s">
        <v>1079</v>
      </c>
      <c r="J423" s="9" t="str">
        <f t="shared" si="6"/>
        <v>Junior 1</v>
      </c>
      <c r="K423" s="25" t="s">
        <v>1068</v>
      </c>
      <c r="L423" s="13" t="s">
        <v>897</v>
      </c>
      <c r="M423" s="9"/>
    </row>
    <row r="424" spans="1:13" ht="17" x14ac:dyDescent="0.2">
      <c r="A424">
        <v>423</v>
      </c>
      <c r="B424" s="19">
        <v>44344.8125</v>
      </c>
      <c r="C424" s="19" t="s">
        <v>911</v>
      </c>
      <c r="D424" s="19" t="s">
        <v>923</v>
      </c>
      <c r="E424" s="19"/>
      <c r="F424" s="19" t="s">
        <v>921</v>
      </c>
      <c r="G424" s="9" t="s">
        <v>931</v>
      </c>
      <c r="H424" s="9" t="s">
        <v>938</v>
      </c>
      <c r="I424" s="9" t="s">
        <v>966</v>
      </c>
      <c r="J424" s="9" t="str">
        <f t="shared" si="6"/>
        <v/>
      </c>
      <c r="K424" s="9" t="s">
        <v>966</v>
      </c>
      <c r="L424" s="13" t="s">
        <v>360</v>
      </c>
      <c r="M424" s="9"/>
    </row>
    <row r="425" spans="1:13" ht="17" x14ac:dyDescent="0.2">
      <c r="A425">
        <v>424</v>
      </c>
      <c r="B425" s="19">
        <v>44344.8125</v>
      </c>
      <c r="C425" s="19" t="s">
        <v>911</v>
      </c>
      <c r="D425" s="19" t="s">
        <v>923</v>
      </c>
      <c r="E425" s="19"/>
      <c r="F425" s="19" t="s">
        <v>921</v>
      </c>
      <c r="G425" s="9" t="s">
        <v>931</v>
      </c>
      <c r="H425" s="9" t="s">
        <v>986</v>
      </c>
      <c r="I425" s="9" t="s">
        <v>974</v>
      </c>
      <c r="J425" s="9" t="str">
        <f t="shared" si="6"/>
        <v/>
      </c>
      <c r="K425" s="9" t="s">
        <v>974</v>
      </c>
      <c r="L425" s="13" t="s">
        <v>898</v>
      </c>
      <c r="M425" s="9"/>
    </row>
    <row r="426" spans="1:13" ht="17" x14ac:dyDescent="0.2">
      <c r="A426">
        <v>425</v>
      </c>
      <c r="B426" s="19">
        <v>44344.8125</v>
      </c>
      <c r="C426" s="19" t="s">
        <v>911</v>
      </c>
      <c r="D426" s="19" t="s">
        <v>923</v>
      </c>
      <c r="E426" s="19"/>
      <c r="F426" s="19" t="s">
        <v>921</v>
      </c>
      <c r="G426" s="9" t="s">
        <v>931</v>
      </c>
      <c r="H426" s="9" t="s">
        <v>1017</v>
      </c>
      <c r="I426" s="9" t="s">
        <v>949</v>
      </c>
      <c r="J426" s="9" t="str">
        <f t="shared" si="6"/>
        <v>Junior</v>
      </c>
      <c r="K426" s="25" t="s">
        <v>950</v>
      </c>
      <c r="L426" s="13" t="s">
        <v>899</v>
      </c>
      <c r="M426" s="9"/>
    </row>
    <row r="427" spans="1:13" ht="17" x14ac:dyDescent="0.2">
      <c r="A427">
        <v>426</v>
      </c>
      <c r="B427" s="19">
        <v>44344.8125</v>
      </c>
      <c r="C427" s="19" t="s">
        <v>911</v>
      </c>
      <c r="D427" s="19" t="s">
        <v>923</v>
      </c>
      <c r="E427" s="19"/>
      <c r="F427" s="19" t="s">
        <v>921</v>
      </c>
      <c r="G427" s="9" t="s">
        <v>931</v>
      </c>
      <c r="H427" s="9" t="s">
        <v>1042</v>
      </c>
      <c r="I427" s="9" t="s">
        <v>131</v>
      </c>
      <c r="J427" s="9" t="str">
        <f t="shared" si="6"/>
        <v/>
      </c>
      <c r="K427" s="9" t="s">
        <v>131</v>
      </c>
      <c r="L427" s="13" t="s">
        <v>646</v>
      </c>
      <c r="M427" s="9"/>
    </row>
    <row r="428" spans="1:13" ht="17" x14ac:dyDescent="0.2">
      <c r="A428">
        <v>427</v>
      </c>
      <c r="B428" s="19">
        <v>44344.8125</v>
      </c>
      <c r="C428" s="19" t="s">
        <v>911</v>
      </c>
      <c r="D428" s="19" t="s">
        <v>923</v>
      </c>
      <c r="E428" s="19"/>
      <c r="F428" s="19" t="s">
        <v>921</v>
      </c>
      <c r="G428" s="9" t="s">
        <v>931</v>
      </c>
      <c r="H428" s="9" t="s">
        <v>1057</v>
      </c>
      <c r="I428" s="9" t="s">
        <v>49</v>
      </c>
      <c r="J428" s="9" t="str">
        <f t="shared" si="6"/>
        <v>Junior</v>
      </c>
      <c r="K428" s="9" t="s">
        <v>1061</v>
      </c>
      <c r="L428" s="13" t="s">
        <v>896</v>
      </c>
      <c r="M428" s="9"/>
    </row>
    <row r="429" spans="1:13" ht="17" x14ac:dyDescent="0.2">
      <c r="A429">
        <v>428</v>
      </c>
      <c r="B429" s="19">
        <v>44344.8125</v>
      </c>
      <c r="C429" s="19" t="s">
        <v>911</v>
      </c>
      <c r="D429" s="19" t="s">
        <v>923</v>
      </c>
      <c r="E429" s="19"/>
      <c r="F429" s="19" t="s">
        <v>921</v>
      </c>
      <c r="G429" s="9" t="s">
        <v>931</v>
      </c>
      <c r="H429" s="9" t="s">
        <v>1067</v>
      </c>
      <c r="I429" s="9" t="s">
        <v>1079</v>
      </c>
      <c r="J429" s="9" t="str">
        <f t="shared" si="6"/>
        <v>Junior 1</v>
      </c>
      <c r="K429" s="25" t="s">
        <v>1068</v>
      </c>
      <c r="L429" s="13" t="s">
        <v>897</v>
      </c>
      <c r="M429" s="9"/>
    </row>
    <row r="430" spans="1:13" ht="17" x14ac:dyDescent="0.2">
      <c r="A430">
        <v>429</v>
      </c>
      <c r="B430" s="19">
        <v>44344.8125</v>
      </c>
      <c r="C430" s="19" t="s">
        <v>911</v>
      </c>
      <c r="D430" s="19" t="s">
        <v>919</v>
      </c>
      <c r="E430" s="19" t="s">
        <v>929</v>
      </c>
      <c r="F430" s="19" t="s">
        <v>921</v>
      </c>
      <c r="G430" s="9" t="s">
        <v>931</v>
      </c>
      <c r="H430" s="9" t="s">
        <v>938</v>
      </c>
      <c r="I430" s="9" t="s">
        <v>974</v>
      </c>
      <c r="J430" s="9" t="str">
        <f t="shared" si="6"/>
        <v/>
      </c>
      <c r="K430" s="9" t="s">
        <v>974</v>
      </c>
      <c r="L430" s="14" t="s">
        <v>810</v>
      </c>
      <c r="M430" s="14" t="s">
        <v>901</v>
      </c>
    </row>
    <row r="431" spans="1:13" ht="17" x14ac:dyDescent="0.2">
      <c r="A431">
        <v>430</v>
      </c>
      <c r="B431" s="19">
        <v>44344.8125</v>
      </c>
      <c r="C431" s="19" t="s">
        <v>911</v>
      </c>
      <c r="D431" s="19" t="s">
        <v>919</v>
      </c>
      <c r="E431" s="19" t="s">
        <v>929</v>
      </c>
      <c r="F431" s="19" t="s">
        <v>921</v>
      </c>
      <c r="G431" s="9" t="s">
        <v>931</v>
      </c>
      <c r="H431" s="9" t="s">
        <v>986</v>
      </c>
      <c r="I431" s="9" t="s">
        <v>966</v>
      </c>
      <c r="J431" s="9" t="str">
        <f t="shared" si="6"/>
        <v/>
      </c>
      <c r="K431" s="9" t="s">
        <v>966</v>
      </c>
      <c r="L431" s="14" t="s">
        <v>711</v>
      </c>
      <c r="M431" s="14" t="s">
        <v>902</v>
      </c>
    </row>
    <row r="432" spans="1:13" ht="17" x14ac:dyDescent="0.2">
      <c r="A432">
        <v>431</v>
      </c>
      <c r="B432" s="19">
        <v>44344.8125</v>
      </c>
      <c r="C432" s="19" t="s">
        <v>911</v>
      </c>
      <c r="D432" s="19" t="s">
        <v>919</v>
      </c>
      <c r="E432" s="19" t="s">
        <v>929</v>
      </c>
      <c r="F432" s="19" t="s">
        <v>921</v>
      </c>
      <c r="G432" s="9" t="s">
        <v>931</v>
      </c>
      <c r="H432" s="9" t="s">
        <v>1017</v>
      </c>
      <c r="I432" s="9" t="s">
        <v>131</v>
      </c>
      <c r="J432" s="9" t="str">
        <f t="shared" si="6"/>
        <v/>
      </c>
      <c r="K432" s="9" t="s">
        <v>131</v>
      </c>
      <c r="L432" s="14" t="s">
        <v>895</v>
      </c>
      <c r="M432" s="14" t="s">
        <v>903</v>
      </c>
    </row>
    <row r="433" spans="1:13" ht="17" x14ac:dyDescent="0.2">
      <c r="A433">
        <v>432</v>
      </c>
      <c r="B433" s="19">
        <v>44344.8125</v>
      </c>
      <c r="C433" s="19" t="s">
        <v>911</v>
      </c>
      <c r="D433" s="19" t="s">
        <v>919</v>
      </c>
      <c r="E433" s="19" t="s">
        <v>929</v>
      </c>
      <c r="F433" s="19" t="s">
        <v>921</v>
      </c>
      <c r="G433" s="9" t="s">
        <v>931</v>
      </c>
      <c r="H433" s="9" t="s">
        <v>1042</v>
      </c>
      <c r="I433" s="9" t="s">
        <v>949</v>
      </c>
      <c r="J433" s="9" t="str">
        <f t="shared" si="6"/>
        <v>Junior</v>
      </c>
      <c r="K433" s="25" t="s">
        <v>950</v>
      </c>
      <c r="L433" s="14" t="s">
        <v>900</v>
      </c>
      <c r="M433" s="14" t="s">
        <v>904</v>
      </c>
    </row>
    <row r="434" spans="1:13" ht="17" x14ac:dyDescent="0.2">
      <c r="A434">
        <v>433</v>
      </c>
      <c r="B434" s="19">
        <v>44344.8125</v>
      </c>
      <c r="C434" s="19" t="s">
        <v>911</v>
      </c>
      <c r="D434" s="19" t="s">
        <v>919</v>
      </c>
      <c r="E434" s="19" t="s">
        <v>929</v>
      </c>
      <c r="F434" s="19" t="s">
        <v>921</v>
      </c>
      <c r="G434" s="9" t="s">
        <v>931</v>
      </c>
      <c r="H434" s="9" t="s">
        <v>1057</v>
      </c>
      <c r="I434" s="9" t="s">
        <v>49</v>
      </c>
      <c r="J434" s="9" t="str">
        <f t="shared" si="6"/>
        <v>Junior</v>
      </c>
      <c r="K434" s="9" t="s">
        <v>1061</v>
      </c>
      <c r="L434" s="14" t="s">
        <v>896</v>
      </c>
      <c r="M434" s="14" t="s">
        <v>905</v>
      </c>
    </row>
    <row r="435" spans="1:13" ht="17" x14ac:dyDescent="0.2">
      <c r="A435">
        <v>434</v>
      </c>
      <c r="B435" s="19">
        <v>44344.8125</v>
      </c>
      <c r="C435" s="19" t="s">
        <v>911</v>
      </c>
      <c r="D435" s="19" t="s">
        <v>919</v>
      </c>
      <c r="E435" s="19" t="s">
        <v>929</v>
      </c>
      <c r="F435" s="19" t="s">
        <v>921</v>
      </c>
      <c r="G435" s="9" t="s">
        <v>931</v>
      </c>
      <c r="H435" s="9" t="s">
        <v>1067</v>
      </c>
      <c r="I435" s="9" t="s">
        <v>1079</v>
      </c>
      <c r="J435" s="9" t="str">
        <f t="shared" si="6"/>
        <v>Junior 1</v>
      </c>
      <c r="K435" s="25" t="s">
        <v>1068</v>
      </c>
      <c r="L435" s="14" t="s">
        <v>897</v>
      </c>
      <c r="M435" s="14" t="s">
        <v>906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AR438"/>
  <sheetViews>
    <sheetView topLeftCell="M1" workbookViewId="0">
      <pane ySplit="1" topLeftCell="A433" activePane="bottomLeft" state="frozen"/>
      <selection pane="bottomLeft" activeCell="AB1" sqref="AB1:AB435"/>
    </sheetView>
    <sheetView topLeftCell="O1" workbookViewId="1">
      <selection activeCell="Y2" sqref="Y2"/>
    </sheetView>
  </sheetViews>
  <sheetFormatPr baseColWidth="10" defaultRowHeight="16" x14ac:dyDescent="0.2"/>
  <cols>
    <col min="1" max="1" width="4.6640625" style="30" bestFit="1" customWidth="1"/>
    <col min="2" max="2" width="9" style="30" bestFit="1" customWidth="1"/>
    <col min="3" max="3" width="12.83203125" style="30" bestFit="1" customWidth="1"/>
    <col min="4" max="4" width="8" style="65" bestFit="1" customWidth="1"/>
    <col min="5" max="5" width="12.83203125" style="30" bestFit="1" customWidth="1"/>
    <col min="6" max="6" width="9.33203125" style="30" bestFit="1" customWidth="1"/>
    <col min="7" max="7" width="10.5" style="30" bestFit="1" customWidth="1"/>
    <col min="8" max="8" width="20.83203125" style="30" bestFit="1" customWidth="1"/>
    <col min="9" max="9" width="11.5" style="30" bestFit="1" customWidth="1"/>
    <col min="10" max="10" width="10.1640625" style="65" bestFit="1" customWidth="1"/>
    <col min="11" max="11" width="10.83203125" style="30" bestFit="1" customWidth="1"/>
    <col min="12" max="12" width="19.6640625" style="30" bestFit="1" customWidth="1"/>
    <col min="13" max="13" width="17" style="30" bestFit="1" customWidth="1"/>
    <col min="14" max="14" width="10.83203125" style="30" bestFit="1" customWidth="1"/>
    <col min="15" max="15" width="10.83203125" style="30" customWidth="1"/>
    <col min="16" max="16" width="16.5" style="30" bestFit="1" customWidth="1"/>
    <col min="17" max="17" width="8.33203125" style="30" bestFit="1" customWidth="1"/>
    <col min="18" max="18" width="27.5" style="30" bestFit="1" customWidth="1"/>
    <col min="19" max="19" width="8.1640625" style="30" bestFit="1" customWidth="1"/>
    <col min="20" max="20" width="7.6640625" style="30" bestFit="1" customWidth="1"/>
    <col min="21" max="21" width="10.83203125" style="30"/>
    <col min="22" max="22" width="12.83203125" style="30" bestFit="1" customWidth="1"/>
    <col min="23" max="23" width="10.6640625" style="30" bestFit="1" customWidth="1"/>
    <col min="24" max="26" width="10.6640625" style="30" customWidth="1"/>
    <col min="27" max="27" width="9.1640625" style="30" customWidth="1"/>
    <col min="28" max="28" width="9.33203125" style="30" customWidth="1"/>
    <col min="29" max="29" width="18.33203125" style="30" bestFit="1" customWidth="1"/>
    <col min="30" max="32" width="18.33203125" style="30" customWidth="1"/>
    <col min="33" max="33" width="96.6640625" style="30" bestFit="1" customWidth="1"/>
    <col min="34" max="16384" width="10.83203125" style="30"/>
  </cols>
  <sheetData>
    <row r="1" spans="1:44" s="38" customFormat="1" x14ac:dyDescent="0.2">
      <c r="A1" s="38" t="s">
        <v>168</v>
      </c>
      <c r="B1" s="38" t="s">
        <v>1205</v>
      </c>
      <c r="C1" s="38" t="s">
        <v>296</v>
      </c>
      <c r="D1" s="63" t="s">
        <v>1169</v>
      </c>
      <c r="E1" s="38" t="s">
        <v>1095</v>
      </c>
      <c r="F1" s="38" t="s">
        <v>1175</v>
      </c>
      <c r="G1" s="38" t="s">
        <v>1210</v>
      </c>
      <c r="H1" s="38" t="s">
        <v>239</v>
      </c>
      <c r="I1" s="38" t="s">
        <v>1111</v>
      </c>
      <c r="J1" s="63" t="s">
        <v>1176</v>
      </c>
      <c r="K1" s="38" t="s">
        <v>1202</v>
      </c>
      <c r="L1" s="38" t="s">
        <v>930</v>
      </c>
      <c r="M1" s="60" t="s">
        <v>1110</v>
      </c>
      <c r="N1" s="38" t="s">
        <v>1114</v>
      </c>
      <c r="O1" s="38" t="s">
        <v>1178</v>
      </c>
      <c r="P1" s="60" t="s">
        <v>1073</v>
      </c>
      <c r="Q1" s="60" t="s">
        <v>936</v>
      </c>
      <c r="R1" s="60" t="s">
        <v>1107</v>
      </c>
      <c r="S1" s="60" t="s">
        <v>1092</v>
      </c>
      <c r="T1" s="60" t="s">
        <v>1093</v>
      </c>
      <c r="V1" s="38" t="s">
        <v>1200</v>
      </c>
      <c r="W1" s="38" t="s">
        <v>1199</v>
      </c>
      <c r="X1" s="38" t="s">
        <v>1201</v>
      </c>
      <c r="Y1" s="38" t="s">
        <v>1203</v>
      </c>
      <c r="Z1" s="38" t="s">
        <v>1204</v>
      </c>
      <c r="AA1" s="38" t="s">
        <v>1209</v>
      </c>
      <c r="AB1" s="38" t="s">
        <v>1211</v>
      </c>
      <c r="AC1" s="38" t="s">
        <v>1215</v>
      </c>
      <c r="AD1" s="38" t="s">
        <v>1213</v>
      </c>
      <c r="AE1" s="38" t="s">
        <v>1232</v>
      </c>
      <c r="AF1" s="38" t="s">
        <v>1231</v>
      </c>
      <c r="AG1" s="38" t="s">
        <v>1212</v>
      </c>
      <c r="AH1" s="38" t="s">
        <v>1177</v>
      </c>
      <c r="AI1" s="38" t="s">
        <v>1177</v>
      </c>
      <c r="AJ1" s="38" t="s">
        <v>1177</v>
      </c>
      <c r="AK1" s="38" t="s">
        <v>1177</v>
      </c>
      <c r="AL1" s="38" t="s">
        <v>1177</v>
      </c>
      <c r="AM1" s="38" t="s">
        <v>1177</v>
      </c>
      <c r="AN1" s="38" t="s">
        <v>1177</v>
      </c>
      <c r="AO1" s="38" t="s">
        <v>1177</v>
      </c>
      <c r="AP1" s="38" t="s">
        <v>1177</v>
      </c>
      <c r="AQ1" s="38" t="s">
        <v>1177</v>
      </c>
      <c r="AR1" s="38" t="s">
        <v>1177</v>
      </c>
    </row>
    <row r="2" spans="1:44" x14ac:dyDescent="0.2">
      <c r="A2" s="30">
        <v>1</v>
      </c>
      <c r="B2" s="30">
        <f>VLOOKUP(C2,'May Sessions'!D:E,2,FALSE)</f>
        <v>1</v>
      </c>
      <c r="C2" s="31">
        <v>44326.75</v>
      </c>
      <c r="D2" s="64">
        <f>VLOOKUP(E2,'Age Groups'!B:C,2,FALSE)</f>
        <v>3</v>
      </c>
      <c r="E2" s="31" t="s">
        <v>913</v>
      </c>
      <c r="F2" s="64">
        <f>VLOOKUP(H2,Items!J:L,3,FALSE)</f>
        <v>1</v>
      </c>
      <c r="G2" s="64">
        <f>IF(NOT(EXACT(C2,C1)),1,IF(NOT(EXACT(F2,F1)),G1+1,G1))</f>
        <v>1</v>
      </c>
      <c r="H2" s="31" t="s">
        <v>920</v>
      </c>
      <c r="I2" s="31" t="s">
        <v>1109</v>
      </c>
      <c r="J2" s="64">
        <v>0</v>
      </c>
      <c r="K2" s="31"/>
      <c r="L2" s="31" t="s">
        <v>921</v>
      </c>
      <c r="M2" s="32" t="s">
        <v>934</v>
      </c>
      <c r="N2" s="32" t="s">
        <v>938</v>
      </c>
      <c r="O2" s="61">
        <f>VLOOKUP(P2,Clubs!D:E,2,FALSE)</f>
        <v>3</v>
      </c>
      <c r="P2" s="32" t="s">
        <v>1079</v>
      </c>
      <c r="Q2" s="32" t="s">
        <v>1042</v>
      </c>
      <c r="R2" s="35"/>
      <c r="V2" s="30" t="str">
        <f t="shared" ref="V2:V65" si="0">"c"&amp;O2&amp;"ag"&amp;D2&amp;"y2d10"&amp;J2</f>
        <v>c3ag3y2d100</v>
      </c>
      <c r="W2" s="30">
        <f>VLOOKUP(V2,Cohorts!A:B,2,FALSE)</f>
        <v>130</v>
      </c>
      <c r="X2" s="30" t="str">
        <f t="shared" ref="X2:X65" si="1">"            [ 'cohort_id' =&gt; "&amp;W2&amp;",  'team_rank_id' =&gt; "&amp;Q2&amp;" ],"</f>
        <v xml:space="preserve">            [ 'cohort_id' =&gt; 130,  'team_rank_id' =&gt; 4 ],</v>
      </c>
      <c r="Y2" s="30" t="str">
        <f t="shared" ref="Y2:Y65" si="2">"                'competition_id' =&gt; 1, // this is May 2021###                'age_group_id'   =&gt; "&amp;D2&amp;", ###                'start'          =&gt; '"&amp;TEXT(C2,"yyyy-mm-dd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Z2" s="30" t="str">
        <f t="shared" ref="Z2:Z65" si="3" xml:space="preserve"> "            [ 'session_id' =&gt; "&amp;B2&amp;", 'division_id' =&gt; 10"&amp;J2&amp;" ],"</f>
        <v xml:space="preserve">            [ 'session_id' =&gt; 1, 'division_id' =&gt; 100 ],</v>
      </c>
      <c r="AA2" s="30" t="str">
        <f t="shared" ref="AA2:AA65" si="4">"            [ 'session_id' =&gt;   "&amp;B2&amp;", 'team_rank_id' =&gt; "&amp;Q2&amp;" ],"</f>
        <v xml:space="preserve">            [ 'session_id' =&gt;   1, 'team_rank_id' =&gt; 4 ],</v>
      </c>
      <c r="AB2" s="30" t="str">
        <f>"            [ 'session_id' =&gt;   "&amp;B2&amp;", 'item_id' =&gt; "&amp;F2&amp;", 'sequence' =&gt; "&amp;G2&amp;" ],"</f>
        <v xml:space="preserve">            [ 'session_id' =&gt;   1, 'item_id' =&gt; 1, 'sequence' =&gt; 1 ],</v>
      </c>
      <c r="AC2" s="30" t="str">
        <f>"cohort"&amp;W2&amp;"teamrank"&amp;Q2</f>
        <v>cohort130teamrank4</v>
      </c>
      <c r="AD2" s="30">
        <f>VLOOKUP(AC2,teams!C:D,2,FALSE)</f>
        <v>21</v>
      </c>
      <c r="AE2" s="30" t="str">
        <f>"s"&amp;B2&amp;"i"&amp;F2&amp;"seq"&amp;G2</f>
        <v>s1i1seq1</v>
      </c>
      <c r="AF2" s="30" t="e">
        <f>VLOOKUP(AE2,sesionitem!D:E,2,FALSE)</f>
        <v>#N/A</v>
      </c>
      <c r="AG2" s="30" t="e">
        <f>"            [ 'session_item_id' =&gt; "&amp;AF2&amp;", 'team_id' =&gt; "&amp;AD2&amp;", 'sequence' =&gt; "&amp;N2&amp;", 'music_title' =&gt; '"&amp;R2&amp;"' ],"</f>
        <v>#N/A</v>
      </c>
    </row>
    <row r="3" spans="1:44" x14ac:dyDescent="0.2">
      <c r="A3" s="30">
        <v>2</v>
      </c>
      <c r="B3" s="30">
        <f>VLOOKUP(C3,'May Sessions'!D:E,2,FALSE)</f>
        <v>1</v>
      </c>
      <c r="C3" s="31">
        <v>44326.75</v>
      </c>
      <c r="D3" s="64">
        <f>VLOOKUP(E3,'Age Groups'!B:C,2,FALSE)</f>
        <v>3</v>
      </c>
      <c r="E3" s="31" t="s">
        <v>913</v>
      </c>
      <c r="F3" s="64">
        <f>VLOOKUP(H3,Items!J:L,3,FALSE)</f>
        <v>1</v>
      </c>
      <c r="G3" s="64">
        <f t="shared" ref="G3:G66" si="5">IF(NOT(EXACT(C3,C2)),1,IF(NOT(EXACT(F3,F2)),G2+1,G2))</f>
        <v>1</v>
      </c>
      <c r="H3" s="31" t="s">
        <v>920</v>
      </c>
      <c r="I3" s="31" t="s">
        <v>1109</v>
      </c>
      <c r="J3" s="64">
        <v>0</v>
      </c>
      <c r="K3" s="31"/>
      <c r="L3" s="31" t="s">
        <v>921</v>
      </c>
      <c r="M3" s="32" t="s">
        <v>934</v>
      </c>
      <c r="N3" s="32" t="s">
        <v>986</v>
      </c>
      <c r="O3" s="61">
        <f>VLOOKUP(P3,Clubs!D:E,2,FALSE)</f>
        <v>14</v>
      </c>
      <c r="P3" s="32" t="s">
        <v>49</v>
      </c>
      <c r="Q3" s="32" t="s">
        <v>1017</v>
      </c>
      <c r="R3" s="35"/>
      <c r="V3" s="30" t="str">
        <f t="shared" si="0"/>
        <v>c14ag3y2d100</v>
      </c>
      <c r="W3" s="30">
        <f>VLOOKUP(V3,Cohorts!A:B,2,FALSE)</f>
        <v>35</v>
      </c>
      <c r="X3" s="30" t="str">
        <f t="shared" si="1"/>
        <v xml:space="preserve">            [ 'cohort_id' =&gt; 35,  'team_rank_id' =&gt; 3 ],</v>
      </c>
      <c r="Y3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3" s="30" t="str">
        <f t="shared" si="3"/>
        <v xml:space="preserve">            [ 'session_id' =&gt; 1, 'division_id' =&gt; 100 ],</v>
      </c>
      <c r="AA3" s="30" t="str">
        <f t="shared" si="4"/>
        <v xml:space="preserve">            [ 'session_id' =&gt;   1, 'team_rank_id' =&gt; 3 ],</v>
      </c>
      <c r="AB3" s="30" t="str">
        <f t="shared" ref="AB3:AB66" si="6">"            [ 'session_id' =&gt;   "&amp;B3&amp;", 'item_id' =&gt; "&amp;F3&amp;", 'sequence' =&gt; "&amp;G3&amp;" ],"</f>
        <v xml:space="preserve">            [ 'session_id' =&gt;   1, 'item_id' =&gt; 1, 'sequence' =&gt; 1 ],</v>
      </c>
      <c r="AC3" s="30" t="str">
        <f t="shared" ref="AC3:AC66" si="7">"cohort"&amp;W3&amp;"teamrank"&amp;Q3</f>
        <v>cohort35teamrank3</v>
      </c>
      <c r="AD3" s="30">
        <f>VLOOKUP(AC3,teams!C:D,2,FALSE)</f>
        <v>123</v>
      </c>
      <c r="AE3" s="30" t="str">
        <f t="shared" ref="AE3:AE66" si="8">"s"&amp;B3&amp;"i"&amp;F3&amp;"seq"&amp;G3</f>
        <v>s1i1seq1</v>
      </c>
      <c r="AF3" s="30" t="e">
        <f>VLOOKUP(AE3,sesionitem!D:E,2,FALSE)</f>
        <v>#N/A</v>
      </c>
      <c r="AG3" s="30" t="e">
        <f t="shared" ref="AG3:AG66" si="9">"            [ 'session_item_id' =&gt; "&amp;AF3&amp;", 'team_id' =&gt; "&amp;AD3&amp;", 'sequence' =&gt; "&amp;N3&amp;", 'music_title' =&gt; '"&amp;R3&amp;"' ],"</f>
        <v>#N/A</v>
      </c>
    </row>
    <row r="4" spans="1:44" x14ac:dyDescent="0.2">
      <c r="A4" s="30">
        <v>3</v>
      </c>
      <c r="B4" s="30">
        <f>VLOOKUP(C4,'May Sessions'!D:E,2,FALSE)</f>
        <v>1</v>
      </c>
      <c r="C4" s="31">
        <v>44326.75</v>
      </c>
      <c r="D4" s="64">
        <f>VLOOKUP(E4,'Age Groups'!B:C,2,FALSE)</f>
        <v>3</v>
      </c>
      <c r="E4" s="31" t="s">
        <v>913</v>
      </c>
      <c r="F4" s="64">
        <f>VLOOKUP(H4,Items!J:L,3,FALSE)</f>
        <v>1</v>
      </c>
      <c r="G4" s="64">
        <f t="shared" si="5"/>
        <v>1</v>
      </c>
      <c r="H4" s="31" t="s">
        <v>920</v>
      </c>
      <c r="I4" s="31" t="s">
        <v>1109</v>
      </c>
      <c r="J4" s="64">
        <v>0</v>
      </c>
      <c r="K4" s="31"/>
      <c r="L4" s="31" t="s">
        <v>921</v>
      </c>
      <c r="M4" s="32" t="s">
        <v>934</v>
      </c>
      <c r="N4" s="32" t="s">
        <v>1017</v>
      </c>
      <c r="O4" s="61">
        <f>VLOOKUP(P4,Clubs!D:E,2,FALSE)</f>
        <v>9</v>
      </c>
      <c r="P4" s="32" t="s">
        <v>966</v>
      </c>
      <c r="Q4" s="32">
        <v>3</v>
      </c>
      <c r="R4" s="35"/>
      <c r="V4" s="30" t="str">
        <f t="shared" si="0"/>
        <v>c9ag3y2d100</v>
      </c>
      <c r="W4" s="30">
        <f>VLOOKUP(V4,Cohorts!A:B,2,FALSE)</f>
        <v>242</v>
      </c>
      <c r="X4" s="30" t="str">
        <f t="shared" si="1"/>
        <v xml:space="preserve">            [ 'cohort_id' =&gt; 242,  'team_rank_id' =&gt; 3 ],</v>
      </c>
      <c r="Y4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4" s="30" t="str">
        <f t="shared" si="3"/>
        <v xml:space="preserve">            [ 'session_id' =&gt; 1, 'division_id' =&gt; 100 ],</v>
      </c>
      <c r="AA4" s="30" t="str">
        <f t="shared" si="4"/>
        <v xml:space="preserve">            [ 'session_id' =&gt;   1, 'team_rank_id' =&gt; 3 ],</v>
      </c>
      <c r="AB4" s="30" t="str">
        <f t="shared" si="6"/>
        <v xml:space="preserve">            [ 'session_id' =&gt;   1, 'item_id' =&gt; 1, 'sequence' =&gt; 1 ],</v>
      </c>
      <c r="AC4" s="30" t="str">
        <f t="shared" si="7"/>
        <v>cohort242teamrank3</v>
      </c>
      <c r="AD4" s="30">
        <f>VLOOKUP(AC4,teams!C:D,2,FALSE)</f>
        <v>104</v>
      </c>
      <c r="AE4" s="30" t="str">
        <f t="shared" si="8"/>
        <v>s1i1seq1</v>
      </c>
      <c r="AF4" s="30" t="e">
        <f>VLOOKUP(AE4,sesionitem!D:E,2,FALSE)</f>
        <v>#N/A</v>
      </c>
      <c r="AG4" s="30" t="e">
        <f t="shared" si="9"/>
        <v>#N/A</v>
      </c>
    </row>
    <row r="5" spans="1:44" x14ac:dyDescent="0.2">
      <c r="A5" s="30">
        <v>4</v>
      </c>
      <c r="B5" s="30">
        <f>VLOOKUP(C5,'May Sessions'!D:E,2,FALSE)</f>
        <v>1</v>
      </c>
      <c r="C5" s="31">
        <v>44326.75</v>
      </c>
      <c r="D5" s="64">
        <f>VLOOKUP(E5,'Age Groups'!B:C,2,FALSE)</f>
        <v>3</v>
      </c>
      <c r="E5" s="31" t="s">
        <v>913</v>
      </c>
      <c r="F5" s="64">
        <f>VLOOKUP(H5,Items!J:L,3,FALSE)</f>
        <v>1</v>
      </c>
      <c r="G5" s="64">
        <f t="shared" si="5"/>
        <v>1</v>
      </c>
      <c r="H5" s="31" t="s">
        <v>920</v>
      </c>
      <c r="I5" s="31" t="s">
        <v>1109</v>
      </c>
      <c r="J5" s="64">
        <v>0</v>
      </c>
      <c r="K5" s="31"/>
      <c r="L5" s="31" t="s">
        <v>921</v>
      </c>
      <c r="M5" s="32" t="s">
        <v>934</v>
      </c>
      <c r="N5" s="32" t="s">
        <v>1042</v>
      </c>
      <c r="O5" s="61">
        <f>VLOOKUP(P5,Clubs!D:E,2,FALSE)</f>
        <v>3</v>
      </c>
      <c r="P5" s="32" t="s">
        <v>1079</v>
      </c>
      <c r="Q5" s="32" t="s">
        <v>1017</v>
      </c>
      <c r="R5" s="35"/>
      <c r="V5" s="30" t="str">
        <f t="shared" si="0"/>
        <v>c3ag3y2d100</v>
      </c>
      <c r="W5" s="30">
        <f>VLOOKUP(V5,Cohorts!A:B,2,FALSE)</f>
        <v>130</v>
      </c>
      <c r="X5" s="30" t="str">
        <f t="shared" si="1"/>
        <v xml:space="preserve">            [ 'cohort_id' =&gt; 130,  'team_rank_id' =&gt; 3 ],</v>
      </c>
      <c r="Y5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5" s="30" t="str">
        <f t="shared" si="3"/>
        <v xml:space="preserve">            [ 'session_id' =&gt; 1, 'division_id' =&gt; 100 ],</v>
      </c>
      <c r="AA5" s="30" t="str">
        <f t="shared" si="4"/>
        <v xml:space="preserve">            [ 'session_id' =&gt;   1, 'team_rank_id' =&gt; 3 ],</v>
      </c>
      <c r="AB5" s="30" t="str">
        <f t="shared" si="6"/>
        <v xml:space="preserve">            [ 'session_id' =&gt;   1, 'item_id' =&gt; 1, 'sequence' =&gt; 1 ],</v>
      </c>
      <c r="AC5" s="30" t="str">
        <f t="shared" si="7"/>
        <v>cohort130teamrank3</v>
      </c>
      <c r="AD5" s="30">
        <f>VLOOKUP(AC5,teams!C:D,2,FALSE)</f>
        <v>20</v>
      </c>
      <c r="AE5" s="30" t="str">
        <f t="shared" si="8"/>
        <v>s1i1seq1</v>
      </c>
      <c r="AF5" s="30" t="e">
        <f>VLOOKUP(AE5,sesionitem!D:E,2,FALSE)</f>
        <v>#N/A</v>
      </c>
      <c r="AG5" s="30" t="e">
        <f t="shared" si="9"/>
        <v>#N/A</v>
      </c>
    </row>
    <row r="6" spans="1:44" x14ac:dyDescent="0.2">
      <c r="A6" s="30">
        <v>5</v>
      </c>
      <c r="B6" s="30">
        <f>VLOOKUP(C6,'May Sessions'!D:E,2,FALSE)</f>
        <v>1</v>
      </c>
      <c r="C6" s="31">
        <v>44326.75</v>
      </c>
      <c r="D6" s="64">
        <f>VLOOKUP(E6,'Age Groups'!B:C,2,FALSE)</f>
        <v>3</v>
      </c>
      <c r="E6" s="31" t="s">
        <v>913</v>
      </c>
      <c r="F6" s="64">
        <f>VLOOKUP(H6,Items!J:L,3,FALSE)</f>
        <v>3</v>
      </c>
      <c r="G6" s="64">
        <f t="shared" si="5"/>
        <v>2</v>
      </c>
      <c r="H6" s="31" t="s">
        <v>927</v>
      </c>
      <c r="I6" s="31" t="s">
        <v>1109</v>
      </c>
      <c r="J6" s="64">
        <v>0</v>
      </c>
      <c r="K6" s="31"/>
      <c r="L6" s="31" t="s">
        <v>921</v>
      </c>
      <c r="M6" s="32" t="s">
        <v>934</v>
      </c>
      <c r="N6" s="32" t="s">
        <v>938</v>
      </c>
      <c r="O6" s="61">
        <f>VLOOKUP(P6,Clubs!D:E,2,FALSE)</f>
        <v>3</v>
      </c>
      <c r="P6" s="32" t="s">
        <v>1079</v>
      </c>
      <c r="Q6" s="32" t="s">
        <v>1042</v>
      </c>
      <c r="R6" s="35"/>
      <c r="V6" s="30" t="str">
        <f t="shared" si="0"/>
        <v>c3ag3y2d100</v>
      </c>
      <c r="W6" s="30">
        <f>VLOOKUP(V6,Cohorts!A:B,2,FALSE)</f>
        <v>130</v>
      </c>
      <c r="X6" s="30" t="str">
        <f t="shared" si="1"/>
        <v xml:space="preserve">            [ 'cohort_id' =&gt; 130,  'team_rank_id' =&gt; 4 ],</v>
      </c>
      <c r="Y6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6" s="30" t="str">
        <f t="shared" si="3"/>
        <v xml:space="preserve">            [ 'session_id' =&gt; 1, 'division_id' =&gt; 100 ],</v>
      </c>
      <c r="AA6" s="30" t="str">
        <f t="shared" si="4"/>
        <v xml:space="preserve">            [ 'session_id' =&gt;   1, 'team_rank_id' =&gt; 4 ],</v>
      </c>
      <c r="AB6" s="30" t="str">
        <f t="shared" si="6"/>
        <v xml:space="preserve">            [ 'session_id' =&gt;   1, 'item_id' =&gt; 3, 'sequence' =&gt; 2 ],</v>
      </c>
      <c r="AC6" s="30" t="str">
        <f t="shared" si="7"/>
        <v>cohort130teamrank4</v>
      </c>
      <c r="AD6" s="30">
        <f>VLOOKUP(AC6,teams!C:D,2,FALSE)</f>
        <v>21</v>
      </c>
      <c r="AE6" s="30" t="str">
        <f t="shared" si="8"/>
        <v>s1i3seq2</v>
      </c>
      <c r="AF6" s="30" t="e">
        <f>VLOOKUP(AE6,sesionitem!D:E,2,FALSE)</f>
        <v>#N/A</v>
      </c>
      <c r="AG6" s="30" t="e">
        <f t="shared" si="9"/>
        <v>#N/A</v>
      </c>
    </row>
    <row r="7" spans="1:44" x14ac:dyDescent="0.2">
      <c r="A7" s="30">
        <v>6</v>
      </c>
      <c r="B7" s="30">
        <f>VLOOKUP(C7,'May Sessions'!D:E,2,FALSE)</f>
        <v>1</v>
      </c>
      <c r="C7" s="31">
        <v>44326.75</v>
      </c>
      <c r="D7" s="64">
        <f>VLOOKUP(E7,'Age Groups'!B:C,2,FALSE)</f>
        <v>3</v>
      </c>
      <c r="E7" s="31" t="s">
        <v>913</v>
      </c>
      <c r="F7" s="64">
        <f>VLOOKUP(H7,Items!J:L,3,FALSE)</f>
        <v>3</v>
      </c>
      <c r="G7" s="64">
        <f t="shared" si="5"/>
        <v>2</v>
      </c>
      <c r="H7" s="31" t="s">
        <v>927</v>
      </c>
      <c r="I7" s="31" t="s">
        <v>1109</v>
      </c>
      <c r="J7" s="64">
        <v>0</v>
      </c>
      <c r="K7" s="31"/>
      <c r="L7" s="31" t="s">
        <v>921</v>
      </c>
      <c r="M7" s="32" t="s">
        <v>934</v>
      </c>
      <c r="N7" s="32" t="s">
        <v>986</v>
      </c>
      <c r="O7" s="61">
        <f>VLOOKUP(P7,Clubs!D:E,2,FALSE)</f>
        <v>9</v>
      </c>
      <c r="P7" s="32" t="s">
        <v>966</v>
      </c>
      <c r="Q7" s="32">
        <v>4</v>
      </c>
      <c r="R7" s="35"/>
      <c r="V7" s="30" t="str">
        <f t="shared" si="0"/>
        <v>c9ag3y2d100</v>
      </c>
      <c r="W7" s="30">
        <f>VLOOKUP(V7,Cohorts!A:B,2,FALSE)</f>
        <v>242</v>
      </c>
      <c r="X7" s="30" t="str">
        <f t="shared" si="1"/>
        <v xml:space="preserve">            [ 'cohort_id' =&gt; 242,  'team_rank_id' =&gt; 4 ],</v>
      </c>
      <c r="Y7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7" s="30" t="str">
        <f t="shared" si="3"/>
        <v xml:space="preserve">            [ 'session_id' =&gt; 1, 'division_id' =&gt; 100 ],</v>
      </c>
      <c r="AA7" s="30" t="str">
        <f t="shared" si="4"/>
        <v xml:space="preserve">            [ 'session_id' =&gt;   1, 'team_rank_id' =&gt; 4 ],</v>
      </c>
      <c r="AB7" s="30" t="str">
        <f t="shared" si="6"/>
        <v xml:space="preserve">            [ 'session_id' =&gt;   1, 'item_id' =&gt; 3, 'sequence' =&gt; 2 ],</v>
      </c>
      <c r="AC7" s="30" t="str">
        <f t="shared" si="7"/>
        <v>cohort242teamrank4</v>
      </c>
      <c r="AD7" s="30">
        <f>VLOOKUP(AC7,teams!C:D,2,FALSE)</f>
        <v>105</v>
      </c>
      <c r="AE7" s="30" t="str">
        <f t="shared" si="8"/>
        <v>s1i3seq2</v>
      </c>
      <c r="AF7" s="30" t="e">
        <f>VLOOKUP(AE7,sesionitem!D:E,2,FALSE)</f>
        <v>#N/A</v>
      </c>
      <c r="AG7" s="30" t="e">
        <f t="shared" si="9"/>
        <v>#N/A</v>
      </c>
    </row>
    <row r="8" spans="1:44" x14ac:dyDescent="0.2">
      <c r="A8" s="30">
        <v>7</v>
      </c>
      <c r="B8" s="30">
        <f>VLOOKUP(C8,'May Sessions'!D:E,2,FALSE)</f>
        <v>1</v>
      </c>
      <c r="C8" s="31">
        <v>44326.75</v>
      </c>
      <c r="D8" s="64">
        <f>VLOOKUP(E8,'Age Groups'!B:C,2,FALSE)</f>
        <v>3</v>
      </c>
      <c r="E8" s="31" t="s">
        <v>913</v>
      </c>
      <c r="F8" s="64">
        <f>VLOOKUP(H8,Items!J:L,3,FALSE)</f>
        <v>3</v>
      </c>
      <c r="G8" s="64">
        <f t="shared" si="5"/>
        <v>2</v>
      </c>
      <c r="H8" s="31" t="s">
        <v>927</v>
      </c>
      <c r="I8" s="31" t="s">
        <v>1109</v>
      </c>
      <c r="J8" s="64">
        <v>0</v>
      </c>
      <c r="K8" s="31"/>
      <c r="L8" s="31" t="s">
        <v>921</v>
      </c>
      <c r="M8" s="32" t="s">
        <v>934</v>
      </c>
      <c r="N8" s="32" t="s">
        <v>1017</v>
      </c>
      <c r="O8" s="61">
        <f>VLOOKUP(P8,Clubs!D:E,2,FALSE)</f>
        <v>14</v>
      </c>
      <c r="P8" s="32" t="s">
        <v>49</v>
      </c>
      <c r="Q8" s="32" t="s">
        <v>1017</v>
      </c>
      <c r="R8" s="35"/>
      <c r="V8" s="30" t="str">
        <f t="shared" si="0"/>
        <v>c14ag3y2d100</v>
      </c>
      <c r="W8" s="30">
        <f>VLOOKUP(V8,Cohorts!A:B,2,FALSE)</f>
        <v>35</v>
      </c>
      <c r="X8" s="30" t="str">
        <f t="shared" si="1"/>
        <v xml:space="preserve">            [ 'cohort_id' =&gt; 35,  'team_rank_id' =&gt; 3 ],</v>
      </c>
      <c r="Y8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8" s="30" t="str">
        <f t="shared" si="3"/>
        <v xml:space="preserve">            [ 'session_id' =&gt; 1, 'division_id' =&gt; 100 ],</v>
      </c>
      <c r="AA8" s="30" t="str">
        <f t="shared" si="4"/>
        <v xml:space="preserve">            [ 'session_id' =&gt;   1, 'team_rank_id' =&gt; 3 ],</v>
      </c>
      <c r="AB8" s="30" t="str">
        <f t="shared" si="6"/>
        <v xml:space="preserve">            [ 'session_id' =&gt;   1, 'item_id' =&gt; 3, 'sequence' =&gt; 2 ],</v>
      </c>
      <c r="AC8" s="30" t="str">
        <f t="shared" si="7"/>
        <v>cohort35teamrank3</v>
      </c>
      <c r="AD8" s="30">
        <f>VLOOKUP(AC8,teams!C:D,2,FALSE)</f>
        <v>123</v>
      </c>
      <c r="AE8" s="30" t="str">
        <f t="shared" si="8"/>
        <v>s1i3seq2</v>
      </c>
      <c r="AF8" s="30" t="e">
        <f>VLOOKUP(AE8,sesionitem!D:E,2,FALSE)</f>
        <v>#N/A</v>
      </c>
      <c r="AG8" s="30" t="e">
        <f t="shared" si="9"/>
        <v>#N/A</v>
      </c>
    </row>
    <row r="9" spans="1:44" x14ac:dyDescent="0.2">
      <c r="A9" s="30">
        <v>8</v>
      </c>
      <c r="B9" s="30">
        <f>VLOOKUP(C9,'May Sessions'!D:E,2,FALSE)</f>
        <v>1</v>
      </c>
      <c r="C9" s="31">
        <v>44326.75</v>
      </c>
      <c r="D9" s="64">
        <f>VLOOKUP(E9,'Age Groups'!B:C,2,FALSE)</f>
        <v>3</v>
      </c>
      <c r="E9" s="31" t="s">
        <v>913</v>
      </c>
      <c r="F9" s="64">
        <f>VLOOKUP(H9,Items!J:L,3,FALSE)</f>
        <v>3</v>
      </c>
      <c r="G9" s="64">
        <f t="shared" si="5"/>
        <v>2</v>
      </c>
      <c r="H9" s="31" t="s">
        <v>927</v>
      </c>
      <c r="I9" s="31" t="s">
        <v>1109</v>
      </c>
      <c r="J9" s="64">
        <v>0</v>
      </c>
      <c r="K9" s="31"/>
      <c r="L9" s="31" t="s">
        <v>921</v>
      </c>
      <c r="M9" s="32" t="s">
        <v>934</v>
      </c>
      <c r="N9" s="32" t="s">
        <v>1042</v>
      </c>
      <c r="O9" s="61">
        <f>VLOOKUP(P9,Clubs!D:E,2,FALSE)</f>
        <v>3</v>
      </c>
      <c r="P9" s="32" t="s">
        <v>1079</v>
      </c>
      <c r="Q9" s="32" t="s">
        <v>1017</v>
      </c>
      <c r="R9" s="35"/>
      <c r="V9" s="30" t="str">
        <f t="shared" si="0"/>
        <v>c3ag3y2d100</v>
      </c>
      <c r="W9" s="30">
        <f>VLOOKUP(V9,Cohorts!A:B,2,FALSE)</f>
        <v>130</v>
      </c>
      <c r="X9" s="30" t="str">
        <f t="shared" si="1"/>
        <v xml:space="preserve">            [ 'cohort_id' =&gt; 130,  'team_rank_id' =&gt; 3 ],</v>
      </c>
      <c r="Y9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9" s="30" t="str">
        <f t="shared" si="3"/>
        <v xml:space="preserve">            [ 'session_id' =&gt; 1, 'division_id' =&gt; 100 ],</v>
      </c>
      <c r="AA9" s="30" t="str">
        <f t="shared" si="4"/>
        <v xml:space="preserve">            [ 'session_id' =&gt;   1, 'team_rank_id' =&gt; 3 ],</v>
      </c>
      <c r="AB9" s="30" t="str">
        <f t="shared" si="6"/>
        <v xml:space="preserve">            [ 'session_id' =&gt;   1, 'item_id' =&gt; 3, 'sequence' =&gt; 2 ],</v>
      </c>
      <c r="AC9" s="30" t="str">
        <f t="shared" si="7"/>
        <v>cohort130teamrank3</v>
      </c>
      <c r="AD9" s="30">
        <f>VLOOKUP(AC9,teams!C:D,2,FALSE)</f>
        <v>20</v>
      </c>
      <c r="AE9" s="30" t="str">
        <f t="shared" si="8"/>
        <v>s1i3seq2</v>
      </c>
      <c r="AF9" s="30" t="e">
        <f>VLOOKUP(AE9,sesionitem!D:E,2,FALSE)</f>
        <v>#N/A</v>
      </c>
      <c r="AG9" s="30" t="e">
        <f t="shared" si="9"/>
        <v>#N/A</v>
      </c>
    </row>
    <row r="10" spans="1:44" x14ac:dyDescent="0.2">
      <c r="A10" s="30">
        <v>9</v>
      </c>
      <c r="B10" s="30">
        <f>VLOOKUP(C10,'May Sessions'!D:E,2,FALSE)</f>
        <v>1</v>
      </c>
      <c r="C10" s="31">
        <v>44326.75</v>
      </c>
      <c r="D10" s="64">
        <f>VLOOKUP(E10,'Age Groups'!B:C,2,FALSE)</f>
        <v>3</v>
      </c>
      <c r="E10" s="31" t="s">
        <v>913</v>
      </c>
      <c r="F10" s="64">
        <f>VLOOKUP(H10,Items!J:L,3,FALSE)</f>
        <v>3</v>
      </c>
      <c r="G10" s="64">
        <f t="shared" si="5"/>
        <v>2</v>
      </c>
      <c r="H10" s="31" t="s">
        <v>927</v>
      </c>
      <c r="I10" s="31" t="s">
        <v>1109</v>
      </c>
      <c r="J10" s="64">
        <v>0</v>
      </c>
      <c r="K10" s="31"/>
      <c r="L10" s="31" t="s">
        <v>921</v>
      </c>
      <c r="M10" s="32" t="s">
        <v>934</v>
      </c>
      <c r="N10" s="32" t="s">
        <v>1057</v>
      </c>
      <c r="O10" s="61">
        <f>VLOOKUP(P10,Clubs!D:E,2,FALSE)</f>
        <v>9</v>
      </c>
      <c r="P10" s="32" t="s">
        <v>966</v>
      </c>
      <c r="Q10" s="32">
        <v>3</v>
      </c>
      <c r="R10" s="35"/>
      <c r="V10" s="30" t="str">
        <f t="shared" si="0"/>
        <v>c9ag3y2d100</v>
      </c>
      <c r="W10" s="30">
        <f>VLOOKUP(V10,Cohorts!A:B,2,FALSE)</f>
        <v>242</v>
      </c>
      <c r="X10" s="30" t="str">
        <f t="shared" si="1"/>
        <v xml:space="preserve">            [ 'cohort_id' =&gt; 242,  'team_rank_id' =&gt; 3 ],</v>
      </c>
      <c r="Y10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10" s="30" t="str">
        <f t="shared" si="3"/>
        <v xml:space="preserve">            [ 'session_id' =&gt; 1, 'division_id' =&gt; 100 ],</v>
      </c>
      <c r="AA10" s="30" t="str">
        <f t="shared" si="4"/>
        <v xml:space="preserve">            [ 'session_id' =&gt;   1, 'team_rank_id' =&gt; 3 ],</v>
      </c>
      <c r="AB10" s="30" t="str">
        <f t="shared" si="6"/>
        <v xml:space="preserve">            [ 'session_id' =&gt;   1, 'item_id' =&gt; 3, 'sequence' =&gt; 2 ],</v>
      </c>
      <c r="AC10" s="30" t="str">
        <f t="shared" si="7"/>
        <v>cohort242teamrank3</v>
      </c>
      <c r="AD10" s="30">
        <f>VLOOKUP(AC10,teams!C:D,2,FALSE)</f>
        <v>104</v>
      </c>
      <c r="AE10" s="30" t="str">
        <f t="shared" si="8"/>
        <v>s1i3seq2</v>
      </c>
      <c r="AF10" s="30" t="e">
        <f>VLOOKUP(AE10,sesionitem!D:E,2,FALSE)</f>
        <v>#N/A</v>
      </c>
      <c r="AG10" s="30" t="e">
        <f t="shared" si="9"/>
        <v>#N/A</v>
      </c>
    </row>
    <row r="11" spans="1:44" ht="17" x14ac:dyDescent="0.2">
      <c r="A11" s="30">
        <v>10</v>
      </c>
      <c r="B11" s="30">
        <f>VLOOKUP(C11,'May Sessions'!D:E,2,FALSE)</f>
        <v>1</v>
      </c>
      <c r="C11" s="31">
        <v>44326.75</v>
      </c>
      <c r="D11" s="64">
        <f>VLOOKUP(E11,'Age Groups'!B:C,2,FALSE)</f>
        <v>3</v>
      </c>
      <c r="E11" s="31" t="s">
        <v>913</v>
      </c>
      <c r="F11" s="64">
        <f>VLOOKUP(H11,Items!J:L,3,FALSE)</f>
        <v>13</v>
      </c>
      <c r="G11" s="64">
        <f t="shared" si="5"/>
        <v>3</v>
      </c>
      <c r="H11" s="31" t="s">
        <v>928</v>
      </c>
      <c r="I11" s="31" t="s">
        <v>1108</v>
      </c>
      <c r="J11" s="64">
        <v>0</v>
      </c>
      <c r="K11" s="31"/>
      <c r="L11" s="31" t="s">
        <v>921</v>
      </c>
      <c r="M11" s="32" t="s">
        <v>934</v>
      </c>
      <c r="N11" s="32" t="s">
        <v>938</v>
      </c>
      <c r="O11" s="61">
        <f>VLOOKUP(P11,Clubs!D:E,2,FALSE)</f>
        <v>3</v>
      </c>
      <c r="P11" s="32" t="s">
        <v>1079</v>
      </c>
      <c r="Q11" s="32" t="s">
        <v>1042</v>
      </c>
      <c r="R11" s="34" t="s">
        <v>487</v>
      </c>
      <c r="V11" s="30" t="str">
        <f t="shared" si="0"/>
        <v>c3ag3y2d100</v>
      </c>
      <c r="W11" s="30">
        <f>VLOOKUP(V11,Cohorts!A:B,2,FALSE)</f>
        <v>130</v>
      </c>
      <c r="X11" s="30" t="str">
        <f t="shared" si="1"/>
        <v xml:space="preserve">            [ 'cohort_id' =&gt; 130,  'team_rank_id' =&gt; 4 ],</v>
      </c>
      <c r="Y11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11" s="30" t="str">
        <f t="shared" si="3"/>
        <v xml:space="preserve">            [ 'session_id' =&gt; 1, 'division_id' =&gt; 100 ],</v>
      </c>
      <c r="AA11" s="30" t="str">
        <f t="shared" si="4"/>
        <v xml:space="preserve">            [ 'session_id' =&gt;   1, 'team_rank_id' =&gt; 4 ],</v>
      </c>
      <c r="AB11" s="30" t="str">
        <f t="shared" si="6"/>
        <v xml:space="preserve">            [ 'session_id' =&gt;   1, 'item_id' =&gt; 13, 'sequence' =&gt; 3 ],</v>
      </c>
      <c r="AC11" s="30" t="str">
        <f t="shared" si="7"/>
        <v>cohort130teamrank4</v>
      </c>
      <c r="AD11" s="30">
        <f>VLOOKUP(AC11,teams!C:D,2,FALSE)</f>
        <v>21</v>
      </c>
      <c r="AE11" s="30" t="str">
        <f t="shared" si="8"/>
        <v>s1i13seq3</v>
      </c>
      <c r="AF11" s="30" t="e">
        <f>VLOOKUP(AE11,sesionitem!D:E,2,FALSE)</f>
        <v>#N/A</v>
      </c>
      <c r="AG11" s="30" t="e">
        <f t="shared" si="9"/>
        <v>#N/A</v>
      </c>
    </row>
    <row r="12" spans="1:44" ht="17" x14ac:dyDescent="0.2">
      <c r="A12" s="30">
        <v>11</v>
      </c>
      <c r="B12" s="30">
        <f>VLOOKUP(C12,'May Sessions'!D:E,2,FALSE)</f>
        <v>1</v>
      </c>
      <c r="C12" s="31">
        <v>44326.75</v>
      </c>
      <c r="D12" s="64">
        <f>VLOOKUP(E12,'Age Groups'!B:C,2,FALSE)</f>
        <v>3</v>
      </c>
      <c r="E12" s="31" t="s">
        <v>913</v>
      </c>
      <c r="F12" s="64">
        <f>VLOOKUP(H12,Items!J:L,3,FALSE)</f>
        <v>13</v>
      </c>
      <c r="G12" s="64">
        <f t="shared" si="5"/>
        <v>3</v>
      </c>
      <c r="H12" s="31" t="s">
        <v>928</v>
      </c>
      <c r="I12" s="31" t="s">
        <v>1108</v>
      </c>
      <c r="J12" s="64">
        <v>0</v>
      </c>
      <c r="K12" s="31"/>
      <c r="L12" s="31" t="s">
        <v>921</v>
      </c>
      <c r="M12" s="32" t="s">
        <v>934</v>
      </c>
      <c r="N12" s="32" t="s">
        <v>986</v>
      </c>
      <c r="O12" s="61">
        <f>VLOOKUP(P12,Clubs!D:E,2,FALSE)</f>
        <v>14</v>
      </c>
      <c r="P12" s="32" t="s">
        <v>49</v>
      </c>
      <c r="Q12" s="32" t="s">
        <v>1017</v>
      </c>
      <c r="R12" s="34" t="s">
        <v>488</v>
      </c>
      <c r="V12" s="30" t="str">
        <f t="shared" si="0"/>
        <v>c14ag3y2d100</v>
      </c>
      <c r="W12" s="30">
        <f>VLOOKUP(V12,Cohorts!A:B,2,FALSE)</f>
        <v>35</v>
      </c>
      <c r="X12" s="30" t="str">
        <f t="shared" si="1"/>
        <v xml:space="preserve">            [ 'cohort_id' =&gt; 35,  'team_rank_id' =&gt; 3 ],</v>
      </c>
      <c r="Y12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12" s="30" t="str">
        <f t="shared" si="3"/>
        <v xml:space="preserve">            [ 'session_id' =&gt; 1, 'division_id' =&gt; 100 ],</v>
      </c>
      <c r="AA12" s="30" t="str">
        <f t="shared" si="4"/>
        <v xml:space="preserve">            [ 'session_id' =&gt;   1, 'team_rank_id' =&gt; 3 ],</v>
      </c>
      <c r="AB12" s="30" t="str">
        <f t="shared" si="6"/>
        <v xml:space="preserve">            [ 'session_id' =&gt;   1, 'item_id' =&gt; 13, 'sequence' =&gt; 3 ],</v>
      </c>
      <c r="AC12" s="30" t="str">
        <f t="shared" si="7"/>
        <v>cohort35teamrank3</v>
      </c>
      <c r="AD12" s="30">
        <f>VLOOKUP(AC12,teams!C:D,2,FALSE)</f>
        <v>123</v>
      </c>
      <c r="AE12" s="30" t="str">
        <f t="shared" si="8"/>
        <v>s1i13seq3</v>
      </c>
      <c r="AF12" s="30" t="e">
        <f>VLOOKUP(AE12,sesionitem!D:E,2,FALSE)</f>
        <v>#N/A</v>
      </c>
      <c r="AG12" s="30" t="e">
        <f t="shared" si="9"/>
        <v>#N/A</v>
      </c>
    </row>
    <row r="13" spans="1:44" ht="17" x14ac:dyDescent="0.2">
      <c r="A13" s="30">
        <v>12</v>
      </c>
      <c r="B13" s="30">
        <f>VLOOKUP(C13,'May Sessions'!D:E,2,FALSE)</f>
        <v>1</v>
      </c>
      <c r="C13" s="31">
        <v>44326.75</v>
      </c>
      <c r="D13" s="64">
        <f>VLOOKUP(E13,'Age Groups'!B:C,2,FALSE)</f>
        <v>3</v>
      </c>
      <c r="E13" s="31" t="s">
        <v>913</v>
      </c>
      <c r="F13" s="64">
        <f>VLOOKUP(H13,Items!J:L,3,FALSE)</f>
        <v>13</v>
      </c>
      <c r="G13" s="64">
        <f t="shared" si="5"/>
        <v>3</v>
      </c>
      <c r="H13" s="31" t="s">
        <v>928</v>
      </c>
      <c r="I13" s="31" t="s">
        <v>1108</v>
      </c>
      <c r="J13" s="64">
        <v>0</v>
      </c>
      <c r="K13" s="31"/>
      <c r="L13" s="31" t="s">
        <v>921</v>
      </c>
      <c r="M13" s="32" t="s">
        <v>934</v>
      </c>
      <c r="N13" s="32" t="s">
        <v>1017</v>
      </c>
      <c r="O13" s="61">
        <f>VLOOKUP(P13,Clubs!D:E,2,FALSE)</f>
        <v>3</v>
      </c>
      <c r="P13" s="32" t="s">
        <v>1079</v>
      </c>
      <c r="Q13" s="32" t="s">
        <v>1017</v>
      </c>
      <c r="R13" s="34" t="s">
        <v>489</v>
      </c>
      <c r="V13" s="30" t="str">
        <f t="shared" si="0"/>
        <v>c3ag3y2d100</v>
      </c>
      <c r="W13" s="30">
        <f>VLOOKUP(V13,Cohorts!A:B,2,FALSE)</f>
        <v>130</v>
      </c>
      <c r="X13" s="30" t="str">
        <f t="shared" si="1"/>
        <v xml:space="preserve">            [ 'cohort_id' =&gt; 130,  'team_rank_id' =&gt; 3 ],</v>
      </c>
      <c r="Y13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13" s="30" t="str">
        <f t="shared" si="3"/>
        <v xml:space="preserve">            [ 'session_id' =&gt; 1, 'division_id' =&gt; 100 ],</v>
      </c>
      <c r="AA13" s="30" t="str">
        <f t="shared" si="4"/>
        <v xml:space="preserve">            [ 'session_id' =&gt;   1, 'team_rank_id' =&gt; 3 ],</v>
      </c>
      <c r="AB13" s="30" t="str">
        <f t="shared" si="6"/>
        <v xml:space="preserve">            [ 'session_id' =&gt;   1, 'item_id' =&gt; 13, 'sequence' =&gt; 3 ],</v>
      </c>
      <c r="AC13" s="30" t="str">
        <f t="shared" si="7"/>
        <v>cohort130teamrank3</v>
      </c>
      <c r="AD13" s="30">
        <f>VLOOKUP(AC13,teams!C:D,2,FALSE)</f>
        <v>20</v>
      </c>
      <c r="AE13" s="30" t="str">
        <f t="shared" si="8"/>
        <v>s1i13seq3</v>
      </c>
      <c r="AF13" s="30" t="e">
        <f>VLOOKUP(AE13,sesionitem!D:E,2,FALSE)</f>
        <v>#N/A</v>
      </c>
      <c r="AG13" s="30" t="e">
        <f t="shared" si="9"/>
        <v>#N/A</v>
      </c>
    </row>
    <row r="14" spans="1:44" ht="17" x14ac:dyDescent="0.2">
      <c r="A14" s="30">
        <v>13</v>
      </c>
      <c r="B14" s="30">
        <f>VLOOKUP(C14,'May Sessions'!D:E,2,FALSE)</f>
        <v>1</v>
      </c>
      <c r="C14" s="31">
        <v>44326.75</v>
      </c>
      <c r="D14" s="64">
        <f>VLOOKUP(E14,'Age Groups'!B:C,2,FALSE)</f>
        <v>3</v>
      </c>
      <c r="E14" s="31" t="s">
        <v>913</v>
      </c>
      <c r="F14" s="64">
        <f>VLOOKUP(H14,Items!J:L,3,FALSE)</f>
        <v>13</v>
      </c>
      <c r="G14" s="64">
        <f t="shared" si="5"/>
        <v>3</v>
      </c>
      <c r="H14" s="31" t="s">
        <v>928</v>
      </c>
      <c r="I14" s="31" t="s">
        <v>1108</v>
      </c>
      <c r="J14" s="64">
        <v>0</v>
      </c>
      <c r="K14" s="31"/>
      <c r="L14" s="31" t="s">
        <v>921</v>
      </c>
      <c r="M14" s="32" t="s">
        <v>934</v>
      </c>
      <c r="N14" s="32" t="s">
        <v>1042</v>
      </c>
      <c r="O14" s="61">
        <f>VLOOKUP(P14,Clubs!D:E,2,FALSE)</f>
        <v>9</v>
      </c>
      <c r="P14" s="32" t="s">
        <v>966</v>
      </c>
      <c r="Q14" s="32">
        <v>3</v>
      </c>
      <c r="R14" s="34" t="s">
        <v>1216</v>
      </c>
      <c r="V14" s="30" t="str">
        <f t="shared" si="0"/>
        <v>c9ag3y2d100</v>
      </c>
      <c r="W14" s="30">
        <f>VLOOKUP(V14,Cohorts!A:B,2,FALSE)</f>
        <v>242</v>
      </c>
      <c r="X14" s="30" t="str">
        <f t="shared" si="1"/>
        <v xml:space="preserve">            [ 'cohort_id' =&gt; 242,  'team_rank_id' =&gt; 3 ],</v>
      </c>
      <c r="Y14" s="30" t="str">
        <f t="shared" si="2"/>
        <v xml:space="preserve">                'competition_id' =&gt; 1, // this is May 2021###                'age_group_id'   =&gt; 3, ###                'start'          =&gt; '2021-05-10 18:00:00', ###            ], [</v>
      </c>
      <c r="Z14" s="30" t="str">
        <f t="shared" si="3"/>
        <v xml:space="preserve">            [ 'session_id' =&gt; 1, 'division_id' =&gt; 100 ],</v>
      </c>
      <c r="AA14" s="30" t="str">
        <f t="shared" si="4"/>
        <v xml:space="preserve">            [ 'session_id' =&gt;   1, 'team_rank_id' =&gt; 3 ],</v>
      </c>
      <c r="AB14" s="30" t="str">
        <f t="shared" si="6"/>
        <v xml:space="preserve">            [ 'session_id' =&gt;   1, 'item_id' =&gt; 13, 'sequence' =&gt; 3 ],</v>
      </c>
      <c r="AC14" s="30" t="str">
        <f t="shared" si="7"/>
        <v>cohort242teamrank3</v>
      </c>
      <c r="AD14" s="30">
        <f>VLOOKUP(AC14,teams!C:D,2,FALSE)</f>
        <v>104</v>
      </c>
      <c r="AE14" s="30" t="str">
        <f t="shared" si="8"/>
        <v>s1i13seq3</v>
      </c>
      <c r="AF14" s="30" t="e">
        <f>VLOOKUP(AE14,sesionitem!D:E,2,FALSE)</f>
        <v>#N/A</v>
      </c>
      <c r="AG14" s="30" t="e">
        <f t="shared" si="9"/>
        <v>#N/A</v>
      </c>
    </row>
    <row r="15" spans="1:44" x14ac:dyDescent="0.2">
      <c r="A15" s="30">
        <v>14</v>
      </c>
      <c r="B15" s="30">
        <f>VLOOKUP(C15,'May Sessions'!D:E,2,FALSE)</f>
        <v>17</v>
      </c>
      <c r="C15" s="31">
        <v>44326.8125</v>
      </c>
      <c r="D15" s="64">
        <f>VLOOKUP(E15,'Age Groups'!B:C,2,FALSE)</f>
        <v>5</v>
      </c>
      <c r="E15" s="31" t="s">
        <v>910</v>
      </c>
      <c r="F15" s="64">
        <f>VLOOKUP(H15,Items!J:L,3,FALSE)</f>
        <v>2</v>
      </c>
      <c r="G15" s="64">
        <f t="shared" si="5"/>
        <v>1</v>
      </c>
      <c r="H15" s="31" t="s">
        <v>923</v>
      </c>
      <c r="I15" s="31" t="s">
        <v>1109</v>
      </c>
      <c r="J15" s="64" t="str">
        <f>RIGHT(L15,1)</f>
        <v>4</v>
      </c>
      <c r="K15" s="31" t="str">
        <f>MID(L15,10,1)</f>
        <v>3</v>
      </c>
      <c r="L15" s="31" t="s">
        <v>924</v>
      </c>
      <c r="M15" s="36"/>
      <c r="N15" s="36" t="s">
        <v>938</v>
      </c>
      <c r="O15" s="61">
        <f>VLOOKUP(P15,Clubs!D:E,2,FALSE)</f>
        <v>1</v>
      </c>
      <c r="P15" s="36" t="s">
        <v>183</v>
      </c>
      <c r="Q15" s="61">
        <v>1</v>
      </c>
      <c r="R15" s="32"/>
      <c r="V15" s="201" t="str">
        <f t="shared" si="0"/>
        <v>c1ag5y2d104</v>
      </c>
      <c r="W15" s="201">
        <f>VLOOKUP(V15,Cohorts!A:B,2,FALSE)</f>
        <v>4</v>
      </c>
      <c r="X15" s="201" t="str">
        <f t="shared" si="1"/>
        <v xml:space="preserve">            [ 'cohort_id' =&gt; 4,  'team_rank_id' =&gt; 1 ],</v>
      </c>
      <c r="Y15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15" s="30" t="str">
        <f t="shared" si="3"/>
        <v xml:space="preserve">            [ 'session_id' =&gt; 17, 'division_id' =&gt; 104 ],</v>
      </c>
      <c r="AA15" s="30" t="str">
        <f t="shared" si="4"/>
        <v xml:space="preserve">            [ 'session_id' =&gt;   17, 'team_rank_id' =&gt; 1 ],</v>
      </c>
      <c r="AB15" s="30" t="str">
        <f t="shared" si="6"/>
        <v xml:space="preserve">            [ 'session_id' =&gt;   17, 'item_id' =&gt; 2, 'sequence' =&gt; 1 ],</v>
      </c>
      <c r="AC15" s="30" t="str">
        <f t="shared" si="7"/>
        <v>cohort4teamrank1</v>
      </c>
      <c r="AD15" s="30">
        <f>VLOOKUP(AC15,teams!C:D,2,FALSE)</f>
        <v>130</v>
      </c>
      <c r="AE15" s="30" t="str">
        <f t="shared" si="8"/>
        <v>s17i2seq1</v>
      </c>
      <c r="AF15" s="30" t="e">
        <f>VLOOKUP(AE15,sesionitem!D:E,2,FALSE)</f>
        <v>#N/A</v>
      </c>
      <c r="AG15" s="30" t="e">
        <f t="shared" si="9"/>
        <v>#N/A</v>
      </c>
    </row>
    <row r="16" spans="1:44" x14ac:dyDescent="0.2">
      <c r="A16" s="30">
        <v>15</v>
      </c>
      <c r="B16" s="30">
        <f>VLOOKUP(C16,'May Sessions'!D:E,2,FALSE)</f>
        <v>17</v>
      </c>
      <c r="C16" s="31">
        <v>44326.8125</v>
      </c>
      <c r="D16" s="64">
        <f>VLOOKUP(E16,'Age Groups'!B:C,2,FALSE)</f>
        <v>5</v>
      </c>
      <c r="E16" s="31" t="s">
        <v>910</v>
      </c>
      <c r="F16" s="64">
        <f>VLOOKUP(H16,Items!J:L,3,FALSE)</f>
        <v>2</v>
      </c>
      <c r="G16" s="64">
        <f t="shared" si="5"/>
        <v>1</v>
      </c>
      <c r="H16" s="31" t="s">
        <v>923</v>
      </c>
      <c r="I16" s="31" t="s">
        <v>1109</v>
      </c>
      <c r="J16" s="64" t="str">
        <f>RIGHT(L16,1)</f>
        <v>4</v>
      </c>
      <c r="K16" s="31" t="str">
        <f>MID(L16,10,1)</f>
        <v>3</v>
      </c>
      <c r="L16" s="31" t="s">
        <v>924</v>
      </c>
      <c r="M16" s="36"/>
      <c r="N16" s="36" t="s">
        <v>986</v>
      </c>
      <c r="O16" s="61">
        <f>VLOOKUP(P16,Clubs!D:E,2,FALSE)</f>
        <v>10</v>
      </c>
      <c r="P16" s="36" t="s">
        <v>31</v>
      </c>
      <c r="Q16" s="61">
        <v>1</v>
      </c>
      <c r="R16" s="32"/>
      <c r="V16" s="201" t="str">
        <f t="shared" si="0"/>
        <v>c10ag5y2d104</v>
      </c>
      <c r="W16" s="201">
        <f>VLOOKUP(V16,Cohorts!A:B,2,FALSE)</f>
        <v>9</v>
      </c>
      <c r="X16" s="201" t="str">
        <f t="shared" si="1"/>
        <v xml:space="preserve">            [ 'cohort_id' =&gt; 9,  'team_rank_id' =&gt; 1 ],</v>
      </c>
      <c r="Y16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16" s="30" t="str">
        <f t="shared" si="3"/>
        <v xml:space="preserve">            [ 'session_id' =&gt; 17, 'division_id' =&gt; 104 ],</v>
      </c>
      <c r="AA16" s="30" t="str">
        <f t="shared" si="4"/>
        <v xml:space="preserve">            [ 'session_id' =&gt;   17, 'team_rank_id' =&gt; 1 ],</v>
      </c>
      <c r="AB16" s="30" t="str">
        <f t="shared" si="6"/>
        <v xml:space="preserve">            [ 'session_id' =&gt;   17, 'item_id' =&gt; 2, 'sequence' =&gt; 1 ],</v>
      </c>
      <c r="AC16" s="30" t="str">
        <f t="shared" si="7"/>
        <v>cohort9teamrank1</v>
      </c>
      <c r="AD16" s="30">
        <f>VLOOKUP(AC16,teams!C:D,2,FALSE)</f>
        <v>151</v>
      </c>
      <c r="AE16" s="30" t="str">
        <f t="shared" si="8"/>
        <v>s17i2seq1</v>
      </c>
      <c r="AF16" s="30" t="e">
        <f>VLOOKUP(AE16,sesionitem!D:E,2,FALSE)</f>
        <v>#N/A</v>
      </c>
      <c r="AG16" s="30" t="e">
        <f t="shared" si="9"/>
        <v>#N/A</v>
      </c>
    </row>
    <row r="17" spans="1:33" x14ac:dyDescent="0.2">
      <c r="A17" s="30">
        <v>16</v>
      </c>
      <c r="B17" s="30">
        <f>VLOOKUP(C17,'May Sessions'!D:E,2,FALSE)</f>
        <v>17</v>
      </c>
      <c r="C17" s="31">
        <v>44326.8125</v>
      </c>
      <c r="D17" s="64">
        <f>VLOOKUP(E17,'Age Groups'!B:C,2,FALSE)</f>
        <v>5</v>
      </c>
      <c r="E17" s="31" t="s">
        <v>910</v>
      </c>
      <c r="F17" s="64">
        <f>VLOOKUP(H17,Items!J:L,3,FALSE)</f>
        <v>2</v>
      </c>
      <c r="G17" s="64">
        <f t="shared" si="5"/>
        <v>1</v>
      </c>
      <c r="H17" s="31" t="s">
        <v>923</v>
      </c>
      <c r="I17" s="31" t="s">
        <v>1109</v>
      </c>
      <c r="J17" s="64" t="str">
        <f>MID(L17,10,1)</f>
        <v>3</v>
      </c>
      <c r="K17" s="31" t="str">
        <f>RIGHT(L17,1)</f>
        <v>4</v>
      </c>
      <c r="L17" s="31" t="s">
        <v>924</v>
      </c>
      <c r="M17" s="36"/>
      <c r="N17" s="36" t="s">
        <v>1017</v>
      </c>
      <c r="O17" s="61">
        <f>VLOOKUP(P17,Clubs!D:E,2,FALSE)</f>
        <v>38</v>
      </c>
      <c r="P17" s="36" t="s">
        <v>137</v>
      </c>
      <c r="Q17" s="61">
        <v>1</v>
      </c>
      <c r="R17" s="32"/>
      <c r="V17" s="30" t="str">
        <f t="shared" si="0"/>
        <v>c38ag5y2d103</v>
      </c>
      <c r="W17" s="30">
        <f>VLOOKUP(V17,Cohorts!A:B,2,FALSE)</f>
        <v>183</v>
      </c>
      <c r="X17" s="30" t="str">
        <f t="shared" si="1"/>
        <v xml:space="preserve">            [ 'cohort_id' =&gt; 183,  'team_rank_id' =&gt; 1 ],</v>
      </c>
      <c r="Y17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17" s="30" t="str">
        <f t="shared" si="3"/>
        <v xml:space="preserve">            [ 'session_id' =&gt; 17, 'division_id' =&gt; 103 ],</v>
      </c>
      <c r="AA17" s="30" t="str">
        <f t="shared" si="4"/>
        <v xml:space="preserve">            [ 'session_id' =&gt;   17, 'team_rank_id' =&gt; 1 ],</v>
      </c>
      <c r="AB17" s="30" t="str">
        <f t="shared" si="6"/>
        <v xml:space="preserve">            [ 'session_id' =&gt;   17, 'item_id' =&gt; 2, 'sequence' =&gt; 1 ],</v>
      </c>
      <c r="AC17" s="30" t="str">
        <f t="shared" si="7"/>
        <v>cohort183teamrank1</v>
      </c>
      <c r="AD17" s="30">
        <f>VLOOKUP(AC17,teams!C:D,2,FALSE)</f>
        <v>61</v>
      </c>
      <c r="AE17" s="30" t="str">
        <f t="shared" si="8"/>
        <v>s17i2seq1</v>
      </c>
      <c r="AF17" s="30" t="e">
        <f>VLOOKUP(AE17,sesionitem!D:E,2,FALSE)</f>
        <v>#N/A</v>
      </c>
      <c r="AG17" s="30" t="e">
        <f t="shared" si="9"/>
        <v>#N/A</v>
      </c>
    </row>
    <row r="18" spans="1:33" x14ac:dyDescent="0.2">
      <c r="A18" s="30">
        <v>17</v>
      </c>
      <c r="B18" s="30">
        <f>VLOOKUP(C18,'May Sessions'!D:E,2,FALSE)</f>
        <v>17</v>
      </c>
      <c r="C18" s="31">
        <v>44326.8125</v>
      </c>
      <c r="D18" s="64">
        <f>VLOOKUP(E18,'Age Groups'!B:C,2,FALSE)</f>
        <v>5</v>
      </c>
      <c r="E18" s="31" t="s">
        <v>910</v>
      </c>
      <c r="F18" s="64">
        <f>VLOOKUP(H18,Items!J:L,3,FALSE)</f>
        <v>2</v>
      </c>
      <c r="G18" s="64">
        <f t="shared" si="5"/>
        <v>1</v>
      </c>
      <c r="H18" s="31" t="s">
        <v>923</v>
      </c>
      <c r="I18" s="31" t="s">
        <v>1109</v>
      </c>
      <c r="J18" s="64" t="str">
        <f>MID(L18,10,1)</f>
        <v>3</v>
      </c>
      <c r="K18" s="31" t="str">
        <f>RIGHT(L18,1)</f>
        <v>4</v>
      </c>
      <c r="L18" s="31" t="s">
        <v>924</v>
      </c>
      <c r="M18" s="36"/>
      <c r="N18" s="36" t="s">
        <v>1042</v>
      </c>
      <c r="O18" s="61">
        <f>VLOOKUP(P18,Clubs!D:E,2,FALSE)</f>
        <v>40</v>
      </c>
      <c r="P18" s="36" t="s">
        <v>145</v>
      </c>
      <c r="Q18" s="61">
        <v>1</v>
      </c>
      <c r="R18" s="32"/>
      <c r="V18" s="30" t="str">
        <f t="shared" si="0"/>
        <v>c40ag5y2d103</v>
      </c>
      <c r="W18" s="30">
        <f>VLOOKUP(V18,Cohorts!A:B,2,FALSE)</f>
        <v>202</v>
      </c>
      <c r="X18" s="30" t="str">
        <f t="shared" si="1"/>
        <v xml:space="preserve">            [ 'cohort_id' =&gt; 202,  'team_rank_id' =&gt; 1 ],</v>
      </c>
      <c r="Y18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18" s="30" t="str">
        <f t="shared" si="3"/>
        <v xml:space="preserve">            [ 'session_id' =&gt; 17, 'division_id' =&gt; 103 ],</v>
      </c>
      <c r="AA18" s="30" t="str">
        <f t="shared" si="4"/>
        <v xml:space="preserve">            [ 'session_id' =&gt;   17, 'team_rank_id' =&gt; 1 ],</v>
      </c>
      <c r="AB18" s="30" t="str">
        <f t="shared" si="6"/>
        <v xml:space="preserve">            [ 'session_id' =&gt;   17, 'item_id' =&gt; 2, 'sequence' =&gt; 1 ],</v>
      </c>
      <c r="AC18" s="30" t="str">
        <f t="shared" si="7"/>
        <v>cohort202teamrank1</v>
      </c>
      <c r="AD18" s="30">
        <f>VLOOKUP(AC18,teams!C:D,2,FALSE)</f>
        <v>72</v>
      </c>
      <c r="AE18" s="30" t="str">
        <f t="shared" si="8"/>
        <v>s17i2seq1</v>
      </c>
      <c r="AF18" s="30" t="e">
        <f>VLOOKUP(AE18,sesionitem!D:E,2,FALSE)</f>
        <v>#N/A</v>
      </c>
      <c r="AG18" s="30" t="e">
        <f t="shared" si="9"/>
        <v>#N/A</v>
      </c>
    </row>
    <row r="19" spans="1:33" x14ac:dyDescent="0.2">
      <c r="A19" s="30">
        <v>18</v>
      </c>
      <c r="B19" s="30">
        <f>VLOOKUP(C19,'May Sessions'!D:E,2,FALSE)</f>
        <v>17</v>
      </c>
      <c r="C19" s="31">
        <v>44326.8125</v>
      </c>
      <c r="D19" s="64">
        <f>VLOOKUP(E19,'Age Groups'!B:C,2,FALSE)</f>
        <v>5</v>
      </c>
      <c r="E19" s="31" t="s">
        <v>910</v>
      </c>
      <c r="F19" s="64">
        <f>VLOOKUP(H19,Items!J:L,3,FALSE)</f>
        <v>2</v>
      </c>
      <c r="G19" s="64">
        <f t="shared" si="5"/>
        <v>1</v>
      </c>
      <c r="H19" s="31" t="s">
        <v>923</v>
      </c>
      <c r="I19" s="31" t="s">
        <v>1109</v>
      </c>
      <c r="J19" s="64" t="str">
        <f>MID(L19,10,1)</f>
        <v>3</v>
      </c>
      <c r="K19" s="31" t="str">
        <f>RIGHT(L19,1)</f>
        <v>4</v>
      </c>
      <c r="L19" s="31" t="s">
        <v>924</v>
      </c>
      <c r="M19" s="36"/>
      <c r="N19" s="36" t="s">
        <v>1057</v>
      </c>
      <c r="O19" s="61">
        <f>VLOOKUP(P19,Clubs!D:E,2,FALSE)</f>
        <v>11</v>
      </c>
      <c r="P19" s="36" t="s">
        <v>35</v>
      </c>
      <c r="Q19" s="61">
        <v>1</v>
      </c>
      <c r="R19" s="32"/>
      <c r="V19" s="30" t="str">
        <f t="shared" si="0"/>
        <v>c11ag5y2d103</v>
      </c>
      <c r="W19" s="30">
        <f>VLOOKUP(V19,Cohorts!A:B,2,FALSE)</f>
        <v>17</v>
      </c>
      <c r="X19" s="30" t="str">
        <f t="shared" si="1"/>
        <v xml:space="preserve">            [ 'cohort_id' =&gt; 17,  'team_rank_id' =&gt; 1 ],</v>
      </c>
      <c r="Y19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19" s="30" t="str">
        <f t="shared" si="3"/>
        <v xml:space="preserve">            [ 'session_id' =&gt; 17, 'division_id' =&gt; 103 ],</v>
      </c>
      <c r="AA19" s="30" t="str">
        <f t="shared" si="4"/>
        <v xml:space="preserve">            [ 'session_id' =&gt;   17, 'team_rank_id' =&gt; 1 ],</v>
      </c>
      <c r="AB19" s="30" t="str">
        <f t="shared" si="6"/>
        <v xml:space="preserve">            [ 'session_id' =&gt;   17, 'item_id' =&gt; 2, 'sequence' =&gt; 1 ],</v>
      </c>
      <c r="AC19" s="30" t="str">
        <f t="shared" si="7"/>
        <v>cohort17teamrank1</v>
      </c>
      <c r="AD19" s="30">
        <f>VLOOKUP(AC19,teams!C:D,2,FALSE)</f>
        <v>51</v>
      </c>
      <c r="AE19" s="30" t="str">
        <f t="shared" si="8"/>
        <v>s17i2seq1</v>
      </c>
      <c r="AF19" s="30" t="e">
        <f>VLOOKUP(AE19,sesionitem!D:E,2,FALSE)</f>
        <v>#N/A</v>
      </c>
      <c r="AG19" s="30" t="e">
        <f t="shared" si="9"/>
        <v>#N/A</v>
      </c>
    </row>
    <row r="20" spans="1:33" x14ac:dyDescent="0.2">
      <c r="A20" s="30">
        <v>19</v>
      </c>
      <c r="B20" s="30">
        <f>VLOOKUP(C20,'May Sessions'!D:E,2,FALSE)</f>
        <v>17</v>
      </c>
      <c r="C20" s="31">
        <v>44326.8125</v>
      </c>
      <c r="D20" s="64">
        <f>VLOOKUP(E20,'Age Groups'!B:C,2,FALSE)</f>
        <v>5</v>
      </c>
      <c r="E20" s="31" t="s">
        <v>910</v>
      </c>
      <c r="F20" s="64">
        <f>VLOOKUP(H20,Items!J:L,3,FALSE)</f>
        <v>2</v>
      </c>
      <c r="G20" s="64">
        <f t="shared" si="5"/>
        <v>1</v>
      </c>
      <c r="H20" s="31" t="s">
        <v>923</v>
      </c>
      <c r="I20" s="31" t="s">
        <v>1109</v>
      </c>
      <c r="J20" s="64" t="str">
        <f>MID(L20,10,1)</f>
        <v>3</v>
      </c>
      <c r="K20" s="31" t="str">
        <f>RIGHT(L20,1)</f>
        <v>4</v>
      </c>
      <c r="L20" s="31" t="s">
        <v>924</v>
      </c>
      <c r="M20" s="36"/>
      <c r="N20" s="36" t="s">
        <v>1067</v>
      </c>
      <c r="O20" s="61">
        <f>VLOOKUP(P20,Clubs!D:E,2,FALSE)</f>
        <v>32</v>
      </c>
      <c r="P20" s="36" t="s">
        <v>1006</v>
      </c>
      <c r="Q20" s="61">
        <v>1</v>
      </c>
      <c r="R20" s="32"/>
      <c r="V20" s="30" t="str">
        <f t="shared" si="0"/>
        <v>c32ag5y2d103</v>
      </c>
      <c r="W20" s="30">
        <f>VLOOKUP(V20,Cohorts!A:B,2,FALSE)</f>
        <v>148</v>
      </c>
      <c r="X20" s="30" t="str">
        <f t="shared" si="1"/>
        <v xml:space="preserve">            [ 'cohort_id' =&gt; 148,  'team_rank_id' =&gt; 1 ],</v>
      </c>
      <c r="Y20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0" s="30" t="str">
        <f t="shared" si="3"/>
        <v xml:space="preserve">            [ 'session_id' =&gt; 17, 'division_id' =&gt; 103 ],</v>
      </c>
      <c r="AA20" s="30" t="str">
        <f t="shared" si="4"/>
        <v xml:space="preserve">            [ 'session_id' =&gt;   17, 'team_rank_id' =&gt; 1 ],</v>
      </c>
      <c r="AB20" s="30" t="str">
        <f t="shared" si="6"/>
        <v xml:space="preserve">            [ 'session_id' =&gt;   17, 'item_id' =&gt; 2, 'sequence' =&gt; 1 ],</v>
      </c>
      <c r="AC20" s="30" t="str">
        <f t="shared" si="7"/>
        <v>cohort148teamrank1</v>
      </c>
      <c r="AD20" s="30">
        <f>VLOOKUP(AC20,teams!C:D,2,FALSE)</f>
        <v>34</v>
      </c>
      <c r="AE20" s="30" t="str">
        <f t="shared" si="8"/>
        <v>s17i2seq1</v>
      </c>
      <c r="AF20" s="30" t="e">
        <f>VLOOKUP(AE20,sesionitem!D:E,2,FALSE)</f>
        <v>#N/A</v>
      </c>
      <c r="AG20" s="30" t="e">
        <f t="shared" si="9"/>
        <v>#N/A</v>
      </c>
    </row>
    <row r="21" spans="1:33" x14ac:dyDescent="0.2">
      <c r="A21" s="30">
        <v>20</v>
      </c>
      <c r="B21" s="30">
        <f>VLOOKUP(C21,'May Sessions'!D:E,2,FALSE)</f>
        <v>17</v>
      </c>
      <c r="C21" s="31">
        <v>44326.8125</v>
      </c>
      <c r="D21" s="64">
        <f>VLOOKUP(E21,'Age Groups'!B:C,2,FALSE)</f>
        <v>5</v>
      </c>
      <c r="E21" s="31" t="s">
        <v>910</v>
      </c>
      <c r="F21" s="64">
        <f>VLOOKUP(H21,Items!J:L,3,FALSE)</f>
        <v>2</v>
      </c>
      <c r="G21" s="64">
        <f t="shared" si="5"/>
        <v>1</v>
      </c>
      <c r="H21" s="31" t="s">
        <v>923</v>
      </c>
      <c r="I21" s="31" t="s">
        <v>1109</v>
      </c>
      <c r="J21" s="64" t="str">
        <f>MID(L21,10,1)</f>
        <v>3</v>
      </c>
      <c r="K21" s="31" t="str">
        <f>RIGHT(L21,1)</f>
        <v>4</v>
      </c>
      <c r="L21" s="31" t="s">
        <v>924</v>
      </c>
      <c r="M21" s="36"/>
      <c r="N21" s="36" t="s">
        <v>1070</v>
      </c>
      <c r="O21" s="61">
        <f>VLOOKUP(P21,Clubs!D:E,2,FALSE)</f>
        <v>16</v>
      </c>
      <c r="P21" s="36" t="s">
        <v>59</v>
      </c>
      <c r="Q21" s="61">
        <v>1</v>
      </c>
      <c r="R21" s="32"/>
      <c r="V21" s="30" t="str">
        <f t="shared" si="0"/>
        <v>c16ag5y2d103</v>
      </c>
      <c r="W21" s="30">
        <f>VLOOKUP(V21,Cohorts!A:B,2,FALSE)</f>
        <v>55</v>
      </c>
      <c r="X21" s="30" t="str">
        <f t="shared" si="1"/>
        <v xml:space="preserve">            [ 'cohort_id' =&gt; 55,  'team_rank_id' =&gt; 1 ],</v>
      </c>
      <c r="Y21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1" s="30" t="str">
        <f t="shared" si="3"/>
        <v xml:space="preserve">            [ 'session_id' =&gt; 17, 'division_id' =&gt; 103 ],</v>
      </c>
      <c r="AA21" s="30" t="str">
        <f t="shared" si="4"/>
        <v xml:space="preserve">            [ 'session_id' =&gt;   17, 'team_rank_id' =&gt; 1 ],</v>
      </c>
      <c r="AB21" s="30" t="str">
        <f t="shared" si="6"/>
        <v xml:space="preserve">            [ 'session_id' =&gt;   17, 'item_id' =&gt; 2, 'sequence' =&gt; 1 ],</v>
      </c>
      <c r="AC21" s="30" t="str">
        <f t="shared" si="7"/>
        <v>cohort55teamrank1</v>
      </c>
      <c r="AD21" s="30">
        <f>VLOOKUP(AC21,teams!C:D,2,FALSE)</f>
        <v>140</v>
      </c>
      <c r="AE21" s="30" t="str">
        <f t="shared" si="8"/>
        <v>s17i2seq1</v>
      </c>
      <c r="AF21" s="30" t="e">
        <f>VLOOKUP(AE21,sesionitem!D:E,2,FALSE)</f>
        <v>#N/A</v>
      </c>
      <c r="AG21" s="30" t="e">
        <f t="shared" si="9"/>
        <v>#N/A</v>
      </c>
    </row>
    <row r="22" spans="1:33" x14ac:dyDescent="0.2">
      <c r="A22" s="30">
        <v>21</v>
      </c>
      <c r="B22" s="30">
        <f>VLOOKUP(C22,'May Sessions'!D:E,2,FALSE)</f>
        <v>17</v>
      </c>
      <c r="C22" s="31">
        <v>44326.8125</v>
      </c>
      <c r="D22" s="64">
        <f>VLOOKUP(E22,'Age Groups'!B:C,2,FALSE)</f>
        <v>5</v>
      </c>
      <c r="E22" s="31" t="s">
        <v>910</v>
      </c>
      <c r="F22" s="64">
        <f>VLOOKUP(H22,Items!J:L,3,FALSE)</f>
        <v>3</v>
      </c>
      <c r="G22" s="64">
        <f t="shared" si="5"/>
        <v>2</v>
      </c>
      <c r="H22" s="31" t="s">
        <v>927</v>
      </c>
      <c r="I22" s="31" t="s">
        <v>1109</v>
      </c>
      <c r="J22" s="64" t="str">
        <f>RIGHT(L22,1)</f>
        <v>4</v>
      </c>
      <c r="K22" s="31" t="str">
        <f>MID(L22,10,1)</f>
        <v>3</v>
      </c>
      <c r="L22" s="31" t="s">
        <v>924</v>
      </c>
      <c r="M22" s="36"/>
      <c r="N22" s="36" t="s">
        <v>938</v>
      </c>
      <c r="O22" s="61">
        <f>VLOOKUP(P22,Clubs!D:E,2,FALSE)</f>
        <v>10</v>
      </c>
      <c r="P22" s="36" t="s">
        <v>31</v>
      </c>
      <c r="Q22" s="61">
        <v>1</v>
      </c>
      <c r="R22" s="32"/>
      <c r="V22" s="201" t="str">
        <f t="shared" si="0"/>
        <v>c10ag5y2d104</v>
      </c>
      <c r="W22" s="201">
        <f>VLOOKUP(V22,Cohorts!A:B,2,FALSE)</f>
        <v>9</v>
      </c>
      <c r="X22" s="201" t="str">
        <f t="shared" si="1"/>
        <v xml:space="preserve">            [ 'cohort_id' =&gt; 9,  'team_rank_id' =&gt; 1 ],</v>
      </c>
      <c r="Y22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2" s="30" t="str">
        <f t="shared" si="3"/>
        <v xml:space="preserve">            [ 'session_id' =&gt; 17, 'division_id' =&gt; 104 ],</v>
      </c>
      <c r="AA22" s="30" t="str">
        <f t="shared" si="4"/>
        <v xml:space="preserve">            [ 'session_id' =&gt;   17, 'team_rank_id' =&gt; 1 ],</v>
      </c>
      <c r="AB22" s="30" t="str">
        <f t="shared" si="6"/>
        <v xml:space="preserve">            [ 'session_id' =&gt;   17, 'item_id' =&gt; 3, 'sequence' =&gt; 2 ],</v>
      </c>
      <c r="AC22" s="30" t="str">
        <f t="shared" si="7"/>
        <v>cohort9teamrank1</v>
      </c>
      <c r="AD22" s="30">
        <f>VLOOKUP(AC22,teams!C:D,2,FALSE)</f>
        <v>151</v>
      </c>
      <c r="AE22" s="30" t="str">
        <f t="shared" si="8"/>
        <v>s17i3seq2</v>
      </c>
      <c r="AF22" s="30" t="e">
        <f>VLOOKUP(AE22,sesionitem!D:E,2,FALSE)</f>
        <v>#N/A</v>
      </c>
      <c r="AG22" s="30" t="e">
        <f t="shared" si="9"/>
        <v>#N/A</v>
      </c>
    </row>
    <row r="23" spans="1:33" x14ac:dyDescent="0.2">
      <c r="A23" s="30">
        <v>22</v>
      </c>
      <c r="B23" s="30">
        <f>VLOOKUP(C23,'May Sessions'!D:E,2,FALSE)</f>
        <v>17</v>
      </c>
      <c r="C23" s="31">
        <v>44326.8125</v>
      </c>
      <c r="D23" s="64">
        <f>VLOOKUP(E23,'Age Groups'!B:C,2,FALSE)</f>
        <v>5</v>
      </c>
      <c r="E23" s="31" t="s">
        <v>910</v>
      </c>
      <c r="F23" s="64">
        <f>VLOOKUP(H23,Items!J:L,3,FALSE)</f>
        <v>3</v>
      </c>
      <c r="G23" s="64">
        <f t="shared" si="5"/>
        <v>2</v>
      </c>
      <c r="H23" s="31" t="s">
        <v>927</v>
      </c>
      <c r="I23" s="31" t="s">
        <v>1109</v>
      </c>
      <c r="J23" s="64" t="str">
        <f>RIGHT(L23,1)</f>
        <v>4</v>
      </c>
      <c r="K23" s="31" t="str">
        <f>MID(L23,10,1)</f>
        <v>3</v>
      </c>
      <c r="L23" s="31" t="s">
        <v>924</v>
      </c>
      <c r="M23" s="36"/>
      <c r="N23" s="36" t="s">
        <v>986</v>
      </c>
      <c r="O23" s="61">
        <f>VLOOKUP(P23,Clubs!D:E,2,FALSE)</f>
        <v>1</v>
      </c>
      <c r="P23" s="36" t="s">
        <v>183</v>
      </c>
      <c r="Q23" s="61">
        <v>1</v>
      </c>
      <c r="R23" s="32"/>
      <c r="V23" s="201" t="str">
        <f t="shared" si="0"/>
        <v>c1ag5y2d104</v>
      </c>
      <c r="W23" s="201">
        <f>VLOOKUP(V23,Cohorts!A:B,2,FALSE)</f>
        <v>4</v>
      </c>
      <c r="X23" s="201" t="str">
        <f t="shared" si="1"/>
        <v xml:space="preserve">            [ 'cohort_id' =&gt; 4,  'team_rank_id' =&gt; 1 ],</v>
      </c>
      <c r="Y23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3" s="30" t="str">
        <f t="shared" si="3"/>
        <v xml:space="preserve">            [ 'session_id' =&gt; 17, 'division_id' =&gt; 104 ],</v>
      </c>
      <c r="AA23" s="30" t="str">
        <f t="shared" si="4"/>
        <v xml:space="preserve">            [ 'session_id' =&gt;   17, 'team_rank_id' =&gt; 1 ],</v>
      </c>
      <c r="AB23" s="30" t="str">
        <f t="shared" si="6"/>
        <v xml:space="preserve">            [ 'session_id' =&gt;   17, 'item_id' =&gt; 3, 'sequence' =&gt; 2 ],</v>
      </c>
      <c r="AC23" s="30" t="str">
        <f t="shared" si="7"/>
        <v>cohort4teamrank1</v>
      </c>
      <c r="AD23" s="30">
        <f>VLOOKUP(AC23,teams!C:D,2,FALSE)</f>
        <v>130</v>
      </c>
      <c r="AE23" s="30" t="str">
        <f t="shared" si="8"/>
        <v>s17i3seq2</v>
      </c>
      <c r="AF23" s="30" t="e">
        <f>VLOOKUP(AE23,sesionitem!D:E,2,FALSE)</f>
        <v>#N/A</v>
      </c>
      <c r="AG23" s="30" t="e">
        <f t="shared" si="9"/>
        <v>#N/A</v>
      </c>
    </row>
    <row r="24" spans="1:33" x14ac:dyDescent="0.2">
      <c r="A24" s="30">
        <v>23</v>
      </c>
      <c r="B24" s="30">
        <f>VLOOKUP(C24,'May Sessions'!D:E,2,FALSE)</f>
        <v>17</v>
      </c>
      <c r="C24" s="31">
        <v>44326.8125</v>
      </c>
      <c r="D24" s="64">
        <f>VLOOKUP(E24,'Age Groups'!B:C,2,FALSE)</f>
        <v>5</v>
      </c>
      <c r="E24" s="31" t="s">
        <v>910</v>
      </c>
      <c r="F24" s="64">
        <f>VLOOKUP(H24,Items!J:L,3,FALSE)</f>
        <v>3</v>
      </c>
      <c r="G24" s="64">
        <f t="shared" si="5"/>
        <v>2</v>
      </c>
      <c r="H24" s="31" t="s">
        <v>927</v>
      </c>
      <c r="I24" s="31" t="s">
        <v>1109</v>
      </c>
      <c r="J24" s="64" t="str">
        <f>MID(L24,10,1)</f>
        <v>3</v>
      </c>
      <c r="K24" s="31" t="str">
        <f>RIGHT(L24,1)</f>
        <v>4</v>
      </c>
      <c r="L24" s="31" t="s">
        <v>924</v>
      </c>
      <c r="M24" s="36"/>
      <c r="N24" s="36" t="s">
        <v>1017</v>
      </c>
      <c r="O24" s="61">
        <f>VLOOKUP(P24,Clubs!D:E,2,FALSE)</f>
        <v>16</v>
      </c>
      <c r="P24" s="36" t="s">
        <v>59</v>
      </c>
      <c r="Q24" s="61">
        <v>1</v>
      </c>
      <c r="R24" s="32"/>
      <c r="V24" s="30" t="str">
        <f t="shared" si="0"/>
        <v>c16ag5y2d103</v>
      </c>
      <c r="W24" s="30">
        <f>VLOOKUP(V24,Cohorts!A:B,2,FALSE)</f>
        <v>55</v>
      </c>
      <c r="X24" s="30" t="str">
        <f t="shared" si="1"/>
        <v xml:space="preserve">            [ 'cohort_id' =&gt; 55,  'team_rank_id' =&gt; 1 ],</v>
      </c>
      <c r="Y24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4" s="30" t="str">
        <f t="shared" si="3"/>
        <v xml:space="preserve">            [ 'session_id' =&gt; 17, 'division_id' =&gt; 103 ],</v>
      </c>
      <c r="AA24" s="30" t="str">
        <f t="shared" si="4"/>
        <v xml:space="preserve">            [ 'session_id' =&gt;   17, 'team_rank_id' =&gt; 1 ],</v>
      </c>
      <c r="AB24" s="30" t="str">
        <f t="shared" si="6"/>
        <v xml:space="preserve">            [ 'session_id' =&gt;   17, 'item_id' =&gt; 3, 'sequence' =&gt; 2 ],</v>
      </c>
      <c r="AC24" s="30" t="str">
        <f t="shared" si="7"/>
        <v>cohort55teamrank1</v>
      </c>
      <c r="AD24" s="30">
        <f>VLOOKUP(AC24,teams!C:D,2,FALSE)</f>
        <v>140</v>
      </c>
      <c r="AE24" s="30" t="str">
        <f t="shared" si="8"/>
        <v>s17i3seq2</v>
      </c>
      <c r="AF24" s="30" t="e">
        <f>VLOOKUP(AE24,sesionitem!D:E,2,FALSE)</f>
        <v>#N/A</v>
      </c>
      <c r="AG24" s="30" t="e">
        <f t="shared" si="9"/>
        <v>#N/A</v>
      </c>
    </row>
    <row r="25" spans="1:33" x14ac:dyDescent="0.2">
      <c r="A25" s="30">
        <v>24</v>
      </c>
      <c r="B25" s="30">
        <f>VLOOKUP(C25,'May Sessions'!D:E,2,FALSE)</f>
        <v>17</v>
      </c>
      <c r="C25" s="31">
        <v>44326.8125</v>
      </c>
      <c r="D25" s="64">
        <f>VLOOKUP(E25,'Age Groups'!B:C,2,FALSE)</f>
        <v>5</v>
      </c>
      <c r="E25" s="31" t="s">
        <v>910</v>
      </c>
      <c r="F25" s="64">
        <f>VLOOKUP(H25,Items!J:L,3,FALSE)</f>
        <v>3</v>
      </c>
      <c r="G25" s="64">
        <f t="shared" si="5"/>
        <v>2</v>
      </c>
      <c r="H25" s="31" t="s">
        <v>927</v>
      </c>
      <c r="I25" s="31" t="s">
        <v>1109</v>
      </c>
      <c r="J25" s="64" t="str">
        <f>MID(L25,10,1)</f>
        <v>3</v>
      </c>
      <c r="K25" s="31" t="str">
        <f>RIGHT(L25,1)</f>
        <v>4</v>
      </c>
      <c r="L25" s="31" t="s">
        <v>924</v>
      </c>
      <c r="M25" s="36"/>
      <c r="N25" s="36" t="s">
        <v>1042</v>
      </c>
      <c r="O25" s="61">
        <f>VLOOKUP(P25,Clubs!D:E,2,FALSE)</f>
        <v>32</v>
      </c>
      <c r="P25" s="36" t="s">
        <v>1006</v>
      </c>
      <c r="Q25" s="61">
        <v>1</v>
      </c>
      <c r="R25" s="32"/>
      <c r="V25" s="30" t="str">
        <f t="shared" si="0"/>
        <v>c32ag5y2d103</v>
      </c>
      <c r="W25" s="30">
        <f>VLOOKUP(V25,Cohorts!A:B,2,FALSE)</f>
        <v>148</v>
      </c>
      <c r="X25" s="30" t="str">
        <f t="shared" si="1"/>
        <v xml:space="preserve">            [ 'cohort_id' =&gt; 148,  'team_rank_id' =&gt; 1 ],</v>
      </c>
      <c r="Y25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5" s="30" t="str">
        <f t="shared" si="3"/>
        <v xml:space="preserve">            [ 'session_id' =&gt; 17, 'division_id' =&gt; 103 ],</v>
      </c>
      <c r="AA25" s="30" t="str">
        <f t="shared" si="4"/>
        <v xml:space="preserve">            [ 'session_id' =&gt;   17, 'team_rank_id' =&gt; 1 ],</v>
      </c>
      <c r="AB25" s="30" t="str">
        <f t="shared" si="6"/>
        <v xml:space="preserve">            [ 'session_id' =&gt;   17, 'item_id' =&gt; 3, 'sequence' =&gt; 2 ],</v>
      </c>
      <c r="AC25" s="30" t="str">
        <f t="shared" si="7"/>
        <v>cohort148teamrank1</v>
      </c>
      <c r="AD25" s="30">
        <f>VLOOKUP(AC25,teams!C:D,2,FALSE)</f>
        <v>34</v>
      </c>
      <c r="AE25" s="30" t="str">
        <f t="shared" si="8"/>
        <v>s17i3seq2</v>
      </c>
      <c r="AF25" s="30" t="e">
        <f>VLOOKUP(AE25,sesionitem!D:E,2,FALSE)</f>
        <v>#N/A</v>
      </c>
      <c r="AG25" s="30" t="e">
        <f t="shared" si="9"/>
        <v>#N/A</v>
      </c>
    </row>
    <row r="26" spans="1:33" x14ac:dyDescent="0.2">
      <c r="A26" s="30">
        <v>25</v>
      </c>
      <c r="B26" s="30">
        <f>VLOOKUP(C26,'May Sessions'!D:E,2,FALSE)</f>
        <v>17</v>
      </c>
      <c r="C26" s="31">
        <v>44326.8125</v>
      </c>
      <c r="D26" s="64">
        <f>VLOOKUP(E26,'Age Groups'!B:C,2,FALSE)</f>
        <v>5</v>
      </c>
      <c r="E26" s="31" t="s">
        <v>910</v>
      </c>
      <c r="F26" s="64">
        <f>VLOOKUP(H26,Items!J:L,3,FALSE)</f>
        <v>3</v>
      </c>
      <c r="G26" s="64">
        <f t="shared" si="5"/>
        <v>2</v>
      </c>
      <c r="H26" s="31" t="s">
        <v>927</v>
      </c>
      <c r="I26" s="31" t="s">
        <v>1109</v>
      </c>
      <c r="J26" s="64" t="str">
        <f>MID(L26,10,1)</f>
        <v>3</v>
      </c>
      <c r="K26" s="31" t="str">
        <f>RIGHT(L26,1)</f>
        <v>4</v>
      </c>
      <c r="L26" s="31" t="s">
        <v>924</v>
      </c>
      <c r="M26" s="36"/>
      <c r="N26" s="36" t="s">
        <v>1057</v>
      </c>
      <c r="O26" s="61">
        <f>VLOOKUP(P26,Clubs!D:E,2,FALSE)</f>
        <v>11</v>
      </c>
      <c r="P26" s="36" t="s">
        <v>35</v>
      </c>
      <c r="Q26" s="61">
        <v>1</v>
      </c>
      <c r="R26" s="32"/>
      <c r="V26" s="30" t="str">
        <f t="shared" si="0"/>
        <v>c11ag5y2d103</v>
      </c>
      <c r="W26" s="30">
        <f>VLOOKUP(V26,Cohorts!A:B,2,FALSE)</f>
        <v>17</v>
      </c>
      <c r="X26" s="30" t="str">
        <f t="shared" si="1"/>
        <v xml:space="preserve">            [ 'cohort_id' =&gt; 17,  'team_rank_id' =&gt; 1 ],</v>
      </c>
      <c r="Y26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6" s="30" t="str">
        <f t="shared" si="3"/>
        <v xml:space="preserve">            [ 'session_id' =&gt; 17, 'division_id' =&gt; 103 ],</v>
      </c>
      <c r="AA26" s="30" t="str">
        <f t="shared" si="4"/>
        <v xml:space="preserve">            [ 'session_id' =&gt;   17, 'team_rank_id' =&gt; 1 ],</v>
      </c>
      <c r="AB26" s="30" t="str">
        <f t="shared" si="6"/>
        <v xml:space="preserve">            [ 'session_id' =&gt;   17, 'item_id' =&gt; 3, 'sequence' =&gt; 2 ],</v>
      </c>
      <c r="AC26" s="30" t="str">
        <f t="shared" si="7"/>
        <v>cohort17teamrank1</v>
      </c>
      <c r="AD26" s="30">
        <f>VLOOKUP(AC26,teams!C:D,2,FALSE)</f>
        <v>51</v>
      </c>
      <c r="AE26" s="30" t="str">
        <f t="shared" si="8"/>
        <v>s17i3seq2</v>
      </c>
      <c r="AF26" s="30" t="e">
        <f>VLOOKUP(AE26,sesionitem!D:E,2,FALSE)</f>
        <v>#N/A</v>
      </c>
      <c r="AG26" s="30" t="e">
        <f t="shared" si="9"/>
        <v>#N/A</v>
      </c>
    </row>
    <row r="27" spans="1:33" x14ac:dyDescent="0.2">
      <c r="A27" s="30">
        <v>26</v>
      </c>
      <c r="B27" s="30">
        <f>VLOOKUP(C27,'May Sessions'!D:E,2,FALSE)</f>
        <v>17</v>
      </c>
      <c r="C27" s="31">
        <v>44326.8125</v>
      </c>
      <c r="D27" s="64">
        <f>VLOOKUP(E27,'Age Groups'!B:C,2,FALSE)</f>
        <v>5</v>
      </c>
      <c r="E27" s="31" t="s">
        <v>910</v>
      </c>
      <c r="F27" s="64">
        <f>VLOOKUP(H27,Items!J:L,3,FALSE)</f>
        <v>3</v>
      </c>
      <c r="G27" s="64">
        <f t="shared" si="5"/>
        <v>2</v>
      </c>
      <c r="H27" s="31" t="s">
        <v>927</v>
      </c>
      <c r="I27" s="31" t="s">
        <v>1109</v>
      </c>
      <c r="J27" s="64" t="str">
        <f>MID(L27,10,1)</f>
        <v>3</v>
      </c>
      <c r="K27" s="31" t="str">
        <f>RIGHT(L27,1)</f>
        <v>4</v>
      </c>
      <c r="L27" s="31" t="s">
        <v>924</v>
      </c>
      <c r="M27" s="36"/>
      <c r="N27" s="36" t="s">
        <v>1067</v>
      </c>
      <c r="O27" s="61">
        <f>VLOOKUP(P27,Clubs!D:E,2,FALSE)</f>
        <v>40</v>
      </c>
      <c r="P27" s="36" t="s">
        <v>145</v>
      </c>
      <c r="Q27" s="61">
        <v>1</v>
      </c>
      <c r="R27" s="32"/>
      <c r="V27" s="30" t="str">
        <f t="shared" si="0"/>
        <v>c40ag5y2d103</v>
      </c>
      <c r="W27" s="30">
        <f>VLOOKUP(V27,Cohorts!A:B,2,FALSE)</f>
        <v>202</v>
      </c>
      <c r="X27" s="30" t="str">
        <f t="shared" si="1"/>
        <v xml:space="preserve">            [ 'cohort_id' =&gt; 202,  'team_rank_id' =&gt; 1 ],</v>
      </c>
      <c r="Y27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7" s="30" t="str">
        <f t="shared" si="3"/>
        <v xml:space="preserve">            [ 'session_id' =&gt; 17, 'division_id' =&gt; 103 ],</v>
      </c>
      <c r="AA27" s="30" t="str">
        <f t="shared" si="4"/>
        <v xml:space="preserve">            [ 'session_id' =&gt;   17, 'team_rank_id' =&gt; 1 ],</v>
      </c>
      <c r="AB27" s="30" t="str">
        <f t="shared" si="6"/>
        <v xml:space="preserve">            [ 'session_id' =&gt;   17, 'item_id' =&gt; 3, 'sequence' =&gt; 2 ],</v>
      </c>
      <c r="AC27" s="30" t="str">
        <f t="shared" si="7"/>
        <v>cohort202teamrank1</v>
      </c>
      <c r="AD27" s="30">
        <f>VLOOKUP(AC27,teams!C:D,2,FALSE)</f>
        <v>72</v>
      </c>
      <c r="AE27" s="30" t="str">
        <f t="shared" si="8"/>
        <v>s17i3seq2</v>
      </c>
      <c r="AF27" s="30" t="e">
        <f>VLOOKUP(AE27,sesionitem!D:E,2,FALSE)</f>
        <v>#N/A</v>
      </c>
      <c r="AG27" s="30" t="e">
        <f t="shared" si="9"/>
        <v>#N/A</v>
      </c>
    </row>
    <row r="28" spans="1:33" x14ac:dyDescent="0.2">
      <c r="A28" s="30">
        <v>27</v>
      </c>
      <c r="B28" s="30">
        <f>VLOOKUP(C28,'May Sessions'!D:E,2,FALSE)</f>
        <v>17</v>
      </c>
      <c r="C28" s="31">
        <v>44326.8125</v>
      </c>
      <c r="D28" s="64">
        <f>VLOOKUP(E28,'Age Groups'!B:C,2,FALSE)</f>
        <v>5</v>
      </c>
      <c r="E28" s="31" t="s">
        <v>910</v>
      </c>
      <c r="F28" s="64">
        <f>VLOOKUP(H28,Items!J:L,3,FALSE)</f>
        <v>3</v>
      </c>
      <c r="G28" s="64">
        <f t="shared" si="5"/>
        <v>2</v>
      </c>
      <c r="H28" s="31" t="s">
        <v>927</v>
      </c>
      <c r="I28" s="31" t="s">
        <v>1109</v>
      </c>
      <c r="J28" s="64" t="str">
        <f>MID(L28,10,1)</f>
        <v>3</v>
      </c>
      <c r="K28" s="31" t="str">
        <f>RIGHT(L28,1)</f>
        <v>4</v>
      </c>
      <c r="L28" s="31" t="s">
        <v>924</v>
      </c>
      <c r="M28" s="36"/>
      <c r="N28" s="36" t="s">
        <v>1070</v>
      </c>
      <c r="O28" s="61">
        <f>VLOOKUP(P28,Clubs!D:E,2,FALSE)</f>
        <v>38</v>
      </c>
      <c r="P28" s="36" t="s">
        <v>137</v>
      </c>
      <c r="Q28" s="61">
        <v>1</v>
      </c>
      <c r="R28" s="32"/>
      <c r="V28" s="30" t="str">
        <f t="shared" si="0"/>
        <v>c38ag5y2d103</v>
      </c>
      <c r="W28" s="30">
        <f>VLOOKUP(V28,Cohorts!A:B,2,FALSE)</f>
        <v>183</v>
      </c>
      <c r="X28" s="30" t="str">
        <f t="shared" si="1"/>
        <v xml:space="preserve">            [ 'cohort_id' =&gt; 183,  'team_rank_id' =&gt; 1 ],</v>
      </c>
      <c r="Y28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8" s="30" t="str">
        <f t="shared" si="3"/>
        <v xml:space="preserve">            [ 'session_id' =&gt; 17, 'division_id' =&gt; 103 ],</v>
      </c>
      <c r="AA28" s="30" t="str">
        <f t="shared" si="4"/>
        <v xml:space="preserve">            [ 'session_id' =&gt;   17, 'team_rank_id' =&gt; 1 ],</v>
      </c>
      <c r="AB28" s="30" t="str">
        <f t="shared" si="6"/>
        <v xml:space="preserve">            [ 'session_id' =&gt;   17, 'item_id' =&gt; 3, 'sequence' =&gt; 2 ],</v>
      </c>
      <c r="AC28" s="30" t="str">
        <f t="shared" si="7"/>
        <v>cohort183teamrank1</v>
      </c>
      <c r="AD28" s="30">
        <f>VLOOKUP(AC28,teams!C:D,2,FALSE)</f>
        <v>61</v>
      </c>
      <c r="AE28" s="30" t="str">
        <f t="shared" si="8"/>
        <v>s17i3seq2</v>
      </c>
      <c r="AF28" s="30" t="e">
        <f>VLOOKUP(AE28,sesionitem!D:E,2,FALSE)</f>
        <v>#N/A</v>
      </c>
      <c r="AG28" s="30" t="e">
        <f t="shared" si="9"/>
        <v>#N/A</v>
      </c>
    </row>
    <row r="29" spans="1:33" x14ac:dyDescent="0.2">
      <c r="A29" s="30">
        <v>28</v>
      </c>
      <c r="B29" s="30">
        <f>VLOOKUP(C29,'May Sessions'!D:E,2,FALSE)</f>
        <v>17</v>
      </c>
      <c r="C29" s="31">
        <v>44326.8125</v>
      </c>
      <c r="D29" s="64">
        <f>VLOOKUP(E29,'Age Groups'!B:C,2,FALSE)</f>
        <v>5</v>
      </c>
      <c r="E29" s="31" t="s">
        <v>910</v>
      </c>
      <c r="F29" s="64">
        <f>VLOOKUP(H29,Items!J:L,3,FALSE)</f>
        <v>7</v>
      </c>
      <c r="G29" s="64">
        <f t="shared" si="5"/>
        <v>3</v>
      </c>
      <c r="H29" s="31" t="s">
        <v>925</v>
      </c>
      <c r="I29" s="31" t="s">
        <v>1108</v>
      </c>
      <c r="J29" s="64" t="str">
        <f>RIGHT(L29,1)</f>
        <v>4</v>
      </c>
      <c r="K29" s="31" t="str">
        <f>MID(L29,10,1)</f>
        <v>3</v>
      </c>
      <c r="L29" s="31" t="s">
        <v>924</v>
      </c>
      <c r="M29" s="36"/>
      <c r="N29" s="36" t="s">
        <v>938</v>
      </c>
      <c r="O29" s="61">
        <f>VLOOKUP(P29,Clubs!D:E,2,FALSE)</f>
        <v>1</v>
      </c>
      <c r="P29" s="36" t="s">
        <v>183</v>
      </c>
      <c r="Q29" s="61">
        <v>1</v>
      </c>
      <c r="R29" s="33"/>
      <c r="V29" s="201" t="str">
        <f t="shared" si="0"/>
        <v>c1ag5y2d104</v>
      </c>
      <c r="W29" s="201">
        <f>VLOOKUP(V29,Cohorts!A:B,2,FALSE)</f>
        <v>4</v>
      </c>
      <c r="X29" s="201" t="str">
        <f t="shared" si="1"/>
        <v xml:space="preserve">            [ 'cohort_id' =&gt; 4,  'team_rank_id' =&gt; 1 ],</v>
      </c>
      <c r="Y29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29" s="30" t="str">
        <f t="shared" si="3"/>
        <v xml:space="preserve">            [ 'session_id' =&gt; 17, 'division_id' =&gt; 104 ],</v>
      </c>
      <c r="AA29" s="30" t="str">
        <f t="shared" si="4"/>
        <v xml:space="preserve">            [ 'session_id' =&gt;   17, 'team_rank_id' =&gt; 1 ],</v>
      </c>
      <c r="AB29" s="30" t="str">
        <f t="shared" si="6"/>
        <v xml:space="preserve">            [ 'session_id' =&gt;   17, 'item_id' =&gt; 7, 'sequence' =&gt; 3 ],</v>
      </c>
      <c r="AC29" s="30" t="str">
        <f t="shared" si="7"/>
        <v>cohort4teamrank1</v>
      </c>
      <c r="AD29" s="30">
        <f>VLOOKUP(AC29,teams!C:D,2,FALSE)</f>
        <v>130</v>
      </c>
      <c r="AE29" s="30" t="str">
        <f t="shared" si="8"/>
        <v>s17i7seq3</v>
      </c>
      <c r="AF29" s="30" t="e">
        <f>VLOOKUP(AE29,sesionitem!D:E,2,FALSE)</f>
        <v>#N/A</v>
      </c>
      <c r="AG29" s="30" t="e">
        <f t="shared" si="9"/>
        <v>#N/A</v>
      </c>
    </row>
    <row r="30" spans="1:33" ht="17" x14ac:dyDescent="0.2">
      <c r="A30" s="30">
        <v>29</v>
      </c>
      <c r="B30" s="30">
        <f>VLOOKUP(C30,'May Sessions'!D:E,2,FALSE)</f>
        <v>17</v>
      </c>
      <c r="C30" s="31">
        <v>44326.8125</v>
      </c>
      <c r="D30" s="64">
        <f>VLOOKUP(E30,'Age Groups'!B:C,2,FALSE)</f>
        <v>5</v>
      </c>
      <c r="E30" s="31" t="s">
        <v>910</v>
      </c>
      <c r="F30" s="64">
        <f>VLOOKUP(H30,Items!J:L,3,FALSE)</f>
        <v>7</v>
      </c>
      <c r="G30" s="64">
        <f t="shared" si="5"/>
        <v>3</v>
      </c>
      <c r="H30" s="31" t="s">
        <v>925</v>
      </c>
      <c r="I30" s="31" t="s">
        <v>1108</v>
      </c>
      <c r="J30" s="64" t="str">
        <f>RIGHT(L30,1)</f>
        <v>4</v>
      </c>
      <c r="K30" s="31" t="str">
        <f>MID(L30,10,1)</f>
        <v>3</v>
      </c>
      <c r="L30" s="31" t="s">
        <v>924</v>
      </c>
      <c r="M30" s="36"/>
      <c r="N30" s="36" t="s">
        <v>986</v>
      </c>
      <c r="O30" s="61">
        <f>VLOOKUP(P30,Clubs!D:E,2,FALSE)</f>
        <v>10</v>
      </c>
      <c r="P30" s="36" t="s">
        <v>31</v>
      </c>
      <c r="Q30" s="61">
        <v>1</v>
      </c>
      <c r="R30" s="34" t="s">
        <v>508</v>
      </c>
      <c r="V30" s="201" t="str">
        <f t="shared" si="0"/>
        <v>c10ag5y2d104</v>
      </c>
      <c r="W30" s="201">
        <f>VLOOKUP(V30,Cohorts!A:B,2,FALSE)</f>
        <v>9</v>
      </c>
      <c r="X30" s="201" t="str">
        <f t="shared" si="1"/>
        <v xml:space="preserve">            [ 'cohort_id' =&gt; 9,  'team_rank_id' =&gt; 1 ],</v>
      </c>
      <c r="Y30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0" s="30" t="str">
        <f t="shared" si="3"/>
        <v xml:space="preserve">            [ 'session_id' =&gt; 17, 'division_id' =&gt; 104 ],</v>
      </c>
      <c r="AA30" s="30" t="str">
        <f t="shared" si="4"/>
        <v xml:space="preserve">            [ 'session_id' =&gt;   17, 'team_rank_id' =&gt; 1 ],</v>
      </c>
      <c r="AB30" s="30" t="str">
        <f t="shared" si="6"/>
        <v xml:space="preserve">            [ 'session_id' =&gt;   17, 'item_id' =&gt; 7, 'sequence' =&gt; 3 ],</v>
      </c>
      <c r="AC30" s="30" t="str">
        <f t="shared" si="7"/>
        <v>cohort9teamrank1</v>
      </c>
      <c r="AD30" s="30">
        <f>VLOOKUP(AC30,teams!C:D,2,FALSE)</f>
        <v>151</v>
      </c>
      <c r="AE30" s="30" t="str">
        <f t="shared" si="8"/>
        <v>s17i7seq3</v>
      </c>
      <c r="AF30" s="30" t="e">
        <f>VLOOKUP(AE30,sesionitem!D:E,2,FALSE)</f>
        <v>#N/A</v>
      </c>
      <c r="AG30" s="30" t="e">
        <f t="shared" si="9"/>
        <v>#N/A</v>
      </c>
    </row>
    <row r="31" spans="1:33" ht="17" x14ac:dyDescent="0.2">
      <c r="A31" s="30">
        <v>30</v>
      </c>
      <c r="B31" s="30">
        <f>VLOOKUP(C31,'May Sessions'!D:E,2,FALSE)</f>
        <v>17</v>
      </c>
      <c r="C31" s="31">
        <v>44326.8125</v>
      </c>
      <c r="D31" s="64">
        <f>VLOOKUP(E31,'Age Groups'!B:C,2,FALSE)</f>
        <v>5</v>
      </c>
      <c r="E31" s="31" t="s">
        <v>910</v>
      </c>
      <c r="F31" s="64">
        <f>VLOOKUP(H31,Items!J:L,3,FALSE)</f>
        <v>7</v>
      </c>
      <c r="G31" s="64">
        <f t="shared" si="5"/>
        <v>3</v>
      </c>
      <c r="H31" s="31" t="s">
        <v>925</v>
      </c>
      <c r="I31" s="31" t="s">
        <v>1108</v>
      </c>
      <c r="J31" s="64" t="str">
        <f t="shared" ref="J31:J40" si="10">MID(L31,10,1)</f>
        <v>3</v>
      </c>
      <c r="K31" s="31" t="str">
        <f t="shared" ref="K31:K40" si="11">RIGHT(L31,1)</f>
        <v>4</v>
      </c>
      <c r="L31" s="31" t="s">
        <v>924</v>
      </c>
      <c r="M31" s="36"/>
      <c r="N31" s="36" t="s">
        <v>1017</v>
      </c>
      <c r="O31" s="61">
        <f>VLOOKUP(P31,Clubs!D:E,2,FALSE)</f>
        <v>32</v>
      </c>
      <c r="P31" s="36" t="s">
        <v>1006</v>
      </c>
      <c r="Q31" s="61">
        <v>1</v>
      </c>
      <c r="R31" s="34" t="s">
        <v>1217</v>
      </c>
      <c r="V31" s="30" t="str">
        <f t="shared" si="0"/>
        <v>c32ag5y2d103</v>
      </c>
      <c r="W31" s="30">
        <f>VLOOKUP(V31,Cohorts!A:B,2,FALSE)</f>
        <v>148</v>
      </c>
      <c r="X31" s="30" t="str">
        <f t="shared" si="1"/>
        <v xml:space="preserve">            [ 'cohort_id' =&gt; 148,  'team_rank_id' =&gt; 1 ],</v>
      </c>
      <c r="Y31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1" s="30" t="str">
        <f t="shared" si="3"/>
        <v xml:space="preserve">            [ 'session_id' =&gt; 17, 'division_id' =&gt; 103 ],</v>
      </c>
      <c r="AA31" s="30" t="str">
        <f t="shared" si="4"/>
        <v xml:space="preserve">            [ 'session_id' =&gt;   17, 'team_rank_id' =&gt; 1 ],</v>
      </c>
      <c r="AB31" s="30" t="str">
        <f t="shared" si="6"/>
        <v xml:space="preserve">            [ 'session_id' =&gt;   17, 'item_id' =&gt; 7, 'sequence' =&gt; 3 ],</v>
      </c>
      <c r="AC31" s="30" t="str">
        <f t="shared" si="7"/>
        <v>cohort148teamrank1</v>
      </c>
      <c r="AD31" s="30">
        <f>VLOOKUP(AC31,teams!C:D,2,FALSE)</f>
        <v>34</v>
      </c>
      <c r="AE31" s="30" t="str">
        <f t="shared" si="8"/>
        <v>s17i7seq3</v>
      </c>
      <c r="AF31" s="30" t="e">
        <f>VLOOKUP(AE31,sesionitem!D:E,2,FALSE)</f>
        <v>#N/A</v>
      </c>
      <c r="AG31" s="30" t="e">
        <f t="shared" si="9"/>
        <v>#N/A</v>
      </c>
    </row>
    <row r="32" spans="1:33" ht="17" x14ac:dyDescent="0.2">
      <c r="A32" s="30">
        <v>31</v>
      </c>
      <c r="B32" s="30">
        <f>VLOOKUP(C32,'May Sessions'!D:E,2,FALSE)</f>
        <v>17</v>
      </c>
      <c r="C32" s="31">
        <v>44326.8125</v>
      </c>
      <c r="D32" s="64">
        <f>VLOOKUP(E32,'Age Groups'!B:C,2,FALSE)</f>
        <v>5</v>
      </c>
      <c r="E32" s="31" t="s">
        <v>910</v>
      </c>
      <c r="F32" s="64">
        <f>VLOOKUP(H32,Items!J:L,3,FALSE)</f>
        <v>7</v>
      </c>
      <c r="G32" s="64">
        <f t="shared" si="5"/>
        <v>3</v>
      </c>
      <c r="H32" s="31" t="s">
        <v>925</v>
      </c>
      <c r="I32" s="31" t="s">
        <v>1108</v>
      </c>
      <c r="J32" s="64" t="str">
        <f t="shared" si="10"/>
        <v>3</v>
      </c>
      <c r="K32" s="31" t="str">
        <f t="shared" si="11"/>
        <v>4</v>
      </c>
      <c r="L32" s="31" t="s">
        <v>924</v>
      </c>
      <c r="M32" s="36"/>
      <c r="N32" s="36" t="s">
        <v>1042</v>
      </c>
      <c r="O32" s="61">
        <f>VLOOKUP(P32,Clubs!D:E,2,FALSE)</f>
        <v>38</v>
      </c>
      <c r="P32" s="36" t="s">
        <v>137</v>
      </c>
      <c r="Q32" s="61">
        <v>1</v>
      </c>
      <c r="R32" s="33" t="s">
        <v>908</v>
      </c>
      <c r="V32" s="30" t="str">
        <f t="shared" si="0"/>
        <v>c38ag5y2d103</v>
      </c>
      <c r="W32" s="30">
        <f>VLOOKUP(V32,Cohorts!A:B,2,FALSE)</f>
        <v>183</v>
      </c>
      <c r="X32" s="30" t="str">
        <f t="shared" si="1"/>
        <v xml:space="preserve">            [ 'cohort_id' =&gt; 183,  'team_rank_id' =&gt; 1 ],</v>
      </c>
      <c r="Y32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2" s="30" t="str">
        <f t="shared" si="3"/>
        <v xml:space="preserve">            [ 'session_id' =&gt; 17, 'division_id' =&gt; 103 ],</v>
      </c>
      <c r="AA32" s="30" t="str">
        <f t="shared" si="4"/>
        <v xml:space="preserve">            [ 'session_id' =&gt;   17, 'team_rank_id' =&gt; 1 ],</v>
      </c>
      <c r="AB32" s="30" t="str">
        <f t="shared" si="6"/>
        <v xml:space="preserve">            [ 'session_id' =&gt;   17, 'item_id' =&gt; 7, 'sequence' =&gt; 3 ],</v>
      </c>
      <c r="AC32" s="30" t="str">
        <f t="shared" si="7"/>
        <v>cohort183teamrank1</v>
      </c>
      <c r="AD32" s="30">
        <f>VLOOKUP(AC32,teams!C:D,2,FALSE)</f>
        <v>61</v>
      </c>
      <c r="AE32" s="30" t="str">
        <f t="shared" si="8"/>
        <v>s17i7seq3</v>
      </c>
      <c r="AF32" s="30" t="e">
        <f>VLOOKUP(AE32,sesionitem!D:E,2,FALSE)</f>
        <v>#N/A</v>
      </c>
      <c r="AG32" s="30" t="e">
        <f t="shared" si="9"/>
        <v>#N/A</v>
      </c>
    </row>
    <row r="33" spans="1:33" x14ac:dyDescent="0.2">
      <c r="A33" s="30">
        <v>32</v>
      </c>
      <c r="B33" s="30">
        <f>VLOOKUP(C33,'May Sessions'!D:E,2,FALSE)</f>
        <v>17</v>
      </c>
      <c r="C33" s="31">
        <v>44326.8125</v>
      </c>
      <c r="D33" s="64">
        <f>VLOOKUP(E33,'Age Groups'!B:C,2,FALSE)</f>
        <v>5</v>
      </c>
      <c r="E33" s="31" t="s">
        <v>910</v>
      </c>
      <c r="F33" s="64">
        <f>VLOOKUP(H33,Items!J:L,3,FALSE)</f>
        <v>7</v>
      </c>
      <c r="G33" s="64">
        <f t="shared" si="5"/>
        <v>3</v>
      </c>
      <c r="H33" s="31" t="s">
        <v>925</v>
      </c>
      <c r="I33" s="31" t="s">
        <v>1108</v>
      </c>
      <c r="J33" s="64" t="str">
        <f t="shared" si="10"/>
        <v>3</v>
      </c>
      <c r="K33" s="31" t="str">
        <f t="shared" si="11"/>
        <v>4</v>
      </c>
      <c r="L33" s="31" t="s">
        <v>924</v>
      </c>
      <c r="M33" s="36"/>
      <c r="N33" s="36" t="s">
        <v>1057</v>
      </c>
      <c r="O33" s="61">
        <f>VLOOKUP(P33,Clubs!D:E,2,FALSE)</f>
        <v>11</v>
      </c>
      <c r="P33" s="36" t="s">
        <v>35</v>
      </c>
      <c r="Q33" s="61">
        <v>1</v>
      </c>
      <c r="R33" s="34"/>
      <c r="V33" s="30" t="str">
        <f t="shared" si="0"/>
        <v>c11ag5y2d103</v>
      </c>
      <c r="W33" s="30">
        <f>VLOOKUP(V33,Cohorts!A:B,2,FALSE)</f>
        <v>17</v>
      </c>
      <c r="X33" s="30" t="str">
        <f t="shared" si="1"/>
        <v xml:space="preserve">            [ 'cohort_id' =&gt; 17,  'team_rank_id' =&gt; 1 ],</v>
      </c>
      <c r="Y33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3" s="30" t="str">
        <f t="shared" si="3"/>
        <v xml:space="preserve">            [ 'session_id' =&gt; 17, 'division_id' =&gt; 103 ],</v>
      </c>
      <c r="AA33" s="30" t="str">
        <f t="shared" si="4"/>
        <v xml:space="preserve">            [ 'session_id' =&gt;   17, 'team_rank_id' =&gt; 1 ],</v>
      </c>
      <c r="AB33" s="30" t="str">
        <f t="shared" si="6"/>
        <v xml:space="preserve">            [ 'session_id' =&gt;   17, 'item_id' =&gt; 7, 'sequence' =&gt; 3 ],</v>
      </c>
      <c r="AC33" s="30" t="str">
        <f t="shared" si="7"/>
        <v>cohort17teamrank1</v>
      </c>
      <c r="AD33" s="30">
        <f>VLOOKUP(AC33,teams!C:D,2,FALSE)</f>
        <v>51</v>
      </c>
      <c r="AE33" s="30" t="str">
        <f t="shared" si="8"/>
        <v>s17i7seq3</v>
      </c>
      <c r="AF33" s="30" t="e">
        <f>VLOOKUP(AE33,sesionitem!D:E,2,FALSE)</f>
        <v>#N/A</v>
      </c>
      <c r="AG33" s="30" t="e">
        <f t="shared" si="9"/>
        <v>#N/A</v>
      </c>
    </row>
    <row r="34" spans="1:33" ht="17" x14ac:dyDescent="0.2">
      <c r="A34" s="30">
        <v>33</v>
      </c>
      <c r="B34" s="30">
        <f>VLOOKUP(C34,'May Sessions'!D:E,2,FALSE)</f>
        <v>17</v>
      </c>
      <c r="C34" s="31">
        <v>44326.8125</v>
      </c>
      <c r="D34" s="64">
        <f>VLOOKUP(E34,'Age Groups'!B:C,2,FALSE)</f>
        <v>5</v>
      </c>
      <c r="E34" s="31" t="s">
        <v>910</v>
      </c>
      <c r="F34" s="64">
        <f>VLOOKUP(H34,Items!J:L,3,FALSE)</f>
        <v>7</v>
      </c>
      <c r="G34" s="64">
        <f t="shared" si="5"/>
        <v>3</v>
      </c>
      <c r="H34" s="31" t="s">
        <v>925</v>
      </c>
      <c r="I34" s="31" t="s">
        <v>1108</v>
      </c>
      <c r="J34" s="64" t="str">
        <f t="shared" si="10"/>
        <v>3</v>
      </c>
      <c r="K34" s="31" t="str">
        <f t="shared" si="11"/>
        <v>4</v>
      </c>
      <c r="L34" s="31" t="s">
        <v>924</v>
      </c>
      <c r="M34" s="36"/>
      <c r="N34" s="36" t="s">
        <v>1067</v>
      </c>
      <c r="O34" s="61">
        <f>VLOOKUP(P34,Clubs!D:E,2,FALSE)</f>
        <v>16</v>
      </c>
      <c r="P34" s="36" t="s">
        <v>59</v>
      </c>
      <c r="Q34" s="61">
        <v>1</v>
      </c>
      <c r="R34" s="34" t="s">
        <v>509</v>
      </c>
      <c r="V34" s="30" t="str">
        <f t="shared" si="0"/>
        <v>c16ag5y2d103</v>
      </c>
      <c r="W34" s="30">
        <f>VLOOKUP(V34,Cohorts!A:B,2,FALSE)</f>
        <v>55</v>
      </c>
      <c r="X34" s="30" t="str">
        <f t="shared" si="1"/>
        <v xml:space="preserve">            [ 'cohort_id' =&gt; 55,  'team_rank_id' =&gt; 1 ],</v>
      </c>
      <c r="Y34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4" s="30" t="str">
        <f t="shared" si="3"/>
        <v xml:space="preserve">            [ 'session_id' =&gt; 17, 'division_id' =&gt; 103 ],</v>
      </c>
      <c r="AA34" s="30" t="str">
        <f t="shared" si="4"/>
        <v xml:space="preserve">            [ 'session_id' =&gt;   17, 'team_rank_id' =&gt; 1 ],</v>
      </c>
      <c r="AB34" s="30" t="str">
        <f t="shared" si="6"/>
        <v xml:space="preserve">            [ 'session_id' =&gt;   17, 'item_id' =&gt; 7, 'sequence' =&gt; 3 ],</v>
      </c>
      <c r="AC34" s="30" t="str">
        <f t="shared" si="7"/>
        <v>cohort55teamrank1</v>
      </c>
      <c r="AD34" s="30">
        <f>VLOOKUP(AC34,teams!C:D,2,FALSE)</f>
        <v>140</v>
      </c>
      <c r="AE34" s="30" t="str">
        <f t="shared" si="8"/>
        <v>s17i7seq3</v>
      </c>
      <c r="AF34" s="30" t="e">
        <f>VLOOKUP(AE34,sesionitem!D:E,2,FALSE)</f>
        <v>#N/A</v>
      </c>
      <c r="AG34" s="30" t="e">
        <f t="shared" si="9"/>
        <v>#N/A</v>
      </c>
    </row>
    <row r="35" spans="1:33" ht="17" x14ac:dyDescent="0.2">
      <c r="A35" s="30">
        <v>34</v>
      </c>
      <c r="B35" s="30">
        <f>VLOOKUP(C35,'May Sessions'!D:E,2,FALSE)</f>
        <v>17</v>
      </c>
      <c r="C35" s="31">
        <v>44326.8125</v>
      </c>
      <c r="D35" s="64">
        <f>VLOOKUP(E35,'Age Groups'!B:C,2,FALSE)</f>
        <v>5</v>
      </c>
      <c r="E35" s="31" t="s">
        <v>910</v>
      </c>
      <c r="F35" s="64">
        <f>VLOOKUP(H35,Items!J:L,3,FALSE)</f>
        <v>7</v>
      </c>
      <c r="G35" s="64">
        <f t="shared" si="5"/>
        <v>3</v>
      </c>
      <c r="H35" s="31" t="s">
        <v>925</v>
      </c>
      <c r="I35" s="31" t="s">
        <v>1108</v>
      </c>
      <c r="J35" s="64" t="str">
        <f t="shared" si="10"/>
        <v>3</v>
      </c>
      <c r="K35" s="31" t="str">
        <f t="shared" si="11"/>
        <v>4</v>
      </c>
      <c r="L35" s="31" t="s">
        <v>924</v>
      </c>
      <c r="M35" s="36"/>
      <c r="N35" s="36" t="s">
        <v>1070</v>
      </c>
      <c r="O35" s="61">
        <f>VLOOKUP(P35,Clubs!D:E,2,FALSE)</f>
        <v>40</v>
      </c>
      <c r="P35" s="36" t="s">
        <v>145</v>
      </c>
      <c r="Q35" s="61">
        <v>1</v>
      </c>
      <c r="R35" s="34" t="s">
        <v>510</v>
      </c>
      <c r="V35" s="30" t="str">
        <f t="shared" si="0"/>
        <v>c40ag5y2d103</v>
      </c>
      <c r="W35" s="30">
        <f>VLOOKUP(V35,Cohorts!A:B,2,FALSE)</f>
        <v>202</v>
      </c>
      <c r="X35" s="30" t="str">
        <f t="shared" si="1"/>
        <v xml:space="preserve">            [ 'cohort_id' =&gt; 202,  'team_rank_id' =&gt; 1 ],</v>
      </c>
      <c r="Y35" s="30" t="str">
        <f t="shared" si="2"/>
        <v xml:space="preserve">                'competition_id' =&gt; 1, // this is May 2021###                'age_group_id'   =&gt; 5, ###                'start'          =&gt; '2021-05-10 19:30:00', ###            ], [</v>
      </c>
      <c r="Z35" s="30" t="str">
        <f t="shared" si="3"/>
        <v xml:space="preserve">            [ 'session_id' =&gt; 17, 'division_id' =&gt; 103 ],</v>
      </c>
      <c r="AA35" s="30" t="str">
        <f t="shared" si="4"/>
        <v xml:space="preserve">            [ 'session_id' =&gt;   17, 'team_rank_id' =&gt; 1 ],</v>
      </c>
      <c r="AB35" s="30" t="str">
        <f t="shared" si="6"/>
        <v xml:space="preserve">            [ 'session_id' =&gt;   17, 'item_id' =&gt; 7, 'sequence' =&gt; 3 ],</v>
      </c>
      <c r="AC35" s="30" t="str">
        <f t="shared" si="7"/>
        <v>cohort202teamrank1</v>
      </c>
      <c r="AD35" s="30">
        <f>VLOOKUP(AC35,teams!C:D,2,FALSE)</f>
        <v>72</v>
      </c>
      <c r="AE35" s="30" t="str">
        <f t="shared" si="8"/>
        <v>s17i7seq3</v>
      </c>
      <c r="AF35" s="30" t="e">
        <f>VLOOKUP(AE35,sesionitem!D:E,2,FALSE)</f>
        <v>#N/A</v>
      </c>
      <c r="AG35" s="30" t="e">
        <f t="shared" si="9"/>
        <v>#N/A</v>
      </c>
    </row>
    <row r="36" spans="1:33" x14ac:dyDescent="0.2">
      <c r="A36" s="30">
        <v>35</v>
      </c>
      <c r="B36" s="30">
        <f>VLOOKUP(C36,'May Sessions'!D:E,2,FALSE)</f>
        <v>2</v>
      </c>
      <c r="C36" s="31">
        <v>44327.75</v>
      </c>
      <c r="D36" s="64">
        <f>VLOOKUP(E36,'Age Groups'!B:C,2,FALSE)</f>
        <v>3</v>
      </c>
      <c r="E36" s="31" t="s">
        <v>913</v>
      </c>
      <c r="F36" s="64">
        <f>VLOOKUP(H36,Items!J:L,3,FALSE)</f>
        <v>1</v>
      </c>
      <c r="G36" s="64">
        <f t="shared" si="5"/>
        <v>1</v>
      </c>
      <c r="H36" s="31" t="s">
        <v>920</v>
      </c>
      <c r="I36" s="31" t="s">
        <v>1109</v>
      </c>
      <c r="J36" s="64" t="str">
        <f t="shared" si="10"/>
        <v>4</v>
      </c>
      <c r="K36" s="31" t="str">
        <f t="shared" si="11"/>
        <v>5</v>
      </c>
      <c r="L36" s="32" t="s">
        <v>918</v>
      </c>
      <c r="M36" s="32"/>
      <c r="N36" s="32" t="s">
        <v>938</v>
      </c>
      <c r="O36" s="61">
        <f>VLOOKUP(P36,Clubs!D:E,2,FALSE)</f>
        <v>38</v>
      </c>
      <c r="P36" s="32" t="s">
        <v>137</v>
      </c>
      <c r="Q36" s="32" t="s">
        <v>1017</v>
      </c>
      <c r="R36" s="32"/>
      <c r="V36" s="30" t="str">
        <f t="shared" si="0"/>
        <v>c38ag3y2d104</v>
      </c>
      <c r="W36" s="30">
        <f>VLOOKUP(V36,Cohorts!A:B,2,FALSE)</f>
        <v>179</v>
      </c>
      <c r="X36" s="30" t="str">
        <f t="shared" si="1"/>
        <v xml:space="preserve">            [ 'cohort_id' =&gt; 179,  'team_rank_id' =&gt; 3 ],</v>
      </c>
      <c r="Y36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36" s="30" t="str">
        <f t="shared" si="3"/>
        <v xml:space="preserve">            [ 'session_id' =&gt; 2, 'division_id' =&gt; 104 ],</v>
      </c>
      <c r="AA36" s="30" t="str">
        <f t="shared" si="4"/>
        <v xml:space="preserve">            [ 'session_id' =&gt;   2, 'team_rank_id' =&gt; 3 ],</v>
      </c>
      <c r="AB36" s="30" t="str">
        <f t="shared" si="6"/>
        <v xml:space="preserve">            [ 'session_id' =&gt;   2, 'item_id' =&gt; 1, 'sequence' =&gt; 1 ],</v>
      </c>
      <c r="AC36" s="30" t="str">
        <f t="shared" si="7"/>
        <v>cohort179teamrank3</v>
      </c>
      <c r="AD36" s="30">
        <f>VLOOKUP(AC36,teams!C:D,2,FALSE)</f>
        <v>59</v>
      </c>
      <c r="AE36" s="30" t="str">
        <f t="shared" si="8"/>
        <v>s2i1seq1</v>
      </c>
      <c r="AF36" s="30" t="e">
        <f>VLOOKUP(AE36,sesionitem!D:E,2,FALSE)</f>
        <v>#N/A</v>
      </c>
      <c r="AG36" s="30" t="e">
        <f t="shared" si="9"/>
        <v>#N/A</v>
      </c>
    </row>
    <row r="37" spans="1:33" x14ac:dyDescent="0.2">
      <c r="A37" s="30">
        <v>36</v>
      </c>
      <c r="B37" s="30">
        <f>VLOOKUP(C37,'May Sessions'!D:E,2,FALSE)</f>
        <v>2</v>
      </c>
      <c r="C37" s="31">
        <v>44327.75</v>
      </c>
      <c r="D37" s="64">
        <f>VLOOKUP(E37,'Age Groups'!B:C,2,FALSE)</f>
        <v>3</v>
      </c>
      <c r="E37" s="31" t="s">
        <v>913</v>
      </c>
      <c r="F37" s="64">
        <f>VLOOKUP(H37,Items!J:L,3,FALSE)</f>
        <v>1</v>
      </c>
      <c r="G37" s="64">
        <f t="shared" si="5"/>
        <v>1</v>
      </c>
      <c r="H37" s="31" t="s">
        <v>920</v>
      </c>
      <c r="I37" s="31" t="s">
        <v>1109</v>
      </c>
      <c r="J37" s="64" t="str">
        <f t="shared" si="10"/>
        <v>4</v>
      </c>
      <c r="K37" s="31" t="str">
        <f t="shared" si="11"/>
        <v>5</v>
      </c>
      <c r="L37" s="32" t="s">
        <v>918</v>
      </c>
      <c r="M37" s="32"/>
      <c r="N37" s="32" t="s">
        <v>986</v>
      </c>
      <c r="O37" s="61">
        <f>VLOOKUP(P37,Clubs!D:E,2,FALSE)</f>
        <v>38</v>
      </c>
      <c r="P37" s="32" t="s">
        <v>137</v>
      </c>
      <c r="Q37" s="32" t="s">
        <v>986</v>
      </c>
      <c r="R37" s="32"/>
      <c r="V37" s="30" t="str">
        <f t="shared" si="0"/>
        <v>c38ag3y2d104</v>
      </c>
      <c r="W37" s="30">
        <f>VLOOKUP(V37,Cohorts!A:B,2,FALSE)</f>
        <v>179</v>
      </c>
      <c r="X37" s="30" t="str">
        <f t="shared" si="1"/>
        <v xml:space="preserve">            [ 'cohort_id' =&gt; 179,  'team_rank_id' =&gt; 2 ],</v>
      </c>
      <c r="Y37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37" s="30" t="str">
        <f t="shared" si="3"/>
        <v xml:space="preserve">            [ 'session_id' =&gt; 2, 'division_id' =&gt; 104 ],</v>
      </c>
      <c r="AA37" s="30" t="str">
        <f t="shared" si="4"/>
        <v xml:space="preserve">            [ 'session_id' =&gt;   2, 'team_rank_id' =&gt; 2 ],</v>
      </c>
      <c r="AB37" s="30" t="str">
        <f t="shared" si="6"/>
        <v xml:space="preserve">            [ 'session_id' =&gt;   2, 'item_id' =&gt; 1, 'sequence' =&gt; 1 ],</v>
      </c>
      <c r="AC37" s="30" t="str">
        <f t="shared" si="7"/>
        <v>cohort179teamrank2</v>
      </c>
      <c r="AD37" s="30">
        <f>VLOOKUP(AC37,teams!C:D,2,FALSE)</f>
        <v>58</v>
      </c>
      <c r="AE37" s="30" t="str">
        <f t="shared" si="8"/>
        <v>s2i1seq1</v>
      </c>
      <c r="AF37" s="30" t="e">
        <f>VLOOKUP(AE37,sesionitem!D:E,2,FALSE)</f>
        <v>#N/A</v>
      </c>
      <c r="AG37" s="30" t="e">
        <f t="shared" si="9"/>
        <v>#N/A</v>
      </c>
    </row>
    <row r="38" spans="1:33" x14ac:dyDescent="0.2">
      <c r="A38" s="30">
        <v>37</v>
      </c>
      <c r="B38" s="30">
        <f>VLOOKUP(C38,'May Sessions'!D:E,2,FALSE)</f>
        <v>2</v>
      </c>
      <c r="C38" s="31">
        <v>44327.75</v>
      </c>
      <c r="D38" s="64">
        <f>VLOOKUP(E38,'Age Groups'!B:C,2,FALSE)</f>
        <v>3</v>
      </c>
      <c r="E38" s="31" t="s">
        <v>913</v>
      </c>
      <c r="F38" s="64">
        <f>VLOOKUP(H38,Items!J:L,3,FALSE)</f>
        <v>1</v>
      </c>
      <c r="G38" s="64">
        <f t="shared" si="5"/>
        <v>1</v>
      </c>
      <c r="H38" s="31" t="s">
        <v>920</v>
      </c>
      <c r="I38" s="31" t="s">
        <v>1109</v>
      </c>
      <c r="J38" s="64" t="str">
        <f t="shared" si="10"/>
        <v>4</v>
      </c>
      <c r="K38" s="31" t="str">
        <f t="shared" si="11"/>
        <v>5</v>
      </c>
      <c r="L38" s="32" t="s">
        <v>918</v>
      </c>
      <c r="M38" s="36"/>
      <c r="N38" s="36" t="s">
        <v>1017</v>
      </c>
      <c r="O38" s="61">
        <f>VLOOKUP(P38,Clubs!D:E,2,FALSE)</f>
        <v>39</v>
      </c>
      <c r="P38" s="36" t="s">
        <v>140</v>
      </c>
      <c r="Q38" s="61">
        <v>1</v>
      </c>
      <c r="R38" s="32"/>
      <c r="V38" s="30" t="str">
        <f t="shared" si="0"/>
        <v>c39ag3y2d104</v>
      </c>
      <c r="W38" s="30">
        <f>VLOOKUP(V38,Cohorts!A:B,2,FALSE)</f>
        <v>187</v>
      </c>
      <c r="X38" s="30" t="str">
        <f t="shared" si="1"/>
        <v xml:space="preserve">            [ 'cohort_id' =&gt; 187,  'team_rank_id' =&gt; 1 ],</v>
      </c>
      <c r="Y38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38" s="30" t="str">
        <f t="shared" si="3"/>
        <v xml:space="preserve">            [ 'session_id' =&gt; 2, 'division_id' =&gt; 104 ],</v>
      </c>
      <c r="AA38" s="30" t="str">
        <f t="shared" si="4"/>
        <v xml:space="preserve">            [ 'session_id' =&gt;   2, 'team_rank_id' =&gt; 1 ],</v>
      </c>
      <c r="AB38" s="30" t="str">
        <f t="shared" si="6"/>
        <v xml:space="preserve">            [ 'session_id' =&gt;   2, 'item_id' =&gt; 1, 'sequence' =&gt; 1 ],</v>
      </c>
      <c r="AC38" s="30" t="str">
        <f t="shared" si="7"/>
        <v>cohort187teamrank1</v>
      </c>
      <c r="AD38" s="30">
        <f>VLOOKUP(AC38,teams!C:D,2,FALSE)</f>
        <v>63</v>
      </c>
      <c r="AE38" s="30" t="str">
        <f t="shared" si="8"/>
        <v>s2i1seq1</v>
      </c>
      <c r="AF38" s="30" t="e">
        <f>VLOOKUP(AE38,sesionitem!D:E,2,FALSE)</f>
        <v>#N/A</v>
      </c>
      <c r="AG38" s="30" t="e">
        <f t="shared" si="9"/>
        <v>#N/A</v>
      </c>
    </row>
    <row r="39" spans="1:33" x14ac:dyDescent="0.2">
      <c r="A39" s="30">
        <v>38</v>
      </c>
      <c r="B39" s="30">
        <f>VLOOKUP(C39,'May Sessions'!D:E,2,FALSE)</f>
        <v>2</v>
      </c>
      <c r="C39" s="31">
        <v>44327.75</v>
      </c>
      <c r="D39" s="64">
        <f>VLOOKUP(E39,'Age Groups'!B:C,2,FALSE)</f>
        <v>3</v>
      </c>
      <c r="E39" s="31" t="s">
        <v>913</v>
      </c>
      <c r="F39" s="64">
        <f>VLOOKUP(H39,Items!J:L,3,FALSE)</f>
        <v>1</v>
      </c>
      <c r="G39" s="64">
        <f t="shared" si="5"/>
        <v>1</v>
      </c>
      <c r="H39" s="31" t="s">
        <v>920</v>
      </c>
      <c r="I39" s="31" t="s">
        <v>1109</v>
      </c>
      <c r="J39" s="64" t="str">
        <f t="shared" si="10"/>
        <v>4</v>
      </c>
      <c r="K39" s="31" t="str">
        <f t="shared" si="11"/>
        <v>5</v>
      </c>
      <c r="L39" s="32" t="s">
        <v>918</v>
      </c>
      <c r="M39" s="36"/>
      <c r="N39" s="36" t="s">
        <v>1042</v>
      </c>
      <c r="O39" s="61">
        <f>VLOOKUP(P39,Clubs!D:E,2,FALSE)</f>
        <v>26</v>
      </c>
      <c r="P39" s="36" t="s">
        <v>96</v>
      </c>
      <c r="Q39" s="61">
        <v>1</v>
      </c>
      <c r="R39" s="32"/>
      <c r="V39" s="30" t="str">
        <f t="shared" si="0"/>
        <v>c26ag3y2d104</v>
      </c>
      <c r="W39" s="30">
        <f>VLOOKUP(V39,Cohorts!A:B,2,FALSE)</f>
        <v>104</v>
      </c>
      <c r="X39" s="30" t="str">
        <f t="shared" si="1"/>
        <v xml:space="preserve">            [ 'cohort_id' =&gt; 104,  'team_rank_id' =&gt; 1 ],</v>
      </c>
      <c r="Y39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39" s="30" t="str">
        <f t="shared" si="3"/>
        <v xml:space="preserve">            [ 'session_id' =&gt; 2, 'division_id' =&gt; 104 ],</v>
      </c>
      <c r="AA39" s="30" t="str">
        <f t="shared" si="4"/>
        <v xml:space="preserve">            [ 'session_id' =&gt;   2, 'team_rank_id' =&gt; 1 ],</v>
      </c>
      <c r="AB39" s="30" t="str">
        <f t="shared" si="6"/>
        <v xml:space="preserve">            [ 'session_id' =&gt;   2, 'item_id' =&gt; 1, 'sequence' =&gt; 1 ],</v>
      </c>
      <c r="AC39" s="30" t="str">
        <f t="shared" si="7"/>
        <v>cohort104teamrank1</v>
      </c>
      <c r="AD39" s="30">
        <f>VLOOKUP(AC39,teams!C:D,2,FALSE)</f>
        <v>2</v>
      </c>
      <c r="AE39" s="30" t="str">
        <f t="shared" si="8"/>
        <v>s2i1seq1</v>
      </c>
      <c r="AF39" s="30" t="e">
        <f>VLOOKUP(AE39,sesionitem!D:E,2,FALSE)</f>
        <v>#N/A</v>
      </c>
      <c r="AG39" s="30" t="e">
        <f t="shared" si="9"/>
        <v>#N/A</v>
      </c>
    </row>
    <row r="40" spans="1:33" x14ac:dyDescent="0.2">
      <c r="A40" s="30">
        <v>39</v>
      </c>
      <c r="B40" s="30">
        <f>VLOOKUP(C40,'May Sessions'!D:E,2,FALSE)</f>
        <v>2</v>
      </c>
      <c r="C40" s="31">
        <v>44327.75</v>
      </c>
      <c r="D40" s="64">
        <f>VLOOKUP(E40,'Age Groups'!B:C,2,FALSE)</f>
        <v>3</v>
      </c>
      <c r="E40" s="31" t="s">
        <v>913</v>
      </c>
      <c r="F40" s="64">
        <f>VLOOKUP(H40,Items!J:L,3,FALSE)</f>
        <v>1</v>
      </c>
      <c r="G40" s="64">
        <f t="shared" si="5"/>
        <v>1</v>
      </c>
      <c r="H40" s="31" t="s">
        <v>920</v>
      </c>
      <c r="I40" s="31" t="s">
        <v>1109</v>
      </c>
      <c r="J40" s="64" t="str">
        <f t="shared" si="10"/>
        <v>4</v>
      </c>
      <c r="K40" s="31" t="str">
        <f t="shared" si="11"/>
        <v>5</v>
      </c>
      <c r="L40" s="32" t="s">
        <v>918</v>
      </c>
      <c r="M40" s="36"/>
      <c r="N40" s="36" t="s">
        <v>1057</v>
      </c>
      <c r="O40" s="61">
        <f>VLOOKUP(P40,Clubs!D:E,2,FALSE)</f>
        <v>38</v>
      </c>
      <c r="P40" s="36" t="s">
        <v>137</v>
      </c>
      <c r="Q40" s="61">
        <v>1</v>
      </c>
      <c r="R40" s="32"/>
      <c r="V40" s="30" t="str">
        <f t="shared" si="0"/>
        <v>c38ag3y2d104</v>
      </c>
      <c r="W40" s="30">
        <f>VLOOKUP(V40,Cohorts!A:B,2,FALSE)</f>
        <v>179</v>
      </c>
      <c r="X40" s="30" t="str">
        <f t="shared" si="1"/>
        <v xml:space="preserve">            [ 'cohort_id' =&gt; 179,  'team_rank_id' =&gt; 1 ],</v>
      </c>
      <c r="Y40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0" s="30" t="str">
        <f t="shared" si="3"/>
        <v xml:space="preserve">            [ 'session_id' =&gt; 2, 'division_id' =&gt; 104 ],</v>
      </c>
      <c r="AA40" s="30" t="str">
        <f t="shared" si="4"/>
        <v xml:space="preserve">            [ 'session_id' =&gt;   2, 'team_rank_id' =&gt; 1 ],</v>
      </c>
      <c r="AB40" s="30" t="str">
        <f t="shared" si="6"/>
        <v xml:space="preserve">            [ 'session_id' =&gt;   2, 'item_id' =&gt; 1, 'sequence' =&gt; 1 ],</v>
      </c>
      <c r="AC40" s="30" t="str">
        <f t="shared" si="7"/>
        <v>cohort179teamrank1</v>
      </c>
      <c r="AD40" s="30">
        <f>VLOOKUP(AC40,teams!C:D,2,FALSE)</f>
        <v>57</v>
      </c>
      <c r="AE40" s="30" t="str">
        <f t="shared" si="8"/>
        <v>s2i1seq1</v>
      </c>
      <c r="AF40" s="30" t="e">
        <f>VLOOKUP(AE40,sesionitem!D:E,2,FALSE)</f>
        <v>#N/A</v>
      </c>
      <c r="AG40" s="30" t="e">
        <f t="shared" si="9"/>
        <v>#N/A</v>
      </c>
    </row>
    <row r="41" spans="1:33" x14ac:dyDescent="0.2">
      <c r="A41" s="30">
        <v>40</v>
      </c>
      <c r="B41" s="30">
        <f>VLOOKUP(C41,'May Sessions'!D:E,2,FALSE)</f>
        <v>2</v>
      </c>
      <c r="C41" s="31">
        <v>44327.75</v>
      </c>
      <c r="D41" s="64">
        <f>VLOOKUP(E41,'Age Groups'!B:C,2,FALSE)</f>
        <v>3</v>
      </c>
      <c r="E41" s="31" t="s">
        <v>913</v>
      </c>
      <c r="F41" s="64">
        <f>VLOOKUP(H41,Items!J:L,3,FALSE)</f>
        <v>1</v>
      </c>
      <c r="G41" s="64">
        <f t="shared" si="5"/>
        <v>1</v>
      </c>
      <c r="H41" s="31" t="s">
        <v>920</v>
      </c>
      <c r="I41" s="31" t="s">
        <v>1109</v>
      </c>
      <c r="J41" s="64" t="str">
        <f>RIGHT(L41,1)</f>
        <v>5</v>
      </c>
      <c r="K41" s="31" t="str">
        <f>MID(L41,10,1)</f>
        <v>4</v>
      </c>
      <c r="L41" s="32" t="s">
        <v>918</v>
      </c>
      <c r="M41" s="36"/>
      <c r="N41" s="36" t="s">
        <v>1067</v>
      </c>
      <c r="O41" s="61">
        <f>VLOOKUP(P41,Clubs!D:E,2,FALSE)</f>
        <v>10</v>
      </c>
      <c r="P41" s="36" t="s">
        <v>31</v>
      </c>
      <c r="Q41" s="61">
        <v>1</v>
      </c>
      <c r="R41" s="32"/>
      <c r="V41" s="201" t="str">
        <f t="shared" si="0"/>
        <v>c10ag3y2d105</v>
      </c>
      <c r="W41" s="201">
        <f>VLOOKUP(V41,Cohorts!A:B,2,FALSE)</f>
        <v>6</v>
      </c>
      <c r="X41" s="201" t="str">
        <f t="shared" si="1"/>
        <v xml:space="preserve">            [ 'cohort_id' =&gt; 6,  'team_rank_id' =&gt; 1 ],</v>
      </c>
      <c r="Y41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1" s="30" t="str">
        <f t="shared" si="3"/>
        <v xml:space="preserve">            [ 'session_id' =&gt; 2, 'division_id' =&gt; 105 ],</v>
      </c>
      <c r="AA41" s="30" t="str">
        <f t="shared" si="4"/>
        <v xml:space="preserve">            [ 'session_id' =&gt;   2, 'team_rank_id' =&gt; 1 ],</v>
      </c>
      <c r="AB41" s="30" t="str">
        <f t="shared" si="6"/>
        <v xml:space="preserve">            [ 'session_id' =&gt;   2, 'item_id' =&gt; 1, 'sequence' =&gt; 1 ],</v>
      </c>
      <c r="AC41" s="30" t="str">
        <f t="shared" si="7"/>
        <v>cohort6teamrank1</v>
      </c>
      <c r="AD41" s="30">
        <f>VLOOKUP(AC41,teams!C:D,2,FALSE)</f>
        <v>142</v>
      </c>
      <c r="AE41" s="30" t="str">
        <f t="shared" si="8"/>
        <v>s2i1seq1</v>
      </c>
      <c r="AF41" s="30" t="e">
        <f>VLOOKUP(AE41,sesionitem!D:E,2,FALSE)</f>
        <v>#N/A</v>
      </c>
      <c r="AG41" s="30" t="e">
        <f t="shared" si="9"/>
        <v>#N/A</v>
      </c>
    </row>
    <row r="42" spans="1:33" x14ac:dyDescent="0.2">
      <c r="A42" s="30">
        <v>41</v>
      </c>
      <c r="B42" s="30">
        <f>VLOOKUP(C42,'May Sessions'!D:E,2,FALSE)</f>
        <v>2</v>
      </c>
      <c r="C42" s="31">
        <v>44327.75</v>
      </c>
      <c r="D42" s="64">
        <f>VLOOKUP(E42,'Age Groups'!B:C,2,FALSE)</f>
        <v>3</v>
      </c>
      <c r="E42" s="31" t="s">
        <v>913</v>
      </c>
      <c r="F42" s="64">
        <f>VLOOKUP(H42,Items!J:L,3,FALSE)</f>
        <v>1</v>
      </c>
      <c r="G42" s="64">
        <f t="shared" si="5"/>
        <v>1</v>
      </c>
      <c r="H42" s="31" t="s">
        <v>920</v>
      </c>
      <c r="I42" s="31" t="s">
        <v>1109</v>
      </c>
      <c r="J42" s="64" t="str">
        <f>RIGHT(L42,1)</f>
        <v>5</v>
      </c>
      <c r="K42" s="31" t="str">
        <f>MID(L42,10,1)</f>
        <v>4</v>
      </c>
      <c r="L42" s="32" t="s">
        <v>918</v>
      </c>
      <c r="M42" s="36"/>
      <c r="N42" s="36" t="s">
        <v>1070</v>
      </c>
      <c r="O42" s="61">
        <f>VLOOKUP(P42,Clubs!D:E,2,FALSE)</f>
        <v>32</v>
      </c>
      <c r="P42" s="36" t="s">
        <v>1006</v>
      </c>
      <c r="Q42" s="61">
        <v>1</v>
      </c>
      <c r="R42" s="32"/>
      <c r="V42" s="201" t="str">
        <f t="shared" si="0"/>
        <v>c32ag3y2d105</v>
      </c>
      <c r="W42" s="201">
        <f>VLOOKUP(V42,Cohorts!A:B,2,FALSE)</f>
        <v>144</v>
      </c>
      <c r="X42" s="201" t="str">
        <f t="shared" si="1"/>
        <v xml:space="preserve">            [ 'cohort_id' =&gt; 144,  'team_rank_id' =&gt; 1 ],</v>
      </c>
      <c r="Y42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2" s="30" t="str">
        <f t="shared" si="3"/>
        <v xml:space="preserve">            [ 'session_id' =&gt; 2, 'division_id' =&gt; 105 ],</v>
      </c>
      <c r="AA42" s="30" t="str">
        <f t="shared" si="4"/>
        <v xml:space="preserve">            [ 'session_id' =&gt;   2, 'team_rank_id' =&gt; 1 ],</v>
      </c>
      <c r="AB42" s="30" t="str">
        <f t="shared" si="6"/>
        <v xml:space="preserve">            [ 'session_id' =&gt;   2, 'item_id' =&gt; 1, 'sequence' =&gt; 1 ],</v>
      </c>
      <c r="AC42" s="30" t="str">
        <f t="shared" si="7"/>
        <v>cohort144teamrank1</v>
      </c>
      <c r="AD42" s="30">
        <f>VLOOKUP(AC42,teams!C:D,2,FALSE)</f>
        <v>32</v>
      </c>
      <c r="AE42" s="30" t="str">
        <f t="shared" si="8"/>
        <v>s2i1seq1</v>
      </c>
      <c r="AF42" s="30" t="e">
        <f>VLOOKUP(AE42,sesionitem!D:E,2,FALSE)</f>
        <v>#N/A</v>
      </c>
      <c r="AG42" s="30" t="e">
        <f t="shared" si="9"/>
        <v>#N/A</v>
      </c>
    </row>
    <row r="43" spans="1:33" x14ac:dyDescent="0.2">
      <c r="A43" s="30">
        <v>42</v>
      </c>
      <c r="B43" s="30">
        <f>VLOOKUP(C43,'May Sessions'!D:E,2,FALSE)</f>
        <v>2</v>
      </c>
      <c r="C43" s="31">
        <v>44327.75</v>
      </c>
      <c r="D43" s="64">
        <f>VLOOKUP(E43,'Age Groups'!B:C,2,FALSE)</f>
        <v>3</v>
      </c>
      <c r="E43" s="31" t="s">
        <v>913</v>
      </c>
      <c r="F43" s="64">
        <f>VLOOKUP(H43,Items!J:L,3,FALSE)</f>
        <v>1</v>
      </c>
      <c r="G43" s="64">
        <f t="shared" si="5"/>
        <v>1</v>
      </c>
      <c r="H43" s="31" t="s">
        <v>920</v>
      </c>
      <c r="I43" s="31" t="s">
        <v>1109</v>
      </c>
      <c r="J43" s="64" t="str">
        <f t="shared" ref="J43:J50" si="12">MID(L43,10,1)</f>
        <v>4</v>
      </c>
      <c r="K43" s="31" t="str">
        <f t="shared" ref="K43:K50" si="13">RIGHT(L43,1)</f>
        <v>5</v>
      </c>
      <c r="L43" s="32" t="s">
        <v>918</v>
      </c>
      <c r="M43" s="36"/>
      <c r="N43" s="36" t="s">
        <v>1071</v>
      </c>
      <c r="O43" s="61">
        <f>VLOOKUP(P43,Clubs!D:E,2,FALSE)</f>
        <v>1</v>
      </c>
      <c r="P43" s="36" t="s">
        <v>183</v>
      </c>
      <c r="Q43" s="61">
        <v>1</v>
      </c>
      <c r="R43" s="32"/>
      <c r="V43" s="30" t="str">
        <f t="shared" si="0"/>
        <v>c1ag3y2d104</v>
      </c>
      <c r="W43" s="30">
        <f>VLOOKUP(V43,Cohorts!A:B,2,FALSE)</f>
        <v>2</v>
      </c>
      <c r="X43" s="30" t="str">
        <f t="shared" si="1"/>
        <v xml:space="preserve">            [ 'cohort_id' =&gt; 2,  'team_rank_id' =&gt; 1 ],</v>
      </c>
      <c r="Y43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3" s="30" t="str">
        <f t="shared" si="3"/>
        <v xml:space="preserve">            [ 'session_id' =&gt; 2, 'division_id' =&gt; 104 ],</v>
      </c>
      <c r="AA43" s="30" t="str">
        <f t="shared" si="4"/>
        <v xml:space="preserve">            [ 'session_id' =&gt;   2, 'team_rank_id' =&gt; 1 ],</v>
      </c>
      <c r="AB43" s="30" t="str">
        <f t="shared" si="6"/>
        <v xml:space="preserve">            [ 'session_id' =&gt;   2, 'item_id' =&gt; 1, 'sequence' =&gt; 1 ],</v>
      </c>
      <c r="AC43" s="30" t="str">
        <f t="shared" si="7"/>
        <v>cohort2teamrank1</v>
      </c>
      <c r="AD43" s="30">
        <f>VLOOKUP(AC43,teams!C:D,2,FALSE)</f>
        <v>69</v>
      </c>
      <c r="AE43" s="30" t="str">
        <f t="shared" si="8"/>
        <v>s2i1seq1</v>
      </c>
      <c r="AF43" s="30" t="e">
        <f>VLOOKUP(AE43,sesionitem!D:E,2,FALSE)</f>
        <v>#N/A</v>
      </c>
      <c r="AG43" s="30" t="e">
        <f t="shared" si="9"/>
        <v>#N/A</v>
      </c>
    </row>
    <row r="44" spans="1:33" x14ac:dyDescent="0.2">
      <c r="A44" s="30">
        <v>43</v>
      </c>
      <c r="B44" s="30">
        <f>VLOOKUP(C44,'May Sessions'!D:E,2,FALSE)</f>
        <v>2</v>
      </c>
      <c r="C44" s="31">
        <v>44327.75</v>
      </c>
      <c r="D44" s="64">
        <f>VLOOKUP(E44,'Age Groups'!B:C,2,FALSE)</f>
        <v>3</v>
      </c>
      <c r="E44" s="31" t="s">
        <v>913</v>
      </c>
      <c r="F44" s="64">
        <f>VLOOKUP(H44,Items!J:L,3,FALSE)</f>
        <v>1</v>
      </c>
      <c r="G44" s="64">
        <f t="shared" si="5"/>
        <v>1</v>
      </c>
      <c r="H44" s="31" t="s">
        <v>920</v>
      </c>
      <c r="I44" s="31" t="s">
        <v>1109</v>
      </c>
      <c r="J44" s="64" t="str">
        <f t="shared" si="12"/>
        <v>4</v>
      </c>
      <c r="K44" s="31" t="str">
        <f t="shared" si="13"/>
        <v>5</v>
      </c>
      <c r="L44" s="32" t="s">
        <v>918</v>
      </c>
      <c r="M44" s="36"/>
      <c r="N44" s="36" t="s">
        <v>1072</v>
      </c>
      <c r="O44" s="61">
        <f>VLOOKUP(P44,Clubs!D:E,2,FALSE)</f>
        <v>16</v>
      </c>
      <c r="P44" s="36" t="s">
        <v>59</v>
      </c>
      <c r="Q44" s="61">
        <v>1</v>
      </c>
      <c r="R44" s="32"/>
      <c r="V44" s="30" t="str">
        <f t="shared" si="0"/>
        <v>c16ag3y2d104</v>
      </c>
      <c r="W44" s="30">
        <f>VLOOKUP(V44,Cohorts!A:B,2,FALSE)</f>
        <v>51</v>
      </c>
      <c r="X44" s="30" t="str">
        <f t="shared" si="1"/>
        <v xml:space="preserve">            [ 'cohort_id' =&gt; 51,  'team_rank_id' =&gt; 1 ],</v>
      </c>
      <c r="Y44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4" s="30" t="str">
        <f t="shared" si="3"/>
        <v xml:space="preserve">            [ 'session_id' =&gt; 2, 'division_id' =&gt; 104 ],</v>
      </c>
      <c r="AA44" s="30" t="str">
        <f t="shared" si="4"/>
        <v xml:space="preserve">            [ 'session_id' =&gt;   2, 'team_rank_id' =&gt; 1 ],</v>
      </c>
      <c r="AB44" s="30" t="str">
        <f t="shared" si="6"/>
        <v xml:space="preserve">            [ 'session_id' =&gt;   2, 'item_id' =&gt; 1, 'sequence' =&gt; 1 ],</v>
      </c>
      <c r="AC44" s="30" t="str">
        <f t="shared" si="7"/>
        <v>cohort51teamrank1</v>
      </c>
      <c r="AD44" s="30">
        <f>VLOOKUP(AC44,teams!C:D,2,FALSE)</f>
        <v>138</v>
      </c>
      <c r="AE44" s="30" t="str">
        <f t="shared" si="8"/>
        <v>s2i1seq1</v>
      </c>
      <c r="AF44" s="30" t="e">
        <f>VLOOKUP(AE44,sesionitem!D:E,2,FALSE)</f>
        <v>#N/A</v>
      </c>
      <c r="AG44" s="30" t="e">
        <f t="shared" si="9"/>
        <v>#N/A</v>
      </c>
    </row>
    <row r="45" spans="1:33" x14ac:dyDescent="0.2">
      <c r="A45" s="30">
        <v>44</v>
      </c>
      <c r="B45" s="30">
        <f>VLOOKUP(C45,'May Sessions'!D:E,2,FALSE)</f>
        <v>2</v>
      </c>
      <c r="C45" s="31">
        <v>44327.75</v>
      </c>
      <c r="D45" s="64">
        <f>VLOOKUP(E45,'Age Groups'!B:C,2,FALSE)</f>
        <v>3</v>
      </c>
      <c r="E45" s="31" t="s">
        <v>913</v>
      </c>
      <c r="F45" s="64">
        <f>VLOOKUP(H45,Items!J:L,3,FALSE)</f>
        <v>3</v>
      </c>
      <c r="G45" s="64">
        <f t="shared" si="5"/>
        <v>2</v>
      </c>
      <c r="H45" s="31" t="s">
        <v>927</v>
      </c>
      <c r="I45" s="31" t="s">
        <v>1109</v>
      </c>
      <c r="J45" s="64" t="str">
        <f t="shared" si="12"/>
        <v>4</v>
      </c>
      <c r="K45" s="31" t="str">
        <f t="shared" si="13"/>
        <v>5</v>
      </c>
      <c r="L45" s="32" t="s">
        <v>918</v>
      </c>
      <c r="M45" s="32"/>
      <c r="N45" s="32" t="s">
        <v>938</v>
      </c>
      <c r="O45" s="61">
        <f>VLOOKUP(P45,Clubs!D:E,2,FALSE)</f>
        <v>38</v>
      </c>
      <c r="P45" s="32" t="s">
        <v>137</v>
      </c>
      <c r="Q45" s="32" t="s">
        <v>1017</v>
      </c>
      <c r="R45" s="32"/>
      <c r="V45" s="30" t="str">
        <f t="shared" si="0"/>
        <v>c38ag3y2d104</v>
      </c>
      <c r="W45" s="30">
        <f>VLOOKUP(V45,Cohorts!A:B,2,FALSE)</f>
        <v>179</v>
      </c>
      <c r="X45" s="30" t="str">
        <f t="shared" si="1"/>
        <v xml:space="preserve">            [ 'cohort_id' =&gt; 179,  'team_rank_id' =&gt; 3 ],</v>
      </c>
      <c r="Y45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5" s="30" t="str">
        <f t="shared" si="3"/>
        <v xml:space="preserve">            [ 'session_id' =&gt; 2, 'division_id' =&gt; 104 ],</v>
      </c>
      <c r="AA45" s="30" t="str">
        <f t="shared" si="4"/>
        <v xml:space="preserve">            [ 'session_id' =&gt;   2, 'team_rank_id' =&gt; 3 ],</v>
      </c>
      <c r="AB45" s="30" t="str">
        <f t="shared" si="6"/>
        <v xml:space="preserve">            [ 'session_id' =&gt;   2, 'item_id' =&gt; 3, 'sequence' =&gt; 2 ],</v>
      </c>
      <c r="AC45" s="30" t="str">
        <f t="shared" si="7"/>
        <v>cohort179teamrank3</v>
      </c>
      <c r="AD45" s="30">
        <f>VLOOKUP(AC45,teams!C:D,2,FALSE)</f>
        <v>59</v>
      </c>
      <c r="AE45" s="30" t="str">
        <f t="shared" si="8"/>
        <v>s2i3seq2</v>
      </c>
      <c r="AF45" s="30" t="e">
        <f>VLOOKUP(AE45,sesionitem!D:E,2,FALSE)</f>
        <v>#N/A</v>
      </c>
      <c r="AG45" s="30" t="e">
        <f t="shared" si="9"/>
        <v>#N/A</v>
      </c>
    </row>
    <row r="46" spans="1:33" x14ac:dyDescent="0.2">
      <c r="A46" s="30">
        <v>45</v>
      </c>
      <c r="B46" s="30">
        <f>VLOOKUP(C46,'May Sessions'!D:E,2,FALSE)</f>
        <v>2</v>
      </c>
      <c r="C46" s="31">
        <v>44327.75</v>
      </c>
      <c r="D46" s="64">
        <f>VLOOKUP(E46,'Age Groups'!B:C,2,FALSE)</f>
        <v>3</v>
      </c>
      <c r="E46" s="31" t="s">
        <v>913</v>
      </c>
      <c r="F46" s="64">
        <f>VLOOKUP(H46,Items!J:L,3,FALSE)</f>
        <v>3</v>
      </c>
      <c r="G46" s="64">
        <f t="shared" si="5"/>
        <v>2</v>
      </c>
      <c r="H46" s="31" t="s">
        <v>927</v>
      </c>
      <c r="I46" s="31" t="s">
        <v>1109</v>
      </c>
      <c r="J46" s="64" t="str">
        <f t="shared" si="12"/>
        <v>4</v>
      </c>
      <c r="K46" s="31" t="str">
        <f t="shared" si="13"/>
        <v>5</v>
      </c>
      <c r="L46" s="32" t="s">
        <v>918</v>
      </c>
      <c r="M46" s="32"/>
      <c r="N46" s="32" t="s">
        <v>986</v>
      </c>
      <c r="O46" s="61">
        <f>VLOOKUP(P46,Clubs!D:E,2,FALSE)</f>
        <v>38</v>
      </c>
      <c r="P46" s="32" t="s">
        <v>137</v>
      </c>
      <c r="Q46" s="32" t="s">
        <v>986</v>
      </c>
      <c r="R46" s="32"/>
      <c r="V46" s="30" t="str">
        <f t="shared" si="0"/>
        <v>c38ag3y2d104</v>
      </c>
      <c r="W46" s="30">
        <f>VLOOKUP(V46,Cohorts!A:B,2,FALSE)</f>
        <v>179</v>
      </c>
      <c r="X46" s="30" t="str">
        <f t="shared" si="1"/>
        <v xml:space="preserve">            [ 'cohort_id' =&gt; 179,  'team_rank_id' =&gt; 2 ],</v>
      </c>
      <c r="Y46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6" s="30" t="str">
        <f t="shared" si="3"/>
        <v xml:space="preserve">            [ 'session_id' =&gt; 2, 'division_id' =&gt; 104 ],</v>
      </c>
      <c r="AA46" s="30" t="str">
        <f t="shared" si="4"/>
        <v xml:space="preserve">            [ 'session_id' =&gt;   2, 'team_rank_id' =&gt; 2 ],</v>
      </c>
      <c r="AB46" s="30" t="str">
        <f t="shared" si="6"/>
        <v xml:space="preserve">            [ 'session_id' =&gt;   2, 'item_id' =&gt; 3, 'sequence' =&gt; 2 ],</v>
      </c>
      <c r="AC46" s="30" t="str">
        <f t="shared" si="7"/>
        <v>cohort179teamrank2</v>
      </c>
      <c r="AD46" s="30">
        <f>VLOOKUP(AC46,teams!C:D,2,FALSE)</f>
        <v>58</v>
      </c>
      <c r="AE46" s="30" t="str">
        <f t="shared" si="8"/>
        <v>s2i3seq2</v>
      </c>
      <c r="AF46" s="30" t="e">
        <f>VLOOKUP(AE46,sesionitem!D:E,2,FALSE)</f>
        <v>#N/A</v>
      </c>
      <c r="AG46" s="30" t="e">
        <f t="shared" si="9"/>
        <v>#N/A</v>
      </c>
    </row>
    <row r="47" spans="1:33" x14ac:dyDescent="0.2">
      <c r="A47" s="30">
        <v>46</v>
      </c>
      <c r="B47" s="30">
        <f>VLOOKUP(C47,'May Sessions'!D:E,2,FALSE)</f>
        <v>2</v>
      </c>
      <c r="C47" s="31">
        <v>44327.75</v>
      </c>
      <c r="D47" s="64">
        <f>VLOOKUP(E47,'Age Groups'!B:C,2,FALSE)</f>
        <v>3</v>
      </c>
      <c r="E47" s="31" t="s">
        <v>913</v>
      </c>
      <c r="F47" s="64">
        <f>VLOOKUP(H47,Items!J:L,3,FALSE)</f>
        <v>3</v>
      </c>
      <c r="G47" s="64">
        <f t="shared" si="5"/>
        <v>2</v>
      </c>
      <c r="H47" s="31" t="s">
        <v>927</v>
      </c>
      <c r="I47" s="31" t="s">
        <v>1109</v>
      </c>
      <c r="J47" s="64" t="str">
        <f t="shared" si="12"/>
        <v>4</v>
      </c>
      <c r="K47" s="31" t="str">
        <f t="shared" si="13"/>
        <v>5</v>
      </c>
      <c r="L47" s="32" t="s">
        <v>918</v>
      </c>
      <c r="M47" s="36"/>
      <c r="N47" s="36" t="s">
        <v>1017</v>
      </c>
      <c r="O47" s="61">
        <f>VLOOKUP(P47,Clubs!D:E,2,FALSE)</f>
        <v>1</v>
      </c>
      <c r="P47" s="36" t="s">
        <v>183</v>
      </c>
      <c r="Q47" s="61">
        <v>1</v>
      </c>
      <c r="R47" s="32"/>
      <c r="V47" s="30" t="str">
        <f t="shared" si="0"/>
        <v>c1ag3y2d104</v>
      </c>
      <c r="W47" s="30">
        <f>VLOOKUP(V47,Cohorts!A:B,2,FALSE)</f>
        <v>2</v>
      </c>
      <c r="X47" s="30" t="str">
        <f t="shared" si="1"/>
        <v xml:space="preserve">            [ 'cohort_id' =&gt; 2,  'team_rank_id' =&gt; 1 ],</v>
      </c>
      <c r="Y47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7" s="30" t="str">
        <f t="shared" si="3"/>
        <v xml:space="preserve">            [ 'session_id' =&gt; 2, 'division_id' =&gt; 104 ],</v>
      </c>
      <c r="AA47" s="30" t="str">
        <f t="shared" si="4"/>
        <v xml:space="preserve">            [ 'session_id' =&gt;   2, 'team_rank_id' =&gt; 1 ],</v>
      </c>
      <c r="AB47" s="30" t="str">
        <f t="shared" si="6"/>
        <v xml:space="preserve">            [ 'session_id' =&gt;   2, 'item_id' =&gt; 3, 'sequence' =&gt; 2 ],</v>
      </c>
      <c r="AC47" s="30" t="str">
        <f t="shared" si="7"/>
        <v>cohort2teamrank1</v>
      </c>
      <c r="AD47" s="30">
        <f>VLOOKUP(AC47,teams!C:D,2,FALSE)</f>
        <v>69</v>
      </c>
      <c r="AE47" s="30" t="str">
        <f t="shared" si="8"/>
        <v>s2i3seq2</v>
      </c>
      <c r="AF47" s="30" t="e">
        <f>VLOOKUP(AE47,sesionitem!D:E,2,FALSE)</f>
        <v>#N/A</v>
      </c>
      <c r="AG47" s="30" t="e">
        <f t="shared" si="9"/>
        <v>#N/A</v>
      </c>
    </row>
    <row r="48" spans="1:33" x14ac:dyDescent="0.2">
      <c r="A48" s="30">
        <v>47</v>
      </c>
      <c r="B48" s="30">
        <f>VLOOKUP(C48,'May Sessions'!D:E,2,FALSE)</f>
        <v>2</v>
      </c>
      <c r="C48" s="31">
        <v>44327.75</v>
      </c>
      <c r="D48" s="64">
        <f>VLOOKUP(E48,'Age Groups'!B:C,2,FALSE)</f>
        <v>3</v>
      </c>
      <c r="E48" s="31" t="s">
        <v>913</v>
      </c>
      <c r="F48" s="64">
        <f>VLOOKUP(H48,Items!J:L,3,FALSE)</f>
        <v>3</v>
      </c>
      <c r="G48" s="64">
        <f t="shared" si="5"/>
        <v>2</v>
      </c>
      <c r="H48" s="31" t="s">
        <v>927</v>
      </c>
      <c r="I48" s="31" t="s">
        <v>1109</v>
      </c>
      <c r="J48" s="64" t="str">
        <f t="shared" si="12"/>
        <v>4</v>
      </c>
      <c r="K48" s="31" t="str">
        <f t="shared" si="13"/>
        <v>5</v>
      </c>
      <c r="L48" s="32" t="s">
        <v>918</v>
      </c>
      <c r="M48" s="36"/>
      <c r="N48" s="36" t="s">
        <v>1042</v>
      </c>
      <c r="O48" s="61">
        <f>VLOOKUP(P48,Clubs!D:E,2,FALSE)</f>
        <v>39</v>
      </c>
      <c r="P48" s="36" t="s">
        <v>140</v>
      </c>
      <c r="Q48" s="61">
        <v>1</v>
      </c>
      <c r="R48" s="32"/>
      <c r="V48" s="30" t="str">
        <f t="shared" si="0"/>
        <v>c39ag3y2d104</v>
      </c>
      <c r="W48" s="30">
        <f>VLOOKUP(V48,Cohorts!A:B,2,FALSE)</f>
        <v>187</v>
      </c>
      <c r="X48" s="30" t="str">
        <f t="shared" si="1"/>
        <v xml:space="preserve">            [ 'cohort_id' =&gt; 187,  'team_rank_id' =&gt; 1 ],</v>
      </c>
      <c r="Y48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8" s="30" t="str">
        <f t="shared" si="3"/>
        <v xml:space="preserve">            [ 'session_id' =&gt; 2, 'division_id' =&gt; 104 ],</v>
      </c>
      <c r="AA48" s="30" t="str">
        <f t="shared" si="4"/>
        <v xml:space="preserve">            [ 'session_id' =&gt;   2, 'team_rank_id' =&gt; 1 ],</v>
      </c>
      <c r="AB48" s="30" t="str">
        <f t="shared" si="6"/>
        <v xml:space="preserve">            [ 'session_id' =&gt;   2, 'item_id' =&gt; 3, 'sequence' =&gt; 2 ],</v>
      </c>
      <c r="AC48" s="30" t="str">
        <f t="shared" si="7"/>
        <v>cohort187teamrank1</v>
      </c>
      <c r="AD48" s="30">
        <f>VLOOKUP(AC48,teams!C:D,2,FALSE)</f>
        <v>63</v>
      </c>
      <c r="AE48" s="30" t="str">
        <f t="shared" si="8"/>
        <v>s2i3seq2</v>
      </c>
      <c r="AF48" s="30" t="e">
        <f>VLOOKUP(AE48,sesionitem!D:E,2,FALSE)</f>
        <v>#N/A</v>
      </c>
      <c r="AG48" s="30" t="e">
        <f t="shared" si="9"/>
        <v>#N/A</v>
      </c>
    </row>
    <row r="49" spans="1:33" x14ac:dyDescent="0.2">
      <c r="A49" s="30">
        <v>48</v>
      </c>
      <c r="B49" s="30">
        <f>VLOOKUP(C49,'May Sessions'!D:E,2,FALSE)</f>
        <v>2</v>
      </c>
      <c r="C49" s="31">
        <v>44327.75</v>
      </c>
      <c r="D49" s="64">
        <f>VLOOKUP(E49,'Age Groups'!B:C,2,FALSE)</f>
        <v>3</v>
      </c>
      <c r="E49" s="31" t="s">
        <v>913</v>
      </c>
      <c r="F49" s="64">
        <f>VLOOKUP(H49,Items!J:L,3,FALSE)</f>
        <v>3</v>
      </c>
      <c r="G49" s="64">
        <f t="shared" si="5"/>
        <v>2</v>
      </c>
      <c r="H49" s="31" t="s">
        <v>927</v>
      </c>
      <c r="I49" s="31" t="s">
        <v>1109</v>
      </c>
      <c r="J49" s="64" t="str">
        <f t="shared" si="12"/>
        <v>4</v>
      </c>
      <c r="K49" s="31" t="str">
        <f t="shared" si="13"/>
        <v>5</v>
      </c>
      <c r="L49" s="32" t="s">
        <v>918</v>
      </c>
      <c r="M49" s="36"/>
      <c r="N49" s="36" t="s">
        <v>1057</v>
      </c>
      <c r="O49" s="61">
        <f>VLOOKUP(P49,Clubs!D:E,2,FALSE)</f>
        <v>38</v>
      </c>
      <c r="P49" s="36" t="s">
        <v>137</v>
      </c>
      <c r="Q49" s="61">
        <v>1</v>
      </c>
      <c r="R49" s="32"/>
      <c r="V49" s="30" t="str">
        <f t="shared" si="0"/>
        <v>c38ag3y2d104</v>
      </c>
      <c r="W49" s="30">
        <f>VLOOKUP(V49,Cohorts!A:B,2,FALSE)</f>
        <v>179</v>
      </c>
      <c r="X49" s="30" t="str">
        <f t="shared" si="1"/>
        <v xml:space="preserve">            [ 'cohort_id' =&gt; 179,  'team_rank_id' =&gt; 1 ],</v>
      </c>
      <c r="Y49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49" s="30" t="str">
        <f t="shared" si="3"/>
        <v xml:space="preserve">            [ 'session_id' =&gt; 2, 'division_id' =&gt; 104 ],</v>
      </c>
      <c r="AA49" s="30" t="str">
        <f t="shared" si="4"/>
        <v xml:space="preserve">            [ 'session_id' =&gt;   2, 'team_rank_id' =&gt; 1 ],</v>
      </c>
      <c r="AB49" s="30" t="str">
        <f t="shared" si="6"/>
        <v xml:space="preserve">            [ 'session_id' =&gt;   2, 'item_id' =&gt; 3, 'sequence' =&gt; 2 ],</v>
      </c>
      <c r="AC49" s="30" t="str">
        <f t="shared" si="7"/>
        <v>cohort179teamrank1</v>
      </c>
      <c r="AD49" s="30">
        <f>VLOOKUP(AC49,teams!C:D,2,FALSE)</f>
        <v>57</v>
      </c>
      <c r="AE49" s="30" t="str">
        <f t="shared" si="8"/>
        <v>s2i3seq2</v>
      </c>
      <c r="AF49" s="30" t="e">
        <f>VLOOKUP(AE49,sesionitem!D:E,2,FALSE)</f>
        <v>#N/A</v>
      </c>
      <c r="AG49" s="30" t="e">
        <f t="shared" si="9"/>
        <v>#N/A</v>
      </c>
    </row>
    <row r="50" spans="1:33" x14ac:dyDescent="0.2">
      <c r="A50" s="30">
        <v>49</v>
      </c>
      <c r="B50" s="30">
        <f>VLOOKUP(C50,'May Sessions'!D:E,2,FALSE)</f>
        <v>2</v>
      </c>
      <c r="C50" s="31">
        <v>44327.75</v>
      </c>
      <c r="D50" s="64">
        <f>VLOOKUP(E50,'Age Groups'!B:C,2,FALSE)</f>
        <v>3</v>
      </c>
      <c r="E50" s="31" t="s">
        <v>913</v>
      </c>
      <c r="F50" s="64">
        <f>VLOOKUP(H50,Items!J:L,3,FALSE)</f>
        <v>3</v>
      </c>
      <c r="G50" s="64">
        <f t="shared" si="5"/>
        <v>2</v>
      </c>
      <c r="H50" s="31" t="s">
        <v>927</v>
      </c>
      <c r="I50" s="31" t="s">
        <v>1109</v>
      </c>
      <c r="J50" s="64" t="str">
        <f t="shared" si="12"/>
        <v>4</v>
      </c>
      <c r="K50" s="31" t="str">
        <f t="shared" si="13"/>
        <v>5</v>
      </c>
      <c r="L50" s="32" t="s">
        <v>918</v>
      </c>
      <c r="M50" s="36"/>
      <c r="N50" s="36" t="s">
        <v>1067</v>
      </c>
      <c r="O50" s="61">
        <f>VLOOKUP(P50,Clubs!D:E,2,FALSE)</f>
        <v>16</v>
      </c>
      <c r="P50" s="36" t="s">
        <v>59</v>
      </c>
      <c r="Q50" s="61">
        <v>1</v>
      </c>
      <c r="R50" s="32"/>
      <c r="V50" s="30" t="str">
        <f t="shared" si="0"/>
        <v>c16ag3y2d104</v>
      </c>
      <c r="W50" s="30">
        <f>VLOOKUP(V50,Cohorts!A:B,2,FALSE)</f>
        <v>51</v>
      </c>
      <c r="X50" s="30" t="str">
        <f t="shared" si="1"/>
        <v xml:space="preserve">            [ 'cohort_id' =&gt; 51,  'team_rank_id' =&gt; 1 ],</v>
      </c>
      <c r="Y50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0" s="30" t="str">
        <f t="shared" si="3"/>
        <v xml:space="preserve">            [ 'session_id' =&gt; 2, 'division_id' =&gt; 104 ],</v>
      </c>
      <c r="AA50" s="30" t="str">
        <f t="shared" si="4"/>
        <v xml:space="preserve">            [ 'session_id' =&gt;   2, 'team_rank_id' =&gt; 1 ],</v>
      </c>
      <c r="AB50" s="30" t="str">
        <f t="shared" si="6"/>
        <v xml:space="preserve">            [ 'session_id' =&gt;   2, 'item_id' =&gt; 3, 'sequence' =&gt; 2 ],</v>
      </c>
      <c r="AC50" s="30" t="str">
        <f t="shared" si="7"/>
        <v>cohort51teamrank1</v>
      </c>
      <c r="AD50" s="30">
        <f>VLOOKUP(AC50,teams!C:D,2,FALSE)</f>
        <v>138</v>
      </c>
      <c r="AE50" s="30" t="str">
        <f t="shared" si="8"/>
        <v>s2i3seq2</v>
      </c>
      <c r="AF50" s="30" t="e">
        <f>VLOOKUP(AE50,sesionitem!D:E,2,FALSE)</f>
        <v>#N/A</v>
      </c>
      <c r="AG50" s="30" t="e">
        <f t="shared" si="9"/>
        <v>#N/A</v>
      </c>
    </row>
    <row r="51" spans="1:33" x14ac:dyDescent="0.2">
      <c r="A51" s="30">
        <v>50</v>
      </c>
      <c r="B51" s="30">
        <f>VLOOKUP(C51,'May Sessions'!D:E,2,FALSE)</f>
        <v>2</v>
      </c>
      <c r="C51" s="31">
        <v>44327.75</v>
      </c>
      <c r="D51" s="64">
        <f>VLOOKUP(E51,'Age Groups'!B:C,2,FALSE)</f>
        <v>3</v>
      </c>
      <c r="E51" s="31" t="s">
        <v>913</v>
      </c>
      <c r="F51" s="64">
        <f>VLOOKUP(H51,Items!J:L,3,FALSE)</f>
        <v>3</v>
      </c>
      <c r="G51" s="64">
        <f t="shared" si="5"/>
        <v>2</v>
      </c>
      <c r="H51" s="31" t="s">
        <v>927</v>
      </c>
      <c r="I51" s="31" t="s">
        <v>1109</v>
      </c>
      <c r="J51" s="64" t="str">
        <f>RIGHT(L51,1)</f>
        <v>5</v>
      </c>
      <c r="K51" s="31" t="str">
        <f>MID(L51,10,1)</f>
        <v>4</v>
      </c>
      <c r="L51" s="32" t="s">
        <v>918</v>
      </c>
      <c r="M51" s="36"/>
      <c r="N51" s="36" t="s">
        <v>1070</v>
      </c>
      <c r="O51" s="61">
        <f>VLOOKUP(P51,Clubs!D:E,2,FALSE)</f>
        <v>32</v>
      </c>
      <c r="P51" s="36" t="s">
        <v>1006</v>
      </c>
      <c r="Q51" s="61">
        <v>1</v>
      </c>
      <c r="R51" s="32"/>
      <c r="V51" s="201" t="str">
        <f t="shared" si="0"/>
        <v>c32ag3y2d105</v>
      </c>
      <c r="W51" s="201">
        <f>VLOOKUP(V51,Cohorts!A:B,2,FALSE)</f>
        <v>144</v>
      </c>
      <c r="X51" s="201" t="str">
        <f t="shared" si="1"/>
        <v xml:space="preserve">            [ 'cohort_id' =&gt; 144,  'team_rank_id' =&gt; 1 ],</v>
      </c>
      <c r="Y51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1" s="30" t="str">
        <f t="shared" si="3"/>
        <v xml:space="preserve">            [ 'session_id' =&gt; 2, 'division_id' =&gt; 105 ],</v>
      </c>
      <c r="AA51" s="30" t="str">
        <f t="shared" si="4"/>
        <v xml:space="preserve">            [ 'session_id' =&gt;   2, 'team_rank_id' =&gt; 1 ],</v>
      </c>
      <c r="AB51" s="30" t="str">
        <f t="shared" si="6"/>
        <v xml:space="preserve">            [ 'session_id' =&gt;   2, 'item_id' =&gt; 3, 'sequence' =&gt; 2 ],</v>
      </c>
      <c r="AC51" s="30" t="str">
        <f t="shared" si="7"/>
        <v>cohort144teamrank1</v>
      </c>
      <c r="AD51" s="30">
        <f>VLOOKUP(AC51,teams!C:D,2,FALSE)</f>
        <v>32</v>
      </c>
      <c r="AE51" s="30" t="str">
        <f t="shared" si="8"/>
        <v>s2i3seq2</v>
      </c>
      <c r="AF51" s="30" t="e">
        <f>VLOOKUP(AE51,sesionitem!D:E,2,FALSE)</f>
        <v>#N/A</v>
      </c>
      <c r="AG51" s="30" t="e">
        <f t="shared" si="9"/>
        <v>#N/A</v>
      </c>
    </row>
    <row r="52" spans="1:33" x14ac:dyDescent="0.2">
      <c r="A52" s="30">
        <v>51</v>
      </c>
      <c r="B52" s="30">
        <f>VLOOKUP(C52,'May Sessions'!D:E,2,FALSE)</f>
        <v>2</v>
      </c>
      <c r="C52" s="31">
        <v>44327.75</v>
      </c>
      <c r="D52" s="64">
        <f>VLOOKUP(E52,'Age Groups'!B:C,2,FALSE)</f>
        <v>3</v>
      </c>
      <c r="E52" s="31" t="s">
        <v>913</v>
      </c>
      <c r="F52" s="64">
        <f>VLOOKUP(H52,Items!J:L,3,FALSE)</f>
        <v>3</v>
      </c>
      <c r="G52" s="64">
        <f t="shared" si="5"/>
        <v>2</v>
      </c>
      <c r="H52" s="31" t="s">
        <v>927</v>
      </c>
      <c r="I52" s="31" t="s">
        <v>1109</v>
      </c>
      <c r="J52" s="64" t="str">
        <f>RIGHT(L52,1)</f>
        <v>5</v>
      </c>
      <c r="K52" s="31" t="str">
        <f>MID(L52,10,1)</f>
        <v>4</v>
      </c>
      <c r="L52" s="32" t="s">
        <v>918</v>
      </c>
      <c r="M52" s="36"/>
      <c r="N52" s="36" t="s">
        <v>1071</v>
      </c>
      <c r="O52" s="61">
        <f>VLOOKUP(P52,Clubs!D:E,2,FALSE)</f>
        <v>10</v>
      </c>
      <c r="P52" s="36" t="s">
        <v>31</v>
      </c>
      <c r="Q52" s="61">
        <v>1</v>
      </c>
      <c r="R52" s="32"/>
      <c r="V52" s="201" t="str">
        <f t="shared" si="0"/>
        <v>c10ag3y2d105</v>
      </c>
      <c r="W52" s="201">
        <f>VLOOKUP(V52,Cohorts!A:B,2,FALSE)</f>
        <v>6</v>
      </c>
      <c r="X52" s="201" t="str">
        <f t="shared" si="1"/>
        <v xml:space="preserve">            [ 'cohort_id' =&gt; 6,  'team_rank_id' =&gt; 1 ],</v>
      </c>
      <c r="Y52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2" s="30" t="str">
        <f t="shared" si="3"/>
        <v xml:space="preserve">            [ 'session_id' =&gt; 2, 'division_id' =&gt; 105 ],</v>
      </c>
      <c r="AA52" s="30" t="str">
        <f t="shared" si="4"/>
        <v xml:space="preserve">            [ 'session_id' =&gt;   2, 'team_rank_id' =&gt; 1 ],</v>
      </c>
      <c r="AB52" s="30" t="str">
        <f t="shared" si="6"/>
        <v xml:space="preserve">            [ 'session_id' =&gt;   2, 'item_id' =&gt; 3, 'sequence' =&gt; 2 ],</v>
      </c>
      <c r="AC52" s="30" t="str">
        <f t="shared" si="7"/>
        <v>cohort6teamrank1</v>
      </c>
      <c r="AD52" s="30">
        <f>VLOOKUP(AC52,teams!C:D,2,FALSE)</f>
        <v>142</v>
      </c>
      <c r="AE52" s="30" t="str">
        <f t="shared" si="8"/>
        <v>s2i3seq2</v>
      </c>
      <c r="AF52" s="30" t="e">
        <f>VLOOKUP(AE52,sesionitem!D:E,2,FALSE)</f>
        <v>#N/A</v>
      </c>
      <c r="AG52" s="30" t="e">
        <f t="shared" si="9"/>
        <v>#N/A</v>
      </c>
    </row>
    <row r="53" spans="1:33" x14ac:dyDescent="0.2">
      <c r="A53" s="30">
        <v>52</v>
      </c>
      <c r="B53" s="30">
        <f>VLOOKUP(C53,'May Sessions'!D:E,2,FALSE)</f>
        <v>2</v>
      </c>
      <c r="C53" s="31">
        <v>44327.75</v>
      </c>
      <c r="D53" s="64">
        <f>VLOOKUP(E53,'Age Groups'!B:C,2,FALSE)</f>
        <v>3</v>
      </c>
      <c r="E53" s="31" t="s">
        <v>913</v>
      </c>
      <c r="F53" s="64">
        <f>VLOOKUP(H53,Items!J:L,3,FALSE)</f>
        <v>3</v>
      </c>
      <c r="G53" s="64">
        <f t="shared" si="5"/>
        <v>2</v>
      </c>
      <c r="H53" s="31" t="s">
        <v>927</v>
      </c>
      <c r="I53" s="31" t="s">
        <v>1109</v>
      </c>
      <c r="J53" s="64" t="str">
        <f>MID(L53,10,1)</f>
        <v>4</v>
      </c>
      <c r="K53" s="31" t="str">
        <f>RIGHT(L53,1)</f>
        <v>5</v>
      </c>
      <c r="L53" s="32" t="s">
        <v>918</v>
      </c>
      <c r="M53" s="36"/>
      <c r="N53" s="36" t="s">
        <v>1072</v>
      </c>
      <c r="O53" s="61">
        <f>VLOOKUP(P53,Clubs!D:E,2,FALSE)</f>
        <v>26</v>
      </c>
      <c r="P53" s="36" t="s">
        <v>96</v>
      </c>
      <c r="Q53" s="61">
        <v>1</v>
      </c>
      <c r="R53" s="32"/>
      <c r="V53" s="30" t="str">
        <f t="shared" si="0"/>
        <v>c26ag3y2d104</v>
      </c>
      <c r="W53" s="30">
        <f>VLOOKUP(V53,Cohorts!A:B,2,FALSE)</f>
        <v>104</v>
      </c>
      <c r="X53" s="30" t="str">
        <f t="shared" si="1"/>
        <v xml:space="preserve">            [ 'cohort_id' =&gt; 104,  'team_rank_id' =&gt; 1 ],</v>
      </c>
      <c r="Y53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3" s="30" t="str">
        <f t="shared" si="3"/>
        <v xml:space="preserve">            [ 'session_id' =&gt; 2, 'division_id' =&gt; 104 ],</v>
      </c>
      <c r="AA53" s="30" t="str">
        <f t="shared" si="4"/>
        <v xml:space="preserve">            [ 'session_id' =&gt;   2, 'team_rank_id' =&gt; 1 ],</v>
      </c>
      <c r="AB53" s="30" t="str">
        <f t="shared" si="6"/>
        <v xml:space="preserve">            [ 'session_id' =&gt;   2, 'item_id' =&gt; 3, 'sequence' =&gt; 2 ],</v>
      </c>
      <c r="AC53" s="30" t="str">
        <f t="shared" si="7"/>
        <v>cohort104teamrank1</v>
      </c>
      <c r="AD53" s="30">
        <f>VLOOKUP(AC53,teams!C:D,2,FALSE)</f>
        <v>2</v>
      </c>
      <c r="AE53" s="30" t="str">
        <f t="shared" si="8"/>
        <v>s2i3seq2</v>
      </c>
      <c r="AF53" s="30" t="e">
        <f>VLOOKUP(AE53,sesionitem!D:E,2,FALSE)</f>
        <v>#N/A</v>
      </c>
      <c r="AG53" s="30" t="e">
        <f t="shared" si="9"/>
        <v>#N/A</v>
      </c>
    </row>
    <row r="54" spans="1:33" ht="17" x14ac:dyDescent="0.2">
      <c r="A54" s="30">
        <v>53</v>
      </c>
      <c r="B54" s="30">
        <f>VLOOKUP(C54,'May Sessions'!D:E,2,FALSE)</f>
        <v>2</v>
      </c>
      <c r="C54" s="31">
        <v>44327.75</v>
      </c>
      <c r="D54" s="64">
        <f>VLOOKUP(E54,'Age Groups'!B:C,2,FALSE)</f>
        <v>3</v>
      </c>
      <c r="E54" s="31" t="s">
        <v>913</v>
      </c>
      <c r="F54" s="64">
        <f>VLOOKUP(H54,Items!J:L,3,FALSE)</f>
        <v>13</v>
      </c>
      <c r="G54" s="64">
        <f t="shared" si="5"/>
        <v>3</v>
      </c>
      <c r="H54" s="31" t="s">
        <v>928</v>
      </c>
      <c r="I54" s="31" t="s">
        <v>1108</v>
      </c>
      <c r="J54" s="64" t="str">
        <f>MID(L54,10,1)</f>
        <v>4</v>
      </c>
      <c r="K54" s="31" t="str">
        <f>RIGHT(L54,1)</f>
        <v>5</v>
      </c>
      <c r="L54" s="32" t="s">
        <v>918</v>
      </c>
      <c r="M54" s="32"/>
      <c r="N54" s="32" t="s">
        <v>938</v>
      </c>
      <c r="O54" s="61">
        <f>VLOOKUP(P54,Clubs!D:E,2,FALSE)</f>
        <v>38</v>
      </c>
      <c r="P54" s="32" t="s">
        <v>137</v>
      </c>
      <c r="Q54" s="32" t="s">
        <v>986</v>
      </c>
      <c r="R54" s="34" t="s">
        <v>488</v>
      </c>
      <c r="V54" s="30" t="str">
        <f t="shared" si="0"/>
        <v>c38ag3y2d104</v>
      </c>
      <c r="W54" s="30">
        <f>VLOOKUP(V54,Cohorts!A:B,2,FALSE)</f>
        <v>179</v>
      </c>
      <c r="X54" s="30" t="str">
        <f t="shared" si="1"/>
        <v xml:space="preserve">            [ 'cohort_id' =&gt; 179,  'team_rank_id' =&gt; 2 ],</v>
      </c>
      <c r="Y54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4" s="30" t="str">
        <f t="shared" si="3"/>
        <v xml:space="preserve">            [ 'session_id' =&gt; 2, 'division_id' =&gt; 104 ],</v>
      </c>
      <c r="AA54" s="30" t="str">
        <f t="shared" si="4"/>
        <v xml:space="preserve">            [ 'session_id' =&gt;   2, 'team_rank_id' =&gt; 2 ],</v>
      </c>
      <c r="AB54" s="30" t="str">
        <f t="shared" si="6"/>
        <v xml:space="preserve">            [ 'session_id' =&gt;   2, 'item_id' =&gt; 13, 'sequence' =&gt; 3 ],</v>
      </c>
      <c r="AC54" s="30" t="str">
        <f t="shared" si="7"/>
        <v>cohort179teamrank2</v>
      </c>
      <c r="AD54" s="30">
        <f>VLOOKUP(AC54,teams!C:D,2,FALSE)</f>
        <v>58</v>
      </c>
      <c r="AE54" s="30" t="str">
        <f t="shared" si="8"/>
        <v>s2i13seq3</v>
      </c>
      <c r="AF54" s="30" t="e">
        <f>VLOOKUP(AE54,sesionitem!D:E,2,FALSE)</f>
        <v>#N/A</v>
      </c>
      <c r="AG54" s="30" t="e">
        <f t="shared" si="9"/>
        <v>#N/A</v>
      </c>
    </row>
    <row r="55" spans="1:33" ht="17" x14ac:dyDescent="0.2">
      <c r="A55" s="30">
        <v>54</v>
      </c>
      <c r="B55" s="30">
        <f>VLOOKUP(C55,'May Sessions'!D:E,2,FALSE)</f>
        <v>2</v>
      </c>
      <c r="C55" s="31">
        <v>44327.75</v>
      </c>
      <c r="D55" s="64">
        <f>VLOOKUP(E55,'Age Groups'!B:C,2,FALSE)</f>
        <v>3</v>
      </c>
      <c r="E55" s="31" t="s">
        <v>913</v>
      </c>
      <c r="F55" s="64">
        <f>VLOOKUP(H55,Items!J:L,3,FALSE)</f>
        <v>13</v>
      </c>
      <c r="G55" s="64">
        <f t="shared" si="5"/>
        <v>3</v>
      </c>
      <c r="H55" s="31" t="s">
        <v>928</v>
      </c>
      <c r="I55" s="31" t="s">
        <v>1108</v>
      </c>
      <c r="J55" s="64" t="str">
        <f>RIGHT(L55,1)</f>
        <v>5</v>
      </c>
      <c r="K55" s="31" t="str">
        <f>MID(L55,10,1)</f>
        <v>4</v>
      </c>
      <c r="L55" s="32" t="s">
        <v>918</v>
      </c>
      <c r="M55" s="36"/>
      <c r="N55" s="36" t="s">
        <v>986</v>
      </c>
      <c r="O55" s="61">
        <f>VLOOKUP(P55,Clubs!D:E,2,FALSE)</f>
        <v>32</v>
      </c>
      <c r="P55" s="36" t="s">
        <v>1006</v>
      </c>
      <c r="Q55" s="61">
        <v>1</v>
      </c>
      <c r="R55" s="34" t="s">
        <v>532</v>
      </c>
      <c r="V55" s="201" t="str">
        <f t="shared" si="0"/>
        <v>c32ag3y2d105</v>
      </c>
      <c r="W55" s="201">
        <f>VLOOKUP(V55,Cohorts!A:B,2,FALSE)</f>
        <v>144</v>
      </c>
      <c r="X55" s="201" t="str">
        <f t="shared" si="1"/>
        <v xml:space="preserve">            [ 'cohort_id' =&gt; 144,  'team_rank_id' =&gt; 1 ],</v>
      </c>
      <c r="Y55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5" s="30" t="str">
        <f t="shared" si="3"/>
        <v xml:space="preserve">            [ 'session_id' =&gt; 2, 'division_id' =&gt; 105 ],</v>
      </c>
      <c r="AA55" s="30" t="str">
        <f t="shared" si="4"/>
        <v xml:space="preserve">            [ 'session_id' =&gt;   2, 'team_rank_id' =&gt; 1 ],</v>
      </c>
      <c r="AB55" s="30" t="str">
        <f t="shared" si="6"/>
        <v xml:space="preserve">            [ 'session_id' =&gt;   2, 'item_id' =&gt; 13, 'sequence' =&gt; 3 ],</v>
      </c>
      <c r="AC55" s="30" t="str">
        <f t="shared" si="7"/>
        <v>cohort144teamrank1</v>
      </c>
      <c r="AD55" s="30">
        <f>VLOOKUP(AC55,teams!C:D,2,FALSE)</f>
        <v>32</v>
      </c>
      <c r="AE55" s="30" t="str">
        <f t="shared" si="8"/>
        <v>s2i13seq3</v>
      </c>
      <c r="AF55" s="30" t="e">
        <f>VLOOKUP(AE55,sesionitem!D:E,2,FALSE)</f>
        <v>#N/A</v>
      </c>
      <c r="AG55" s="30" t="e">
        <f t="shared" si="9"/>
        <v>#N/A</v>
      </c>
    </row>
    <row r="56" spans="1:33" ht="17" x14ac:dyDescent="0.2">
      <c r="A56" s="30">
        <v>55</v>
      </c>
      <c r="B56" s="30">
        <f>VLOOKUP(C56,'May Sessions'!D:E,2,FALSE)</f>
        <v>2</v>
      </c>
      <c r="C56" s="31">
        <v>44327.75</v>
      </c>
      <c r="D56" s="64">
        <f>VLOOKUP(E56,'Age Groups'!B:C,2,FALSE)</f>
        <v>3</v>
      </c>
      <c r="E56" s="31" t="s">
        <v>913</v>
      </c>
      <c r="F56" s="64">
        <f>VLOOKUP(H56,Items!J:L,3,FALSE)</f>
        <v>13</v>
      </c>
      <c r="G56" s="64">
        <f t="shared" si="5"/>
        <v>3</v>
      </c>
      <c r="H56" s="31" t="s">
        <v>928</v>
      </c>
      <c r="I56" s="31" t="s">
        <v>1108</v>
      </c>
      <c r="J56" s="64" t="str">
        <f>MID(L56,10,1)</f>
        <v>4</v>
      </c>
      <c r="K56" s="31" t="str">
        <f>RIGHT(L56,1)</f>
        <v>5</v>
      </c>
      <c r="L56" s="32" t="s">
        <v>918</v>
      </c>
      <c r="M56" s="36"/>
      <c r="N56" s="36" t="s">
        <v>1017</v>
      </c>
      <c r="O56" s="61">
        <f>VLOOKUP(P56,Clubs!D:E,2,FALSE)</f>
        <v>26</v>
      </c>
      <c r="P56" s="36" t="s">
        <v>96</v>
      </c>
      <c r="Q56" s="61">
        <v>1</v>
      </c>
      <c r="R56" s="34" t="s">
        <v>533</v>
      </c>
      <c r="V56" s="30" t="str">
        <f t="shared" si="0"/>
        <v>c26ag3y2d104</v>
      </c>
      <c r="W56" s="30">
        <f>VLOOKUP(V56,Cohorts!A:B,2,FALSE)</f>
        <v>104</v>
      </c>
      <c r="X56" s="30" t="str">
        <f t="shared" si="1"/>
        <v xml:space="preserve">            [ 'cohort_id' =&gt; 104,  'team_rank_id' =&gt; 1 ],</v>
      </c>
      <c r="Y56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6" s="30" t="str">
        <f t="shared" si="3"/>
        <v xml:space="preserve">            [ 'session_id' =&gt; 2, 'division_id' =&gt; 104 ],</v>
      </c>
      <c r="AA56" s="30" t="str">
        <f t="shared" si="4"/>
        <v xml:space="preserve">            [ 'session_id' =&gt;   2, 'team_rank_id' =&gt; 1 ],</v>
      </c>
      <c r="AB56" s="30" t="str">
        <f t="shared" si="6"/>
        <v xml:space="preserve">            [ 'session_id' =&gt;   2, 'item_id' =&gt; 13, 'sequence' =&gt; 3 ],</v>
      </c>
      <c r="AC56" s="30" t="str">
        <f t="shared" si="7"/>
        <v>cohort104teamrank1</v>
      </c>
      <c r="AD56" s="30">
        <f>VLOOKUP(AC56,teams!C:D,2,FALSE)</f>
        <v>2</v>
      </c>
      <c r="AE56" s="30" t="str">
        <f t="shared" si="8"/>
        <v>s2i13seq3</v>
      </c>
      <c r="AF56" s="30" t="e">
        <f>VLOOKUP(AE56,sesionitem!D:E,2,FALSE)</f>
        <v>#N/A</v>
      </c>
      <c r="AG56" s="30" t="e">
        <f t="shared" si="9"/>
        <v>#N/A</v>
      </c>
    </row>
    <row r="57" spans="1:33" ht="17" x14ac:dyDescent="0.2">
      <c r="A57" s="30">
        <v>56</v>
      </c>
      <c r="B57" s="30">
        <f>VLOOKUP(C57,'May Sessions'!D:E,2,FALSE)</f>
        <v>2</v>
      </c>
      <c r="C57" s="31">
        <v>44327.75</v>
      </c>
      <c r="D57" s="64">
        <f>VLOOKUP(E57,'Age Groups'!B:C,2,FALSE)</f>
        <v>3</v>
      </c>
      <c r="E57" s="31" t="s">
        <v>913</v>
      </c>
      <c r="F57" s="64">
        <f>VLOOKUP(H57,Items!J:L,3,FALSE)</f>
        <v>13</v>
      </c>
      <c r="G57" s="64">
        <f t="shared" si="5"/>
        <v>3</v>
      </c>
      <c r="H57" s="31" t="s">
        <v>928</v>
      </c>
      <c r="I57" s="31" t="s">
        <v>1108</v>
      </c>
      <c r="J57" s="64" t="str">
        <f>MID(L57,10,1)</f>
        <v>4</v>
      </c>
      <c r="K57" s="31" t="str">
        <f>RIGHT(L57,1)</f>
        <v>5</v>
      </c>
      <c r="L57" s="32" t="s">
        <v>918</v>
      </c>
      <c r="M57" s="36"/>
      <c r="N57" s="36" t="s">
        <v>1042</v>
      </c>
      <c r="O57" s="61">
        <f>VLOOKUP(P57,Clubs!D:E,2,FALSE)</f>
        <v>16</v>
      </c>
      <c r="P57" s="36" t="s">
        <v>59</v>
      </c>
      <c r="Q57" s="61">
        <v>1</v>
      </c>
      <c r="R57" s="34" t="s">
        <v>534</v>
      </c>
      <c r="V57" s="30" t="str">
        <f t="shared" si="0"/>
        <v>c16ag3y2d104</v>
      </c>
      <c r="W57" s="30">
        <f>VLOOKUP(V57,Cohorts!A:B,2,FALSE)</f>
        <v>51</v>
      </c>
      <c r="X57" s="30" t="str">
        <f t="shared" si="1"/>
        <v xml:space="preserve">            [ 'cohort_id' =&gt; 51,  'team_rank_id' =&gt; 1 ],</v>
      </c>
      <c r="Y57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7" s="30" t="str">
        <f t="shared" si="3"/>
        <v xml:space="preserve">            [ 'session_id' =&gt; 2, 'division_id' =&gt; 104 ],</v>
      </c>
      <c r="AA57" s="30" t="str">
        <f t="shared" si="4"/>
        <v xml:space="preserve">            [ 'session_id' =&gt;   2, 'team_rank_id' =&gt; 1 ],</v>
      </c>
      <c r="AB57" s="30" t="str">
        <f t="shared" si="6"/>
        <v xml:space="preserve">            [ 'session_id' =&gt;   2, 'item_id' =&gt; 13, 'sequence' =&gt; 3 ],</v>
      </c>
      <c r="AC57" s="30" t="str">
        <f t="shared" si="7"/>
        <v>cohort51teamrank1</v>
      </c>
      <c r="AD57" s="30">
        <f>VLOOKUP(AC57,teams!C:D,2,FALSE)</f>
        <v>138</v>
      </c>
      <c r="AE57" s="30" t="str">
        <f t="shared" si="8"/>
        <v>s2i13seq3</v>
      </c>
      <c r="AF57" s="30" t="e">
        <f>VLOOKUP(AE57,sesionitem!D:E,2,FALSE)</f>
        <v>#N/A</v>
      </c>
      <c r="AG57" s="30" t="e">
        <f t="shared" si="9"/>
        <v>#N/A</v>
      </c>
    </row>
    <row r="58" spans="1:33" ht="17" x14ac:dyDescent="0.2">
      <c r="A58" s="30">
        <v>57</v>
      </c>
      <c r="B58" s="30">
        <f>VLOOKUP(C58,'May Sessions'!D:E,2,FALSE)</f>
        <v>2</v>
      </c>
      <c r="C58" s="31">
        <v>44327.75</v>
      </c>
      <c r="D58" s="64">
        <f>VLOOKUP(E58,'Age Groups'!B:C,2,FALSE)</f>
        <v>3</v>
      </c>
      <c r="E58" s="31" t="s">
        <v>913</v>
      </c>
      <c r="F58" s="64">
        <f>VLOOKUP(H58,Items!J:L,3,FALSE)</f>
        <v>13</v>
      </c>
      <c r="G58" s="64">
        <f t="shared" si="5"/>
        <v>3</v>
      </c>
      <c r="H58" s="31" t="s">
        <v>928</v>
      </c>
      <c r="I58" s="31" t="s">
        <v>1108</v>
      </c>
      <c r="J58" s="64" t="str">
        <f>MID(L58,10,1)</f>
        <v>4</v>
      </c>
      <c r="K58" s="31" t="str">
        <f>RIGHT(L58,1)</f>
        <v>5</v>
      </c>
      <c r="L58" s="32" t="s">
        <v>918</v>
      </c>
      <c r="M58" s="36"/>
      <c r="N58" s="36" t="s">
        <v>1057</v>
      </c>
      <c r="O58" s="61">
        <f>VLOOKUP(P58,Clubs!D:E,2,FALSE)</f>
        <v>38</v>
      </c>
      <c r="P58" s="36" t="s">
        <v>137</v>
      </c>
      <c r="Q58" s="61">
        <v>1</v>
      </c>
      <c r="R58" s="34" t="s">
        <v>535</v>
      </c>
      <c r="V58" s="30" t="str">
        <f t="shared" si="0"/>
        <v>c38ag3y2d104</v>
      </c>
      <c r="W58" s="30">
        <f>VLOOKUP(V58,Cohorts!A:B,2,FALSE)</f>
        <v>179</v>
      </c>
      <c r="X58" s="30" t="str">
        <f t="shared" si="1"/>
        <v xml:space="preserve">            [ 'cohort_id' =&gt; 179,  'team_rank_id' =&gt; 1 ],</v>
      </c>
      <c r="Y58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8" s="30" t="str">
        <f t="shared" si="3"/>
        <v xml:space="preserve">            [ 'session_id' =&gt; 2, 'division_id' =&gt; 104 ],</v>
      </c>
      <c r="AA58" s="30" t="str">
        <f t="shared" si="4"/>
        <v xml:space="preserve">            [ 'session_id' =&gt;   2, 'team_rank_id' =&gt; 1 ],</v>
      </c>
      <c r="AB58" s="30" t="str">
        <f t="shared" si="6"/>
        <v xml:space="preserve">            [ 'session_id' =&gt;   2, 'item_id' =&gt; 13, 'sequence' =&gt; 3 ],</v>
      </c>
      <c r="AC58" s="30" t="str">
        <f t="shared" si="7"/>
        <v>cohort179teamrank1</v>
      </c>
      <c r="AD58" s="30">
        <f>VLOOKUP(AC58,teams!C:D,2,FALSE)</f>
        <v>57</v>
      </c>
      <c r="AE58" s="30" t="str">
        <f t="shared" si="8"/>
        <v>s2i13seq3</v>
      </c>
      <c r="AF58" s="30" t="e">
        <f>VLOOKUP(AE58,sesionitem!D:E,2,FALSE)</f>
        <v>#N/A</v>
      </c>
      <c r="AG58" s="30" t="e">
        <f t="shared" si="9"/>
        <v>#N/A</v>
      </c>
    </row>
    <row r="59" spans="1:33" ht="17" x14ac:dyDescent="0.2">
      <c r="A59" s="30">
        <v>58</v>
      </c>
      <c r="B59" s="30">
        <f>VLOOKUP(C59,'May Sessions'!D:E,2,FALSE)</f>
        <v>2</v>
      </c>
      <c r="C59" s="31">
        <v>44327.75</v>
      </c>
      <c r="D59" s="64">
        <f>VLOOKUP(E59,'Age Groups'!B:C,2,FALSE)</f>
        <v>3</v>
      </c>
      <c r="E59" s="31" t="s">
        <v>913</v>
      </c>
      <c r="F59" s="64">
        <f>VLOOKUP(H59,Items!J:L,3,FALSE)</f>
        <v>13</v>
      </c>
      <c r="G59" s="64">
        <f t="shared" si="5"/>
        <v>3</v>
      </c>
      <c r="H59" s="31" t="s">
        <v>928</v>
      </c>
      <c r="I59" s="31" t="s">
        <v>1108</v>
      </c>
      <c r="J59" s="64" t="str">
        <f>MID(L59,10,1)</f>
        <v>4</v>
      </c>
      <c r="K59" s="31" t="str">
        <f>RIGHT(L59,1)</f>
        <v>5</v>
      </c>
      <c r="L59" s="32" t="s">
        <v>918</v>
      </c>
      <c r="M59" s="36"/>
      <c r="N59" s="36" t="s">
        <v>1067</v>
      </c>
      <c r="O59" s="61">
        <f>VLOOKUP(P59,Clubs!D:E,2,FALSE)</f>
        <v>1</v>
      </c>
      <c r="P59" s="36" t="s">
        <v>183</v>
      </c>
      <c r="Q59" s="61">
        <v>1</v>
      </c>
      <c r="R59" s="34" t="s">
        <v>536</v>
      </c>
      <c r="V59" s="30" t="str">
        <f t="shared" si="0"/>
        <v>c1ag3y2d104</v>
      </c>
      <c r="W59" s="30">
        <f>VLOOKUP(V59,Cohorts!A:B,2,FALSE)</f>
        <v>2</v>
      </c>
      <c r="X59" s="30" t="str">
        <f t="shared" si="1"/>
        <v xml:space="preserve">            [ 'cohort_id' =&gt; 2,  'team_rank_id' =&gt; 1 ],</v>
      </c>
      <c r="Y59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59" s="30" t="str">
        <f t="shared" si="3"/>
        <v xml:space="preserve">            [ 'session_id' =&gt; 2, 'division_id' =&gt; 104 ],</v>
      </c>
      <c r="AA59" s="30" t="str">
        <f t="shared" si="4"/>
        <v xml:space="preserve">            [ 'session_id' =&gt;   2, 'team_rank_id' =&gt; 1 ],</v>
      </c>
      <c r="AB59" s="30" t="str">
        <f t="shared" si="6"/>
        <v xml:space="preserve">            [ 'session_id' =&gt;   2, 'item_id' =&gt; 13, 'sequence' =&gt; 3 ],</v>
      </c>
      <c r="AC59" s="30" t="str">
        <f t="shared" si="7"/>
        <v>cohort2teamrank1</v>
      </c>
      <c r="AD59" s="30">
        <f>VLOOKUP(AC59,teams!C:D,2,FALSE)</f>
        <v>69</v>
      </c>
      <c r="AE59" s="30" t="str">
        <f t="shared" si="8"/>
        <v>s2i13seq3</v>
      </c>
      <c r="AF59" s="30" t="e">
        <f>VLOOKUP(AE59,sesionitem!D:E,2,FALSE)</f>
        <v>#N/A</v>
      </c>
      <c r="AG59" s="30" t="e">
        <f t="shared" si="9"/>
        <v>#N/A</v>
      </c>
    </row>
    <row r="60" spans="1:33" ht="17" x14ac:dyDescent="0.2">
      <c r="A60" s="30">
        <v>59</v>
      </c>
      <c r="B60" s="30">
        <f>VLOOKUP(C60,'May Sessions'!D:E,2,FALSE)</f>
        <v>2</v>
      </c>
      <c r="C60" s="31">
        <v>44327.75</v>
      </c>
      <c r="D60" s="64">
        <f>VLOOKUP(E60,'Age Groups'!B:C,2,FALSE)</f>
        <v>3</v>
      </c>
      <c r="E60" s="31" t="s">
        <v>913</v>
      </c>
      <c r="F60" s="64">
        <f>VLOOKUP(H60,Items!J:L,3,FALSE)</f>
        <v>13</v>
      </c>
      <c r="G60" s="64">
        <f t="shared" si="5"/>
        <v>3</v>
      </c>
      <c r="H60" s="31" t="s">
        <v>928</v>
      </c>
      <c r="I60" s="31" t="s">
        <v>1108</v>
      </c>
      <c r="J60" s="64" t="str">
        <f>RIGHT(L60,1)</f>
        <v>5</v>
      </c>
      <c r="K60" s="31" t="str">
        <f>MID(L60,10,1)</f>
        <v>4</v>
      </c>
      <c r="L60" s="32" t="s">
        <v>918</v>
      </c>
      <c r="M60" s="36"/>
      <c r="N60" s="36" t="s">
        <v>1070</v>
      </c>
      <c r="O60" s="61">
        <f>VLOOKUP(P60,Clubs!D:E,2,FALSE)</f>
        <v>10</v>
      </c>
      <c r="P60" s="36" t="s">
        <v>31</v>
      </c>
      <c r="Q60" s="61">
        <v>1</v>
      </c>
      <c r="R60" s="34" t="s">
        <v>537</v>
      </c>
      <c r="V60" s="201" t="str">
        <f t="shared" si="0"/>
        <v>c10ag3y2d105</v>
      </c>
      <c r="W60" s="201">
        <f>VLOOKUP(V60,Cohorts!A:B,2,FALSE)</f>
        <v>6</v>
      </c>
      <c r="X60" s="201" t="str">
        <f t="shared" si="1"/>
        <v xml:space="preserve">            [ 'cohort_id' =&gt; 6,  'team_rank_id' =&gt; 1 ],</v>
      </c>
      <c r="Y60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60" s="30" t="str">
        <f t="shared" si="3"/>
        <v xml:space="preserve">            [ 'session_id' =&gt; 2, 'division_id' =&gt; 105 ],</v>
      </c>
      <c r="AA60" s="30" t="str">
        <f t="shared" si="4"/>
        <v xml:space="preserve">            [ 'session_id' =&gt;   2, 'team_rank_id' =&gt; 1 ],</v>
      </c>
      <c r="AB60" s="30" t="str">
        <f t="shared" si="6"/>
        <v xml:space="preserve">            [ 'session_id' =&gt;   2, 'item_id' =&gt; 13, 'sequence' =&gt; 3 ],</v>
      </c>
      <c r="AC60" s="30" t="str">
        <f t="shared" si="7"/>
        <v>cohort6teamrank1</v>
      </c>
      <c r="AD60" s="30">
        <f>VLOOKUP(AC60,teams!C:D,2,FALSE)</f>
        <v>142</v>
      </c>
      <c r="AE60" s="30" t="str">
        <f t="shared" si="8"/>
        <v>s2i13seq3</v>
      </c>
      <c r="AF60" s="30" t="e">
        <f>VLOOKUP(AE60,sesionitem!D:E,2,FALSE)</f>
        <v>#N/A</v>
      </c>
      <c r="AG60" s="30" t="e">
        <f t="shared" si="9"/>
        <v>#N/A</v>
      </c>
    </row>
    <row r="61" spans="1:33" ht="17" x14ac:dyDescent="0.2">
      <c r="A61" s="30">
        <v>60</v>
      </c>
      <c r="B61" s="30">
        <f>VLOOKUP(C61,'May Sessions'!D:E,2,FALSE)</f>
        <v>2</v>
      </c>
      <c r="C61" s="31">
        <v>44327.75</v>
      </c>
      <c r="D61" s="64">
        <f>VLOOKUP(E61,'Age Groups'!B:C,2,FALSE)</f>
        <v>3</v>
      </c>
      <c r="E61" s="31" t="s">
        <v>913</v>
      </c>
      <c r="F61" s="64">
        <f>VLOOKUP(H61,Items!J:L,3,FALSE)</f>
        <v>13</v>
      </c>
      <c r="G61" s="64">
        <f t="shared" si="5"/>
        <v>3</v>
      </c>
      <c r="H61" s="31" t="s">
        <v>928</v>
      </c>
      <c r="I61" s="31" t="s">
        <v>1108</v>
      </c>
      <c r="J61" s="64" t="str">
        <f>MID(L61,10,1)</f>
        <v>4</v>
      </c>
      <c r="K61" s="31" t="str">
        <f>RIGHT(L61,1)</f>
        <v>5</v>
      </c>
      <c r="L61" s="32" t="s">
        <v>918</v>
      </c>
      <c r="M61" s="36"/>
      <c r="N61" s="36" t="s">
        <v>1071</v>
      </c>
      <c r="O61" s="61">
        <f>VLOOKUP(P61,Clubs!D:E,2,FALSE)</f>
        <v>39</v>
      </c>
      <c r="P61" s="36" t="s">
        <v>140</v>
      </c>
      <c r="Q61" s="61">
        <v>1</v>
      </c>
      <c r="R61" s="34" t="s">
        <v>538</v>
      </c>
      <c r="V61" s="30" t="str">
        <f t="shared" si="0"/>
        <v>c39ag3y2d104</v>
      </c>
      <c r="W61" s="30">
        <f>VLOOKUP(V61,Cohorts!A:B,2,FALSE)</f>
        <v>187</v>
      </c>
      <c r="X61" s="30" t="str">
        <f t="shared" si="1"/>
        <v xml:space="preserve">            [ 'cohort_id' =&gt; 187,  'team_rank_id' =&gt; 1 ],</v>
      </c>
      <c r="Y61" s="30" t="str">
        <f t="shared" si="2"/>
        <v xml:space="preserve">                'competition_id' =&gt; 1, // this is May 2021###                'age_group_id'   =&gt; 3, ###                'start'          =&gt; '2021-05-11 18:00:00', ###            ], [</v>
      </c>
      <c r="Z61" s="30" t="str">
        <f t="shared" si="3"/>
        <v xml:space="preserve">            [ 'session_id' =&gt; 2, 'division_id' =&gt; 104 ],</v>
      </c>
      <c r="AA61" s="30" t="str">
        <f t="shared" si="4"/>
        <v xml:space="preserve">            [ 'session_id' =&gt;   2, 'team_rank_id' =&gt; 1 ],</v>
      </c>
      <c r="AB61" s="30" t="str">
        <f t="shared" si="6"/>
        <v xml:space="preserve">            [ 'session_id' =&gt;   2, 'item_id' =&gt; 13, 'sequence' =&gt; 3 ],</v>
      </c>
      <c r="AC61" s="30" t="str">
        <f t="shared" si="7"/>
        <v>cohort187teamrank1</v>
      </c>
      <c r="AD61" s="30">
        <f>VLOOKUP(AC61,teams!C:D,2,FALSE)</f>
        <v>63</v>
      </c>
      <c r="AE61" s="30" t="str">
        <f t="shared" si="8"/>
        <v>s2i13seq3</v>
      </c>
      <c r="AF61" s="30" t="e">
        <f>VLOOKUP(AE61,sesionitem!D:E,2,FALSE)</f>
        <v>#N/A</v>
      </c>
      <c r="AG61" s="30" t="e">
        <f t="shared" si="9"/>
        <v>#N/A</v>
      </c>
    </row>
    <row r="62" spans="1:33" x14ac:dyDescent="0.2">
      <c r="A62" s="30">
        <v>61</v>
      </c>
      <c r="B62" s="30">
        <f>VLOOKUP(C62,'May Sessions'!D:E,2,FALSE)</f>
        <v>3</v>
      </c>
      <c r="C62" s="31">
        <v>44328.75</v>
      </c>
      <c r="D62" s="64">
        <f>VLOOKUP(E62,'Age Groups'!B:C,2,FALSE)</f>
        <v>3</v>
      </c>
      <c r="E62" s="31" t="s">
        <v>913</v>
      </c>
      <c r="F62" s="64">
        <f>VLOOKUP(H62,Items!J:L,3,FALSE)</f>
        <v>1</v>
      </c>
      <c r="G62" s="64">
        <f t="shared" si="5"/>
        <v>1</v>
      </c>
      <c r="H62" s="31" t="s">
        <v>920</v>
      </c>
      <c r="I62" s="31" t="s">
        <v>1109</v>
      </c>
      <c r="J62" s="64" t="str">
        <f t="shared" ref="J62:J78" si="14">RIGHT(L62,1)</f>
        <v>3</v>
      </c>
      <c r="K62" s="31"/>
      <c r="L62" s="31" t="s">
        <v>917</v>
      </c>
      <c r="M62" s="32" t="s">
        <v>932</v>
      </c>
      <c r="N62" s="32" t="s">
        <v>938</v>
      </c>
      <c r="O62" s="61">
        <f>VLOOKUP(P62,Clubs!D:E,2,FALSE)</f>
        <v>2</v>
      </c>
      <c r="P62" s="32" t="s">
        <v>184</v>
      </c>
      <c r="Q62" s="32" t="s">
        <v>986</v>
      </c>
      <c r="R62" s="32"/>
      <c r="V62" s="30" t="str">
        <f t="shared" si="0"/>
        <v>c2ag3y2d103</v>
      </c>
      <c r="W62" s="30">
        <f>VLOOKUP(V62,Cohorts!A:B,2,FALSE)</f>
        <v>74</v>
      </c>
      <c r="X62" s="30" t="str">
        <f t="shared" si="1"/>
        <v xml:space="preserve">            [ 'cohort_id' =&gt; 74,  'team_rank_id' =&gt; 2 ],</v>
      </c>
      <c r="Y62" s="30" t="str">
        <f t="shared" si="2"/>
        <v xml:space="preserve">                'competition_id' =&gt; 1, // this is May 2021###                'age_group_id'   =&gt; 3, ###                'start'          =&gt; '2021-05-12 18:00:00', ###            ], [</v>
      </c>
      <c r="Z62" s="30" t="str">
        <f t="shared" si="3"/>
        <v xml:space="preserve">            [ 'session_id' =&gt; 3, 'division_id' =&gt; 103 ],</v>
      </c>
      <c r="AA62" s="30" t="str">
        <f t="shared" si="4"/>
        <v xml:space="preserve">            [ 'session_id' =&gt;   3, 'team_rank_id' =&gt; 2 ],</v>
      </c>
      <c r="AB62" s="30" t="str">
        <f t="shared" si="6"/>
        <v xml:space="preserve">            [ 'session_id' =&gt;   3, 'item_id' =&gt; 1, 'sequence' =&gt; 1 ],</v>
      </c>
      <c r="AC62" s="30" t="str">
        <f t="shared" si="7"/>
        <v>cohort74teamrank2</v>
      </c>
      <c r="AD62" s="30">
        <f>VLOOKUP(AC62,teams!C:D,2,FALSE)</f>
        <v>144</v>
      </c>
      <c r="AE62" s="30" t="str">
        <f t="shared" si="8"/>
        <v>s3i1seq1</v>
      </c>
      <c r="AF62" s="30" t="e">
        <f>VLOOKUP(AE62,sesionitem!D:E,2,FALSE)</f>
        <v>#N/A</v>
      </c>
      <c r="AG62" s="30" t="e">
        <f t="shared" si="9"/>
        <v>#N/A</v>
      </c>
    </row>
    <row r="63" spans="1:33" x14ac:dyDescent="0.2">
      <c r="A63" s="30">
        <v>62</v>
      </c>
      <c r="B63" s="30">
        <f>VLOOKUP(C63,'May Sessions'!D:E,2,FALSE)</f>
        <v>3</v>
      </c>
      <c r="C63" s="31">
        <v>44328.75</v>
      </c>
      <c r="D63" s="64">
        <f>VLOOKUP(E63,'Age Groups'!B:C,2,FALSE)</f>
        <v>3</v>
      </c>
      <c r="E63" s="31" t="s">
        <v>913</v>
      </c>
      <c r="F63" s="64">
        <f>VLOOKUP(H63,Items!J:L,3,FALSE)</f>
        <v>1</v>
      </c>
      <c r="G63" s="64">
        <f t="shared" si="5"/>
        <v>1</v>
      </c>
      <c r="H63" s="31" t="s">
        <v>920</v>
      </c>
      <c r="I63" s="31" t="s">
        <v>1109</v>
      </c>
      <c r="J63" s="64" t="str">
        <f t="shared" si="14"/>
        <v>3</v>
      </c>
      <c r="K63" s="31"/>
      <c r="L63" s="31" t="s">
        <v>917</v>
      </c>
      <c r="M63" s="62" t="s">
        <v>932</v>
      </c>
      <c r="N63" s="62" t="s">
        <v>986</v>
      </c>
      <c r="O63" s="61">
        <f>VLOOKUP(P63,Clubs!D:E,2,FALSE)</f>
        <v>28</v>
      </c>
      <c r="P63" s="62" t="s">
        <v>102</v>
      </c>
      <c r="Q63" s="61">
        <v>1</v>
      </c>
      <c r="R63" s="32"/>
      <c r="V63" s="30" t="str">
        <f t="shared" si="0"/>
        <v>c28ag3y2d103</v>
      </c>
      <c r="W63" s="30">
        <f>VLOOKUP(V63,Cohorts!A:B,2,FALSE)</f>
        <v>116</v>
      </c>
      <c r="X63" s="30" t="str">
        <f t="shared" si="1"/>
        <v xml:space="preserve">            [ 'cohort_id' =&gt; 116,  'team_rank_id' =&gt; 1 ],</v>
      </c>
      <c r="Y63" s="30" t="str">
        <f t="shared" si="2"/>
        <v xml:space="preserve">                'competition_id' =&gt; 1, // this is May 2021###                'age_group_id'   =&gt; 3, ###                'start'          =&gt; '2021-05-12 18:00:00', ###            ], [</v>
      </c>
      <c r="Z63" s="30" t="str">
        <f t="shared" si="3"/>
        <v xml:space="preserve">            [ 'session_id' =&gt; 3, 'division_id' =&gt; 103 ],</v>
      </c>
      <c r="AA63" s="30" t="str">
        <f t="shared" si="4"/>
        <v xml:space="preserve">            [ 'session_id' =&gt;   3, 'team_rank_id' =&gt; 1 ],</v>
      </c>
      <c r="AB63" s="30" t="str">
        <f t="shared" si="6"/>
        <v xml:space="preserve">            [ 'session_id' =&gt;   3, 'item_id' =&gt; 1, 'sequence' =&gt; 1 ],</v>
      </c>
      <c r="AC63" s="30" t="str">
        <f t="shared" si="7"/>
        <v>cohort116teamrank1</v>
      </c>
      <c r="AD63" s="30">
        <f>VLOOKUP(AC63,teams!C:D,2,FALSE)</f>
        <v>10</v>
      </c>
      <c r="AE63" s="30" t="str">
        <f t="shared" si="8"/>
        <v>s3i1seq1</v>
      </c>
      <c r="AF63" s="30" t="e">
        <f>VLOOKUP(AE63,sesionitem!D:E,2,FALSE)</f>
        <v>#N/A</v>
      </c>
      <c r="AG63" s="30" t="e">
        <f t="shared" si="9"/>
        <v>#N/A</v>
      </c>
    </row>
    <row r="64" spans="1:33" x14ac:dyDescent="0.2">
      <c r="A64" s="30">
        <v>63</v>
      </c>
      <c r="B64" s="30">
        <f>VLOOKUP(C64,'May Sessions'!D:E,2,FALSE)</f>
        <v>3</v>
      </c>
      <c r="C64" s="31">
        <v>44328.75</v>
      </c>
      <c r="D64" s="64">
        <f>VLOOKUP(E64,'Age Groups'!B:C,2,FALSE)</f>
        <v>3</v>
      </c>
      <c r="E64" s="31" t="s">
        <v>913</v>
      </c>
      <c r="F64" s="64">
        <f>VLOOKUP(H64,Items!J:L,3,FALSE)</f>
        <v>1</v>
      </c>
      <c r="G64" s="64">
        <f t="shared" si="5"/>
        <v>1</v>
      </c>
      <c r="H64" s="31" t="s">
        <v>920</v>
      </c>
      <c r="I64" s="31" t="s">
        <v>1109</v>
      </c>
      <c r="J64" s="64" t="str">
        <f t="shared" si="14"/>
        <v>3</v>
      </c>
      <c r="K64" s="31"/>
      <c r="L64" s="31" t="s">
        <v>917</v>
      </c>
      <c r="M64" s="32" t="s">
        <v>932</v>
      </c>
      <c r="N64" s="32" t="s">
        <v>1017</v>
      </c>
      <c r="O64" s="61">
        <f>VLOOKUP(P64,Clubs!D:E,2,FALSE)</f>
        <v>2</v>
      </c>
      <c r="P64" s="32" t="s">
        <v>184</v>
      </c>
      <c r="Q64" s="32" t="s">
        <v>938</v>
      </c>
      <c r="R64" s="32"/>
      <c r="V64" s="30" t="str">
        <f t="shared" si="0"/>
        <v>c2ag3y2d103</v>
      </c>
      <c r="W64" s="30">
        <f>VLOOKUP(V64,Cohorts!A:B,2,FALSE)</f>
        <v>74</v>
      </c>
      <c r="X64" s="30" t="str">
        <f t="shared" si="1"/>
        <v xml:space="preserve">            [ 'cohort_id' =&gt; 74,  'team_rank_id' =&gt; 1 ],</v>
      </c>
      <c r="Y64" s="30" t="str">
        <f t="shared" si="2"/>
        <v xml:space="preserve">                'competition_id' =&gt; 1, // this is May 2021###                'age_group_id'   =&gt; 3, ###                'start'          =&gt; '2021-05-12 18:00:00', ###            ], [</v>
      </c>
      <c r="Z64" s="30" t="str">
        <f t="shared" si="3"/>
        <v xml:space="preserve">            [ 'session_id' =&gt; 3, 'division_id' =&gt; 103 ],</v>
      </c>
      <c r="AA64" s="30" t="str">
        <f t="shared" si="4"/>
        <v xml:space="preserve">            [ 'session_id' =&gt;   3, 'team_rank_id' =&gt; 1 ],</v>
      </c>
      <c r="AB64" s="30" t="str">
        <f t="shared" si="6"/>
        <v xml:space="preserve">            [ 'session_id' =&gt;   3, 'item_id' =&gt; 1, 'sequence' =&gt; 1 ],</v>
      </c>
      <c r="AC64" s="30" t="str">
        <f t="shared" si="7"/>
        <v>cohort74teamrank1</v>
      </c>
      <c r="AD64" s="30">
        <f>VLOOKUP(AC64,teams!C:D,2,FALSE)</f>
        <v>143</v>
      </c>
      <c r="AE64" s="30" t="str">
        <f t="shared" si="8"/>
        <v>s3i1seq1</v>
      </c>
      <c r="AF64" s="30" t="e">
        <f>VLOOKUP(AE64,sesionitem!D:E,2,FALSE)</f>
        <v>#N/A</v>
      </c>
      <c r="AG64" s="30" t="e">
        <f t="shared" si="9"/>
        <v>#N/A</v>
      </c>
    </row>
    <row r="65" spans="1:33" x14ac:dyDescent="0.2">
      <c r="A65" s="30">
        <v>64</v>
      </c>
      <c r="B65" s="30">
        <f>VLOOKUP(C65,'May Sessions'!D:E,2,FALSE)</f>
        <v>3</v>
      </c>
      <c r="C65" s="31">
        <v>44328.75</v>
      </c>
      <c r="D65" s="64">
        <f>VLOOKUP(E65,'Age Groups'!B:C,2,FALSE)</f>
        <v>3</v>
      </c>
      <c r="E65" s="31" t="s">
        <v>913</v>
      </c>
      <c r="F65" s="64">
        <f>VLOOKUP(H65,Items!J:L,3,FALSE)</f>
        <v>1</v>
      </c>
      <c r="G65" s="64">
        <f t="shared" si="5"/>
        <v>1</v>
      </c>
      <c r="H65" s="31" t="s">
        <v>920</v>
      </c>
      <c r="I65" s="31" t="s">
        <v>1109</v>
      </c>
      <c r="J65" s="64" t="str">
        <f t="shared" si="14"/>
        <v>3</v>
      </c>
      <c r="K65" s="31"/>
      <c r="L65" s="31" t="s">
        <v>917</v>
      </c>
      <c r="M65" s="62" t="s">
        <v>932</v>
      </c>
      <c r="N65" s="62" t="s">
        <v>1042</v>
      </c>
      <c r="O65" s="61">
        <f>VLOOKUP(P65,Clubs!D:E,2,FALSE)</f>
        <v>42</v>
      </c>
      <c r="P65" s="62" t="s">
        <v>1087</v>
      </c>
      <c r="Q65" s="61">
        <v>1</v>
      </c>
      <c r="R65" s="32"/>
      <c r="V65" s="30" t="str">
        <f t="shared" si="0"/>
        <v>c42ag3y2d103</v>
      </c>
      <c r="W65" s="30">
        <f>VLOOKUP(V65,Cohorts!A:B,2,FALSE)</f>
        <v>214</v>
      </c>
      <c r="X65" s="30" t="str">
        <f t="shared" si="1"/>
        <v xml:space="preserve">            [ 'cohort_id' =&gt; 214,  'team_rank_id' =&gt; 1 ],</v>
      </c>
      <c r="Y65" s="30" t="str">
        <f t="shared" si="2"/>
        <v xml:space="preserve">                'competition_id' =&gt; 1, // this is May 2021###                'age_group_id'   =&gt; 3, ###                'start'          =&gt; '2021-05-12 18:00:00', ###            ], [</v>
      </c>
      <c r="Z65" s="30" t="str">
        <f t="shared" si="3"/>
        <v xml:space="preserve">            [ 'session_id' =&gt; 3, 'division_id' =&gt; 103 ],</v>
      </c>
      <c r="AA65" s="30" t="str">
        <f t="shared" si="4"/>
        <v xml:space="preserve">            [ 'session_id' =&gt;   3, 'team_rank_id' =&gt; 1 ],</v>
      </c>
      <c r="AB65" s="30" t="str">
        <f t="shared" si="6"/>
        <v xml:space="preserve">            [ 'session_id' =&gt;   3, 'item_id' =&gt; 1, 'sequence' =&gt; 1 ],</v>
      </c>
      <c r="AC65" s="30" t="str">
        <f t="shared" si="7"/>
        <v>cohort214teamrank1</v>
      </c>
      <c r="AD65" s="30">
        <f>VLOOKUP(AC65,teams!C:D,2,FALSE)</f>
        <v>81</v>
      </c>
      <c r="AE65" s="30" t="str">
        <f t="shared" si="8"/>
        <v>s3i1seq1</v>
      </c>
      <c r="AF65" s="30" t="e">
        <f>VLOOKUP(AE65,sesionitem!D:E,2,FALSE)</f>
        <v>#N/A</v>
      </c>
      <c r="AG65" s="30" t="e">
        <f t="shared" si="9"/>
        <v>#N/A</v>
      </c>
    </row>
    <row r="66" spans="1:33" x14ac:dyDescent="0.2">
      <c r="A66" s="30">
        <v>65</v>
      </c>
      <c r="B66" s="30">
        <f>VLOOKUP(C66,'May Sessions'!D:E,2,FALSE)</f>
        <v>3</v>
      </c>
      <c r="C66" s="31">
        <v>44328.75</v>
      </c>
      <c r="D66" s="64">
        <f>VLOOKUP(E66,'Age Groups'!B:C,2,FALSE)</f>
        <v>3</v>
      </c>
      <c r="E66" s="31" t="s">
        <v>913</v>
      </c>
      <c r="F66" s="64">
        <f>VLOOKUP(H66,Items!J:L,3,FALSE)</f>
        <v>1</v>
      </c>
      <c r="G66" s="64">
        <f t="shared" si="5"/>
        <v>1</v>
      </c>
      <c r="H66" s="31" t="s">
        <v>920</v>
      </c>
      <c r="I66" s="31" t="s">
        <v>1109</v>
      </c>
      <c r="J66" s="64" t="str">
        <f t="shared" si="14"/>
        <v>3</v>
      </c>
      <c r="K66" s="31"/>
      <c r="L66" s="31" t="s">
        <v>917</v>
      </c>
      <c r="M66" s="62" t="s">
        <v>932</v>
      </c>
      <c r="N66" s="62" t="s">
        <v>1057</v>
      </c>
      <c r="O66" s="61">
        <f>VLOOKUP(P66,Clubs!D:E,2,FALSE)</f>
        <v>25</v>
      </c>
      <c r="P66" s="62" t="s">
        <v>93</v>
      </c>
      <c r="Q66" s="61">
        <v>1</v>
      </c>
      <c r="R66" s="32"/>
      <c r="V66" s="30" t="str">
        <f t="shared" ref="V66:V129" si="15">"c"&amp;O66&amp;"ag"&amp;D66&amp;"y2d10"&amp;J66</f>
        <v>c25ag3y2d103</v>
      </c>
      <c r="W66" s="30">
        <f>VLOOKUP(V66,Cohorts!A:B,2,FALSE)</f>
        <v>99</v>
      </c>
      <c r="X66" s="30" t="str">
        <f t="shared" ref="X66:X129" si="16">"            [ 'cohort_id' =&gt; "&amp;W66&amp;",  'team_rank_id' =&gt; "&amp;Q66&amp;" ],"</f>
        <v xml:space="preserve">            [ 'cohort_id' =&gt; 99,  'team_rank_id' =&gt; 1 ],</v>
      </c>
      <c r="Y66" s="30" t="str">
        <f t="shared" ref="Y66:Y129" si="17">"                'competition_id' =&gt; 1, // this is May 2021###                'age_group_id'   =&gt; "&amp;D66&amp;", ###                'start'          =&gt; '"&amp;TEXT(C66,"yyyy-mm-dd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Z66" s="30" t="str">
        <f t="shared" ref="Z66:Z129" si="18" xml:space="preserve"> "            [ 'session_id' =&gt; "&amp;B66&amp;", 'division_id' =&gt; 10"&amp;J66&amp;" ],"</f>
        <v xml:space="preserve">            [ 'session_id' =&gt; 3, 'division_id' =&gt; 103 ],</v>
      </c>
      <c r="AA66" s="30" t="str">
        <f t="shared" ref="AA66:AA129" si="19">"            [ 'session_id' =&gt;   "&amp;B66&amp;", 'team_rank_id' =&gt; "&amp;Q66&amp;" ],"</f>
        <v xml:space="preserve">            [ 'session_id' =&gt;   3, 'team_rank_id' =&gt; 1 ],</v>
      </c>
      <c r="AB66" s="30" t="str">
        <f t="shared" si="6"/>
        <v xml:space="preserve">            [ 'session_id' =&gt;   3, 'item_id' =&gt; 1, 'sequence' =&gt; 1 ],</v>
      </c>
      <c r="AC66" s="30" t="str">
        <f t="shared" si="7"/>
        <v>cohort99teamrank1</v>
      </c>
      <c r="AD66" s="30">
        <f>VLOOKUP(AC66,teams!C:D,2,FALSE)</f>
        <v>153</v>
      </c>
      <c r="AE66" s="30" t="str">
        <f t="shared" si="8"/>
        <v>s3i1seq1</v>
      </c>
      <c r="AF66" s="30" t="e">
        <f>VLOOKUP(AE66,sesionitem!D:E,2,FALSE)</f>
        <v>#N/A</v>
      </c>
      <c r="AG66" s="30" t="e">
        <f t="shared" si="9"/>
        <v>#N/A</v>
      </c>
    </row>
    <row r="67" spans="1:33" x14ac:dyDescent="0.2">
      <c r="A67" s="30">
        <v>66</v>
      </c>
      <c r="B67" s="30">
        <f>VLOOKUP(C67,'May Sessions'!D:E,2,FALSE)</f>
        <v>3</v>
      </c>
      <c r="C67" s="31">
        <v>44328.75</v>
      </c>
      <c r="D67" s="64">
        <f>VLOOKUP(E67,'Age Groups'!B:C,2,FALSE)</f>
        <v>3</v>
      </c>
      <c r="E67" s="31" t="s">
        <v>913</v>
      </c>
      <c r="F67" s="64">
        <f>VLOOKUP(H67,Items!J:L,3,FALSE)</f>
        <v>1</v>
      </c>
      <c r="G67" s="64">
        <f t="shared" ref="G67:G130" si="20">IF(NOT(EXACT(C67,C66)),1,IF(NOT(EXACT(F67,F66)),G66+1,G66))</f>
        <v>1</v>
      </c>
      <c r="H67" s="31" t="s">
        <v>920</v>
      </c>
      <c r="I67" s="31" t="s">
        <v>1109</v>
      </c>
      <c r="J67" s="64" t="str">
        <f t="shared" si="14"/>
        <v>3</v>
      </c>
      <c r="K67" s="31"/>
      <c r="L67" s="31" t="s">
        <v>917</v>
      </c>
      <c r="M67" s="62" t="s">
        <v>932</v>
      </c>
      <c r="N67" s="62" t="s">
        <v>1067</v>
      </c>
      <c r="O67" s="61">
        <f>VLOOKUP(P67,Clubs!D:E,2,FALSE)</f>
        <v>31</v>
      </c>
      <c r="P67" s="62" t="s">
        <v>113</v>
      </c>
      <c r="Q67" s="61">
        <v>1</v>
      </c>
      <c r="R67" s="32"/>
      <c r="V67" s="30" t="str">
        <f t="shared" si="15"/>
        <v>c31ag3y2d103</v>
      </c>
      <c r="W67" s="30">
        <f>VLOOKUP(V67,Cohorts!A:B,2,FALSE)</f>
        <v>138</v>
      </c>
      <c r="X67" s="30" t="str">
        <f t="shared" si="16"/>
        <v xml:space="preserve">            [ 'cohort_id' =&gt; 138,  'team_rank_id' =&gt; 1 ],</v>
      </c>
      <c r="Y67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67" s="30" t="str">
        <f t="shared" si="18"/>
        <v xml:space="preserve">            [ 'session_id' =&gt; 3, 'division_id' =&gt; 103 ],</v>
      </c>
      <c r="AA67" s="30" t="str">
        <f t="shared" si="19"/>
        <v xml:space="preserve">            [ 'session_id' =&gt;   3, 'team_rank_id' =&gt; 1 ],</v>
      </c>
      <c r="AB67" s="30" t="str">
        <f t="shared" ref="AB67:AB130" si="21">"            [ 'session_id' =&gt;   "&amp;B67&amp;", 'item_id' =&gt; "&amp;F67&amp;", 'sequence' =&gt; "&amp;G67&amp;" ],"</f>
        <v xml:space="preserve">            [ 'session_id' =&gt;   3, 'item_id' =&gt; 1, 'sequence' =&gt; 1 ],</v>
      </c>
      <c r="AC67" s="30" t="str">
        <f t="shared" ref="AC67:AC130" si="22">"cohort"&amp;W67&amp;"teamrank"&amp;Q67</f>
        <v>cohort138teamrank1</v>
      </c>
      <c r="AD67" s="30">
        <f>VLOOKUP(AC67,teams!C:D,2,FALSE)</f>
        <v>29</v>
      </c>
      <c r="AE67" s="30" t="str">
        <f t="shared" ref="AE67:AE130" si="23">"s"&amp;B67&amp;"i"&amp;F67&amp;"seq"&amp;G67</f>
        <v>s3i1seq1</v>
      </c>
      <c r="AF67" s="30" t="e">
        <f>VLOOKUP(AE67,sesionitem!D:E,2,FALSE)</f>
        <v>#N/A</v>
      </c>
      <c r="AG67" s="30" t="e">
        <f t="shared" ref="AG67:AG130" si="24">"            [ 'session_item_id' =&gt; "&amp;AF67&amp;", 'team_id' =&gt; "&amp;AD67&amp;", 'sequence' =&gt; "&amp;N67&amp;", 'music_title' =&gt; '"&amp;R67&amp;"' ],"</f>
        <v>#N/A</v>
      </c>
    </row>
    <row r="68" spans="1:33" x14ac:dyDescent="0.2">
      <c r="A68" s="30">
        <v>67</v>
      </c>
      <c r="B68" s="30">
        <f>VLOOKUP(C68,'May Sessions'!D:E,2,FALSE)</f>
        <v>3</v>
      </c>
      <c r="C68" s="31">
        <v>44328.75</v>
      </c>
      <c r="D68" s="64">
        <f>VLOOKUP(E68,'Age Groups'!B:C,2,FALSE)</f>
        <v>3</v>
      </c>
      <c r="E68" s="31" t="s">
        <v>913</v>
      </c>
      <c r="F68" s="64">
        <f>VLOOKUP(H68,Items!J:L,3,FALSE)</f>
        <v>3</v>
      </c>
      <c r="G68" s="64">
        <f t="shared" si="20"/>
        <v>2</v>
      </c>
      <c r="H68" s="31" t="s">
        <v>927</v>
      </c>
      <c r="I68" s="31" t="s">
        <v>1109</v>
      </c>
      <c r="J68" s="64" t="str">
        <f t="shared" si="14"/>
        <v>3</v>
      </c>
      <c r="K68" s="31"/>
      <c r="L68" s="31" t="s">
        <v>917</v>
      </c>
      <c r="M68" s="32" t="s">
        <v>932</v>
      </c>
      <c r="N68" s="32" t="s">
        <v>938</v>
      </c>
      <c r="O68" s="61">
        <f>VLOOKUP(P68,Clubs!D:E,2,FALSE)</f>
        <v>2</v>
      </c>
      <c r="P68" s="32" t="s">
        <v>184</v>
      </c>
      <c r="Q68" s="32" t="s">
        <v>986</v>
      </c>
      <c r="R68" s="32"/>
      <c r="V68" s="30" t="str">
        <f t="shared" si="15"/>
        <v>c2ag3y2d103</v>
      </c>
      <c r="W68" s="30">
        <f>VLOOKUP(V68,Cohorts!A:B,2,FALSE)</f>
        <v>74</v>
      </c>
      <c r="X68" s="30" t="str">
        <f t="shared" si="16"/>
        <v xml:space="preserve">            [ 'cohort_id' =&gt; 74,  'team_rank_id' =&gt; 2 ],</v>
      </c>
      <c r="Y68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68" s="30" t="str">
        <f t="shared" si="18"/>
        <v xml:space="preserve">            [ 'session_id' =&gt; 3, 'division_id' =&gt; 103 ],</v>
      </c>
      <c r="AA68" s="30" t="str">
        <f t="shared" si="19"/>
        <v xml:space="preserve">            [ 'session_id' =&gt;   3, 'team_rank_id' =&gt; 2 ],</v>
      </c>
      <c r="AB68" s="30" t="str">
        <f t="shared" si="21"/>
        <v xml:space="preserve">            [ 'session_id' =&gt;   3, 'item_id' =&gt; 3, 'sequence' =&gt; 2 ],</v>
      </c>
      <c r="AC68" s="30" t="str">
        <f t="shared" si="22"/>
        <v>cohort74teamrank2</v>
      </c>
      <c r="AD68" s="30">
        <f>VLOOKUP(AC68,teams!C:D,2,FALSE)</f>
        <v>144</v>
      </c>
      <c r="AE68" s="30" t="str">
        <f t="shared" si="23"/>
        <v>s3i3seq2</v>
      </c>
      <c r="AF68" s="30" t="e">
        <f>VLOOKUP(AE68,sesionitem!D:E,2,FALSE)</f>
        <v>#N/A</v>
      </c>
      <c r="AG68" s="30" t="e">
        <f t="shared" si="24"/>
        <v>#N/A</v>
      </c>
    </row>
    <row r="69" spans="1:33" x14ac:dyDescent="0.2">
      <c r="A69" s="30">
        <v>68</v>
      </c>
      <c r="B69" s="30">
        <f>VLOOKUP(C69,'May Sessions'!D:E,2,FALSE)</f>
        <v>3</v>
      </c>
      <c r="C69" s="31">
        <v>44328.75</v>
      </c>
      <c r="D69" s="64">
        <f>VLOOKUP(E69,'Age Groups'!B:C,2,FALSE)</f>
        <v>3</v>
      </c>
      <c r="E69" s="31" t="s">
        <v>913</v>
      </c>
      <c r="F69" s="64">
        <f>VLOOKUP(H69,Items!J:L,3,FALSE)</f>
        <v>3</v>
      </c>
      <c r="G69" s="64">
        <f t="shared" si="20"/>
        <v>2</v>
      </c>
      <c r="H69" s="31" t="s">
        <v>927</v>
      </c>
      <c r="I69" s="31" t="s">
        <v>1109</v>
      </c>
      <c r="J69" s="64" t="str">
        <f t="shared" si="14"/>
        <v>3</v>
      </c>
      <c r="K69" s="31"/>
      <c r="L69" s="31" t="s">
        <v>917</v>
      </c>
      <c r="M69" s="62" t="s">
        <v>932</v>
      </c>
      <c r="N69" s="62" t="s">
        <v>986</v>
      </c>
      <c r="O69" s="61">
        <f>VLOOKUP(P69,Clubs!D:E,2,FALSE)</f>
        <v>42</v>
      </c>
      <c r="P69" s="62" t="s">
        <v>1087</v>
      </c>
      <c r="Q69" s="61">
        <v>1</v>
      </c>
      <c r="R69" s="32"/>
      <c r="V69" s="30" t="str">
        <f t="shared" si="15"/>
        <v>c42ag3y2d103</v>
      </c>
      <c r="W69" s="30">
        <f>VLOOKUP(V69,Cohorts!A:B,2,FALSE)</f>
        <v>214</v>
      </c>
      <c r="X69" s="30" t="str">
        <f t="shared" si="16"/>
        <v xml:space="preserve">            [ 'cohort_id' =&gt; 214,  'team_rank_id' =&gt; 1 ],</v>
      </c>
      <c r="Y69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69" s="30" t="str">
        <f t="shared" si="18"/>
        <v xml:space="preserve">            [ 'session_id' =&gt; 3, 'division_id' =&gt; 103 ],</v>
      </c>
      <c r="AA69" s="30" t="str">
        <f t="shared" si="19"/>
        <v xml:space="preserve">            [ 'session_id' =&gt;   3, 'team_rank_id' =&gt; 1 ],</v>
      </c>
      <c r="AB69" s="30" t="str">
        <f t="shared" si="21"/>
        <v xml:space="preserve">            [ 'session_id' =&gt;   3, 'item_id' =&gt; 3, 'sequence' =&gt; 2 ],</v>
      </c>
      <c r="AC69" s="30" t="str">
        <f t="shared" si="22"/>
        <v>cohort214teamrank1</v>
      </c>
      <c r="AD69" s="30">
        <f>VLOOKUP(AC69,teams!C:D,2,FALSE)</f>
        <v>81</v>
      </c>
      <c r="AE69" s="30" t="str">
        <f t="shared" si="23"/>
        <v>s3i3seq2</v>
      </c>
      <c r="AF69" s="30" t="e">
        <f>VLOOKUP(AE69,sesionitem!D:E,2,FALSE)</f>
        <v>#N/A</v>
      </c>
      <c r="AG69" s="30" t="e">
        <f t="shared" si="24"/>
        <v>#N/A</v>
      </c>
    </row>
    <row r="70" spans="1:33" x14ac:dyDescent="0.2">
      <c r="A70" s="30">
        <v>69</v>
      </c>
      <c r="B70" s="30">
        <f>VLOOKUP(C70,'May Sessions'!D:E,2,FALSE)</f>
        <v>3</v>
      </c>
      <c r="C70" s="31">
        <v>44328.75</v>
      </c>
      <c r="D70" s="64">
        <f>VLOOKUP(E70,'Age Groups'!B:C,2,FALSE)</f>
        <v>3</v>
      </c>
      <c r="E70" s="31" t="s">
        <v>913</v>
      </c>
      <c r="F70" s="64">
        <f>VLOOKUP(H70,Items!J:L,3,FALSE)</f>
        <v>3</v>
      </c>
      <c r="G70" s="64">
        <f t="shared" si="20"/>
        <v>2</v>
      </c>
      <c r="H70" s="31" t="s">
        <v>927</v>
      </c>
      <c r="I70" s="31" t="s">
        <v>1109</v>
      </c>
      <c r="J70" s="64" t="str">
        <f t="shared" si="14"/>
        <v>3</v>
      </c>
      <c r="K70" s="31"/>
      <c r="L70" s="31" t="s">
        <v>917</v>
      </c>
      <c r="M70" s="62" t="s">
        <v>932</v>
      </c>
      <c r="N70" s="62" t="s">
        <v>1017</v>
      </c>
      <c r="O70" s="61">
        <f>VLOOKUP(P70,Clubs!D:E,2,FALSE)</f>
        <v>31</v>
      </c>
      <c r="P70" s="62" t="s">
        <v>113</v>
      </c>
      <c r="Q70" s="61">
        <v>1</v>
      </c>
      <c r="R70" s="32"/>
      <c r="V70" s="30" t="str">
        <f t="shared" si="15"/>
        <v>c31ag3y2d103</v>
      </c>
      <c r="W70" s="30">
        <f>VLOOKUP(V70,Cohorts!A:B,2,FALSE)</f>
        <v>138</v>
      </c>
      <c r="X70" s="30" t="str">
        <f t="shared" si="16"/>
        <v xml:space="preserve">            [ 'cohort_id' =&gt; 138,  'team_rank_id' =&gt; 1 ],</v>
      </c>
      <c r="Y70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0" s="30" t="str">
        <f t="shared" si="18"/>
        <v xml:space="preserve">            [ 'session_id' =&gt; 3, 'division_id' =&gt; 103 ],</v>
      </c>
      <c r="AA70" s="30" t="str">
        <f t="shared" si="19"/>
        <v xml:space="preserve">            [ 'session_id' =&gt;   3, 'team_rank_id' =&gt; 1 ],</v>
      </c>
      <c r="AB70" s="30" t="str">
        <f t="shared" si="21"/>
        <v xml:space="preserve">            [ 'session_id' =&gt;   3, 'item_id' =&gt; 3, 'sequence' =&gt; 2 ],</v>
      </c>
      <c r="AC70" s="30" t="str">
        <f t="shared" si="22"/>
        <v>cohort138teamrank1</v>
      </c>
      <c r="AD70" s="30">
        <f>VLOOKUP(AC70,teams!C:D,2,FALSE)</f>
        <v>29</v>
      </c>
      <c r="AE70" s="30" t="str">
        <f t="shared" si="23"/>
        <v>s3i3seq2</v>
      </c>
      <c r="AF70" s="30" t="e">
        <f>VLOOKUP(AE70,sesionitem!D:E,2,FALSE)</f>
        <v>#N/A</v>
      </c>
      <c r="AG70" s="30" t="e">
        <f t="shared" si="24"/>
        <v>#N/A</v>
      </c>
    </row>
    <row r="71" spans="1:33" x14ac:dyDescent="0.2">
      <c r="A71" s="30">
        <v>70</v>
      </c>
      <c r="B71" s="30">
        <f>VLOOKUP(C71,'May Sessions'!D:E,2,FALSE)</f>
        <v>3</v>
      </c>
      <c r="C71" s="31">
        <v>44328.75</v>
      </c>
      <c r="D71" s="64">
        <f>VLOOKUP(E71,'Age Groups'!B:C,2,FALSE)</f>
        <v>3</v>
      </c>
      <c r="E71" s="31" t="s">
        <v>913</v>
      </c>
      <c r="F71" s="64">
        <f>VLOOKUP(H71,Items!J:L,3,FALSE)</f>
        <v>3</v>
      </c>
      <c r="G71" s="64">
        <f t="shared" si="20"/>
        <v>2</v>
      </c>
      <c r="H71" s="31" t="s">
        <v>927</v>
      </c>
      <c r="I71" s="31" t="s">
        <v>1109</v>
      </c>
      <c r="J71" s="64" t="str">
        <f t="shared" si="14"/>
        <v>3</v>
      </c>
      <c r="K71" s="31"/>
      <c r="L71" s="31" t="s">
        <v>917</v>
      </c>
      <c r="M71" s="32" t="s">
        <v>932</v>
      </c>
      <c r="N71" s="32" t="s">
        <v>1042</v>
      </c>
      <c r="O71" s="61">
        <f>VLOOKUP(P71,Clubs!D:E,2,FALSE)</f>
        <v>2</v>
      </c>
      <c r="P71" s="32" t="s">
        <v>184</v>
      </c>
      <c r="Q71" s="32" t="s">
        <v>938</v>
      </c>
      <c r="R71" s="32"/>
      <c r="V71" s="30" t="str">
        <f t="shared" si="15"/>
        <v>c2ag3y2d103</v>
      </c>
      <c r="W71" s="30">
        <f>VLOOKUP(V71,Cohorts!A:B,2,FALSE)</f>
        <v>74</v>
      </c>
      <c r="X71" s="30" t="str">
        <f t="shared" si="16"/>
        <v xml:space="preserve">            [ 'cohort_id' =&gt; 74,  'team_rank_id' =&gt; 1 ],</v>
      </c>
      <c r="Y71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1" s="30" t="str">
        <f t="shared" si="18"/>
        <v xml:space="preserve">            [ 'session_id' =&gt; 3, 'division_id' =&gt; 103 ],</v>
      </c>
      <c r="AA71" s="30" t="str">
        <f t="shared" si="19"/>
        <v xml:space="preserve">            [ 'session_id' =&gt;   3, 'team_rank_id' =&gt; 1 ],</v>
      </c>
      <c r="AB71" s="30" t="str">
        <f t="shared" si="21"/>
        <v xml:space="preserve">            [ 'session_id' =&gt;   3, 'item_id' =&gt; 3, 'sequence' =&gt; 2 ],</v>
      </c>
      <c r="AC71" s="30" t="str">
        <f t="shared" si="22"/>
        <v>cohort74teamrank1</v>
      </c>
      <c r="AD71" s="30">
        <f>VLOOKUP(AC71,teams!C:D,2,FALSE)</f>
        <v>143</v>
      </c>
      <c r="AE71" s="30" t="str">
        <f t="shared" si="23"/>
        <v>s3i3seq2</v>
      </c>
      <c r="AF71" s="30" t="e">
        <f>VLOOKUP(AE71,sesionitem!D:E,2,FALSE)</f>
        <v>#N/A</v>
      </c>
      <c r="AG71" s="30" t="e">
        <f t="shared" si="24"/>
        <v>#N/A</v>
      </c>
    </row>
    <row r="72" spans="1:33" x14ac:dyDescent="0.2">
      <c r="A72" s="30">
        <v>71</v>
      </c>
      <c r="B72" s="30">
        <f>VLOOKUP(C72,'May Sessions'!D:E,2,FALSE)</f>
        <v>3</v>
      </c>
      <c r="C72" s="31">
        <v>44328.75</v>
      </c>
      <c r="D72" s="64">
        <f>VLOOKUP(E72,'Age Groups'!B:C,2,FALSE)</f>
        <v>3</v>
      </c>
      <c r="E72" s="31" t="s">
        <v>913</v>
      </c>
      <c r="F72" s="64">
        <f>VLOOKUP(H72,Items!J:L,3,FALSE)</f>
        <v>3</v>
      </c>
      <c r="G72" s="64">
        <f t="shared" si="20"/>
        <v>2</v>
      </c>
      <c r="H72" s="31" t="s">
        <v>927</v>
      </c>
      <c r="I72" s="31" t="s">
        <v>1109</v>
      </c>
      <c r="J72" s="64" t="str">
        <f t="shared" si="14"/>
        <v>3</v>
      </c>
      <c r="K72" s="31"/>
      <c r="L72" s="31" t="s">
        <v>917</v>
      </c>
      <c r="M72" s="62" t="s">
        <v>932</v>
      </c>
      <c r="N72" s="62" t="s">
        <v>1057</v>
      </c>
      <c r="O72" s="61">
        <f>VLOOKUP(P72,Clubs!D:E,2,FALSE)</f>
        <v>28</v>
      </c>
      <c r="P72" s="62" t="s">
        <v>102</v>
      </c>
      <c r="Q72" s="61">
        <v>1</v>
      </c>
      <c r="R72" s="32"/>
      <c r="V72" s="30" t="str">
        <f t="shared" si="15"/>
        <v>c28ag3y2d103</v>
      </c>
      <c r="W72" s="30">
        <f>VLOOKUP(V72,Cohorts!A:B,2,FALSE)</f>
        <v>116</v>
      </c>
      <c r="X72" s="30" t="str">
        <f t="shared" si="16"/>
        <v xml:space="preserve">            [ 'cohort_id' =&gt; 116,  'team_rank_id' =&gt; 1 ],</v>
      </c>
      <c r="Y72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2" s="30" t="str">
        <f t="shared" si="18"/>
        <v xml:space="preserve">            [ 'session_id' =&gt; 3, 'division_id' =&gt; 103 ],</v>
      </c>
      <c r="AA72" s="30" t="str">
        <f t="shared" si="19"/>
        <v xml:space="preserve">            [ 'session_id' =&gt;   3, 'team_rank_id' =&gt; 1 ],</v>
      </c>
      <c r="AB72" s="30" t="str">
        <f t="shared" si="21"/>
        <v xml:space="preserve">            [ 'session_id' =&gt;   3, 'item_id' =&gt; 3, 'sequence' =&gt; 2 ],</v>
      </c>
      <c r="AC72" s="30" t="str">
        <f t="shared" si="22"/>
        <v>cohort116teamrank1</v>
      </c>
      <c r="AD72" s="30">
        <f>VLOOKUP(AC72,teams!C:D,2,FALSE)</f>
        <v>10</v>
      </c>
      <c r="AE72" s="30" t="str">
        <f t="shared" si="23"/>
        <v>s3i3seq2</v>
      </c>
      <c r="AF72" s="30" t="e">
        <f>VLOOKUP(AE72,sesionitem!D:E,2,FALSE)</f>
        <v>#N/A</v>
      </c>
      <c r="AG72" s="30" t="e">
        <f t="shared" si="24"/>
        <v>#N/A</v>
      </c>
    </row>
    <row r="73" spans="1:33" x14ac:dyDescent="0.2">
      <c r="A73" s="30">
        <v>72</v>
      </c>
      <c r="B73" s="30">
        <f>VLOOKUP(C73,'May Sessions'!D:E,2,FALSE)</f>
        <v>3</v>
      </c>
      <c r="C73" s="31">
        <v>44328.75</v>
      </c>
      <c r="D73" s="64">
        <f>VLOOKUP(E73,'Age Groups'!B:C,2,FALSE)</f>
        <v>3</v>
      </c>
      <c r="E73" s="31" t="s">
        <v>913</v>
      </c>
      <c r="F73" s="64">
        <f>VLOOKUP(H73,Items!J:L,3,FALSE)</f>
        <v>3</v>
      </c>
      <c r="G73" s="64">
        <f t="shared" si="20"/>
        <v>2</v>
      </c>
      <c r="H73" s="31" t="s">
        <v>927</v>
      </c>
      <c r="I73" s="31" t="s">
        <v>1109</v>
      </c>
      <c r="J73" s="64" t="str">
        <f t="shared" si="14"/>
        <v>3</v>
      </c>
      <c r="K73" s="31"/>
      <c r="L73" s="31" t="s">
        <v>917</v>
      </c>
      <c r="M73" s="62" t="s">
        <v>932</v>
      </c>
      <c r="N73" s="62" t="s">
        <v>1067</v>
      </c>
      <c r="O73" s="61">
        <f>VLOOKUP(P73,Clubs!D:E,2,FALSE)</f>
        <v>25</v>
      </c>
      <c r="P73" s="62" t="s">
        <v>93</v>
      </c>
      <c r="Q73" s="61">
        <v>1</v>
      </c>
      <c r="R73" s="32"/>
      <c r="V73" s="30" t="str">
        <f t="shared" si="15"/>
        <v>c25ag3y2d103</v>
      </c>
      <c r="W73" s="30">
        <f>VLOOKUP(V73,Cohorts!A:B,2,FALSE)</f>
        <v>99</v>
      </c>
      <c r="X73" s="30" t="str">
        <f t="shared" si="16"/>
        <v xml:space="preserve">            [ 'cohort_id' =&gt; 99,  'team_rank_id' =&gt; 1 ],</v>
      </c>
      <c r="Y73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3" s="30" t="str">
        <f t="shared" si="18"/>
        <v xml:space="preserve">            [ 'session_id' =&gt; 3, 'division_id' =&gt; 103 ],</v>
      </c>
      <c r="AA73" s="30" t="str">
        <f t="shared" si="19"/>
        <v xml:space="preserve">            [ 'session_id' =&gt;   3, 'team_rank_id' =&gt; 1 ],</v>
      </c>
      <c r="AB73" s="30" t="str">
        <f t="shared" si="21"/>
        <v xml:space="preserve">            [ 'session_id' =&gt;   3, 'item_id' =&gt; 3, 'sequence' =&gt; 2 ],</v>
      </c>
      <c r="AC73" s="30" t="str">
        <f t="shared" si="22"/>
        <v>cohort99teamrank1</v>
      </c>
      <c r="AD73" s="30">
        <f>VLOOKUP(AC73,teams!C:D,2,FALSE)</f>
        <v>153</v>
      </c>
      <c r="AE73" s="30" t="str">
        <f t="shared" si="23"/>
        <v>s3i3seq2</v>
      </c>
      <c r="AF73" s="30" t="e">
        <f>VLOOKUP(AE73,sesionitem!D:E,2,FALSE)</f>
        <v>#N/A</v>
      </c>
      <c r="AG73" s="30" t="e">
        <f t="shared" si="24"/>
        <v>#N/A</v>
      </c>
    </row>
    <row r="74" spans="1:33" ht="17" x14ac:dyDescent="0.2">
      <c r="A74" s="30">
        <v>73</v>
      </c>
      <c r="B74" s="30">
        <f>VLOOKUP(C74,'May Sessions'!D:E,2,FALSE)</f>
        <v>3</v>
      </c>
      <c r="C74" s="31">
        <v>44328.75</v>
      </c>
      <c r="D74" s="64">
        <f>VLOOKUP(E74,'Age Groups'!B:C,2,FALSE)</f>
        <v>3</v>
      </c>
      <c r="E74" s="31" t="s">
        <v>913</v>
      </c>
      <c r="F74" s="64">
        <f>VLOOKUP(H74,Items!J:L,3,FALSE)</f>
        <v>13</v>
      </c>
      <c r="G74" s="64">
        <f t="shared" si="20"/>
        <v>3</v>
      </c>
      <c r="H74" s="31" t="s">
        <v>928</v>
      </c>
      <c r="I74" s="31" t="s">
        <v>1108</v>
      </c>
      <c r="J74" s="64" t="str">
        <f t="shared" si="14"/>
        <v>3</v>
      </c>
      <c r="K74" s="31"/>
      <c r="L74" s="31" t="s">
        <v>917</v>
      </c>
      <c r="M74" s="36"/>
      <c r="N74" s="36" t="s">
        <v>938</v>
      </c>
      <c r="O74" s="61">
        <f>VLOOKUP(P74,Clubs!D:E,2,FALSE)</f>
        <v>31</v>
      </c>
      <c r="P74" s="36" t="s">
        <v>113</v>
      </c>
      <c r="Q74" s="61">
        <v>1</v>
      </c>
      <c r="R74" s="34" t="s">
        <v>554</v>
      </c>
      <c r="V74" s="30" t="str">
        <f t="shared" si="15"/>
        <v>c31ag3y2d103</v>
      </c>
      <c r="W74" s="30">
        <f>VLOOKUP(V74,Cohorts!A:B,2,FALSE)</f>
        <v>138</v>
      </c>
      <c r="X74" s="30" t="str">
        <f t="shared" si="16"/>
        <v xml:space="preserve">            [ 'cohort_id' =&gt; 138,  'team_rank_id' =&gt; 1 ],</v>
      </c>
      <c r="Y74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4" s="30" t="str">
        <f t="shared" si="18"/>
        <v xml:space="preserve">            [ 'session_id' =&gt; 3, 'division_id' =&gt; 103 ],</v>
      </c>
      <c r="AA74" s="30" t="str">
        <f t="shared" si="19"/>
        <v xml:space="preserve">            [ 'session_id' =&gt;   3, 'team_rank_id' =&gt; 1 ],</v>
      </c>
      <c r="AB74" s="30" t="str">
        <f t="shared" si="21"/>
        <v xml:space="preserve">            [ 'session_id' =&gt;   3, 'item_id' =&gt; 13, 'sequence' =&gt; 3 ],</v>
      </c>
      <c r="AC74" s="30" t="str">
        <f t="shared" si="22"/>
        <v>cohort138teamrank1</v>
      </c>
      <c r="AD74" s="30">
        <f>VLOOKUP(AC74,teams!C:D,2,FALSE)</f>
        <v>29</v>
      </c>
      <c r="AE74" s="30" t="str">
        <f t="shared" si="23"/>
        <v>s3i13seq3</v>
      </c>
      <c r="AF74" s="30" t="e">
        <f>VLOOKUP(AE74,sesionitem!D:E,2,FALSE)</f>
        <v>#N/A</v>
      </c>
      <c r="AG74" s="30" t="e">
        <f t="shared" si="24"/>
        <v>#N/A</v>
      </c>
    </row>
    <row r="75" spans="1:33" ht="17" x14ac:dyDescent="0.2">
      <c r="A75" s="30">
        <v>74</v>
      </c>
      <c r="B75" s="30">
        <f>VLOOKUP(C75,'May Sessions'!D:E,2,FALSE)</f>
        <v>3</v>
      </c>
      <c r="C75" s="31">
        <v>44328.75</v>
      </c>
      <c r="D75" s="64">
        <f>VLOOKUP(E75,'Age Groups'!B:C,2,FALSE)</f>
        <v>3</v>
      </c>
      <c r="E75" s="31" t="s">
        <v>913</v>
      </c>
      <c r="F75" s="64">
        <f>VLOOKUP(H75,Items!J:L,3,FALSE)</f>
        <v>13</v>
      </c>
      <c r="G75" s="64">
        <f t="shared" si="20"/>
        <v>3</v>
      </c>
      <c r="H75" s="31" t="s">
        <v>928</v>
      </c>
      <c r="I75" s="31" t="s">
        <v>1108</v>
      </c>
      <c r="J75" s="64" t="str">
        <f t="shared" si="14"/>
        <v>3</v>
      </c>
      <c r="K75" s="31"/>
      <c r="L75" s="31" t="s">
        <v>917</v>
      </c>
      <c r="M75" s="32"/>
      <c r="N75" s="32" t="s">
        <v>986</v>
      </c>
      <c r="O75" s="61">
        <f>VLOOKUP(P75,Clubs!D:E,2,FALSE)</f>
        <v>2</v>
      </c>
      <c r="P75" s="32" t="s">
        <v>184</v>
      </c>
      <c r="Q75" s="32" t="s">
        <v>938</v>
      </c>
      <c r="R75" s="34" t="s">
        <v>555</v>
      </c>
      <c r="V75" s="30" t="str">
        <f t="shared" si="15"/>
        <v>c2ag3y2d103</v>
      </c>
      <c r="W75" s="30">
        <f>VLOOKUP(V75,Cohorts!A:B,2,FALSE)</f>
        <v>74</v>
      </c>
      <c r="X75" s="30" t="str">
        <f t="shared" si="16"/>
        <v xml:space="preserve">            [ 'cohort_id' =&gt; 74,  'team_rank_id' =&gt; 1 ],</v>
      </c>
      <c r="Y75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5" s="30" t="str">
        <f t="shared" si="18"/>
        <v xml:space="preserve">            [ 'session_id' =&gt; 3, 'division_id' =&gt; 103 ],</v>
      </c>
      <c r="AA75" s="30" t="str">
        <f t="shared" si="19"/>
        <v xml:space="preserve">            [ 'session_id' =&gt;   3, 'team_rank_id' =&gt; 1 ],</v>
      </c>
      <c r="AB75" s="30" t="str">
        <f t="shared" si="21"/>
        <v xml:space="preserve">            [ 'session_id' =&gt;   3, 'item_id' =&gt; 13, 'sequence' =&gt; 3 ],</v>
      </c>
      <c r="AC75" s="30" t="str">
        <f t="shared" si="22"/>
        <v>cohort74teamrank1</v>
      </c>
      <c r="AD75" s="30">
        <f>VLOOKUP(AC75,teams!C:D,2,FALSE)</f>
        <v>143</v>
      </c>
      <c r="AE75" s="30" t="str">
        <f t="shared" si="23"/>
        <v>s3i13seq3</v>
      </c>
      <c r="AF75" s="30" t="e">
        <f>VLOOKUP(AE75,sesionitem!D:E,2,FALSE)</f>
        <v>#N/A</v>
      </c>
      <c r="AG75" s="30" t="e">
        <f t="shared" si="24"/>
        <v>#N/A</v>
      </c>
    </row>
    <row r="76" spans="1:33" ht="17" x14ac:dyDescent="0.2">
      <c r="A76" s="30">
        <v>75</v>
      </c>
      <c r="B76" s="30">
        <f>VLOOKUP(C76,'May Sessions'!D:E,2,FALSE)</f>
        <v>3</v>
      </c>
      <c r="C76" s="31">
        <v>44328.75</v>
      </c>
      <c r="D76" s="64">
        <f>VLOOKUP(E76,'Age Groups'!B:C,2,FALSE)</f>
        <v>3</v>
      </c>
      <c r="E76" s="31" t="s">
        <v>913</v>
      </c>
      <c r="F76" s="64">
        <f>VLOOKUP(H76,Items!J:L,3,FALSE)</f>
        <v>13</v>
      </c>
      <c r="G76" s="64">
        <f t="shared" si="20"/>
        <v>3</v>
      </c>
      <c r="H76" s="31" t="s">
        <v>928</v>
      </c>
      <c r="I76" s="31" t="s">
        <v>1108</v>
      </c>
      <c r="J76" s="64" t="str">
        <f t="shared" si="14"/>
        <v>3</v>
      </c>
      <c r="K76" s="31"/>
      <c r="L76" s="31" t="s">
        <v>917</v>
      </c>
      <c r="M76" s="36"/>
      <c r="N76" s="36" t="s">
        <v>1017</v>
      </c>
      <c r="O76" s="61">
        <f>VLOOKUP(P76,Clubs!D:E,2,FALSE)</f>
        <v>42</v>
      </c>
      <c r="P76" s="36" t="s">
        <v>1087</v>
      </c>
      <c r="Q76" s="61">
        <v>1</v>
      </c>
      <c r="R76" s="34" t="s">
        <v>535</v>
      </c>
      <c r="V76" s="30" t="str">
        <f t="shared" si="15"/>
        <v>c42ag3y2d103</v>
      </c>
      <c r="W76" s="30">
        <f>VLOOKUP(V76,Cohorts!A:B,2,FALSE)</f>
        <v>214</v>
      </c>
      <c r="X76" s="30" t="str">
        <f t="shared" si="16"/>
        <v xml:space="preserve">            [ 'cohort_id' =&gt; 214,  'team_rank_id' =&gt; 1 ],</v>
      </c>
      <c r="Y76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6" s="30" t="str">
        <f t="shared" si="18"/>
        <v xml:space="preserve">            [ 'session_id' =&gt; 3, 'division_id' =&gt; 103 ],</v>
      </c>
      <c r="AA76" s="30" t="str">
        <f t="shared" si="19"/>
        <v xml:space="preserve">            [ 'session_id' =&gt;   3, 'team_rank_id' =&gt; 1 ],</v>
      </c>
      <c r="AB76" s="30" t="str">
        <f t="shared" si="21"/>
        <v xml:space="preserve">            [ 'session_id' =&gt;   3, 'item_id' =&gt; 13, 'sequence' =&gt; 3 ],</v>
      </c>
      <c r="AC76" s="30" t="str">
        <f t="shared" si="22"/>
        <v>cohort214teamrank1</v>
      </c>
      <c r="AD76" s="30">
        <f>VLOOKUP(AC76,teams!C:D,2,FALSE)</f>
        <v>81</v>
      </c>
      <c r="AE76" s="30" t="str">
        <f t="shared" si="23"/>
        <v>s3i13seq3</v>
      </c>
      <c r="AF76" s="30" t="e">
        <f>VLOOKUP(AE76,sesionitem!D:E,2,FALSE)</f>
        <v>#N/A</v>
      </c>
      <c r="AG76" s="30" t="e">
        <f t="shared" si="24"/>
        <v>#N/A</v>
      </c>
    </row>
    <row r="77" spans="1:33" ht="17" x14ac:dyDescent="0.2">
      <c r="A77" s="30">
        <v>76</v>
      </c>
      <c r="B77" s="30">
        <f>VLOOKUP(C77,'May Sessions'!D:E,2,FALSE)</f>
        <v>3</v>
      </c>
      <c r="C77" s="31">
        <v>44328.75</v>
      </c>
      <c r="D77" s="64">
        <f>VLOOKUP(E77,'Age Groups'!B:C,2,FALSE)</f>
        <v>3</v>
      </c>
      <c r="E77" s="31" t="s">
        <v>913</v>
      </c>
      <c r="F77" s="64">
        <f>VLOOKUP(H77,Items!J:L,3,FALSE)</f>
        <v>13</v>
      </c>
      <c r="G77" s="64">
        <f t="shared" si="20"/>
        <v>3</v>
      </c>
      <c r="H77" s="31" t="s">
        <v>928</v>
      </c>
      <c r="I77" s="31" t="s">
        <v>1108</v>
      </c>
      <c r="J77" s="64" t="str">
        <f t="shared" si="14"/>
        <v>3</v>
      </c>
      <c r="K77" s="31"/>
      <c r="L77" s="31" t="s">
        <v>917</v>
      </c>
      <c r="M77" s="36"/>
      <c r="N77" s="36" t="s">
        <v>1042</v>
      </c>
      <c r="O77" s="61">
        <f>VLOOKUP(P77,Clubs!D:E,2,FALSE)</f>
        <v>25</v>
      </c>
      <c r="P77" s="36" t="s">
        <v>93</v>
      </c>
      <c r="Q77" s="61">
        <v>1</v>
      </c>
      <c r="R77" s="34" t="s">
        <v>1218</v>
      </c>
      <c r="V77" s="30" t="str">
        <f t="shared" si="15"/>
        <v>c25ag3y2d103</v>
      </c>
      <c r="W77" s="30">
        <f>VLOOKUP(V77,Cohorts!A:B,2,FALSE)</f>
        <v>99</v>
      </c>
      <c r="X77" s="30" t="str">
        <f t="shared" si="16"/>
        <v xml:space="preserve">            [ 'cohort_id' =&gt; 99,  'team_rank_id' =&gt; 1 ],</v>
      </c>
      <c r="Y77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7" s="30" t="str">
        <f t="shared" si="18"/>
        <v xml:space="preserve">            [ 'session_id' =&gt; 3, 'division_id' =&gt; 103 ],</v>
      </c>
      <c r="AA77" s="30" t="str">
        <f t="shared" si="19"/>
        <v xml:space="preserve">            [ 'session_id' =&gt;   3, 'team_rank_id' =&gt; 1 ],</v>
      </c>
      <c r="AB77" s="30" t="str">
        <f t="shared" si="21"/>
        <v xml:space="preserve">            [ 'session_id' =&gt;   3, 'item_id' =&gt; 13, 'sequence' =&gt; 3 ],</v>
      </c>
      <c r="AC77" s="30" t="str">
        <f t="shared" si="22"/>
        <v>cohort99teamrank1</v>
      </c>
      <c r="AD77" s="30">
        <f>VLOOKUP(AC77,teams!C:D,2,FALSE)</f>
        <v>153</v>
      </c>
      <c r="AE77" s="30" t="str">
        <f t="shared" si="23"/>
        <v>s3i13seq3</v>
      </c>
      <c r="AF77" s="30" t="e">
        <f>VLOOKUP(AE77,sesionitem!D:E,2,FALSE)</f>
        <v>#N/A</v>
      </c>
      <c r="AG77" s="30" t="e">
        <f t="shared" si="24"/>
        <v>#N/A</v>
      </c>
    </row>
    <row r="78" spans="1:33" ht="17" x14ac:dyDescent="0.2">
      <c r="A78" s="30">
        <v>77</v>
      </c>
      <c r="B78" s="30">
        <f>VLOOKUP(C78,'May Sessions'!D:E,2,FALSE)</f>
        <v>3</v>
      </c>
      <c r="C78" s="31">
        <v>44328.75</v>
      </c>
      <c r="D78" s="64">
        <f>VLOOKUP(E78,'Age Groups'!B:C,2,FALSE)</f>
        <v>3</v>
      </c>
      <c r="E78" s="31" t="s">
        <v>913</v>
      </c>
      <c r="F78" s="64">
        <f>VLOOKUP(H78,Items!J:L,3,FALSE)</f>
        <v>13</v>
      </c>
      <c r="G78" s="64">
        <f t="shared" si="20"/>
        <v>3</v>
      </c>
      <c r="H78" s="31" t="s">
        <v>928</v>
      </c>
      <c r="I78" s="31" t="s">
        <v>1108</v>
      </c>
      <c r="J78" s="64" t="str">
        <f t="shared" si="14"/>
        <v>3</v>
      </c>
      <c r="K78" s="31"/>
      <c r="L78" s="31" t="s">
        <v>917</v>
      </c>
      <c r="M78" s="36"/>
      <c r="N78" s="36" t="s">
        <v>1057</v>
      </c>
      <c r="O78" s="61">
        <f>VLOOKUP(P78,Clubs!D:E,2,FALSE)</f>
        <v>28</v>
      </c>
      <c r="P78" s="36" t="s">
        <v>102</v>
      </c>
      <c r="Q78" s="61">
        <v>1</v>
      </c>
      <c r="R78" s="34" t="s">
        <v>557</v>
      </c>
      <c r="V78" s="30" t="str">
        <f t="shared" si="15"/>
        <v>c28ag3y2d103</v>
      </c>
      <c r="W78" s="30">
        <f>VLOOKUP(V78,Cohorts!A:B,2,FALSE)</f>
        <v>116</v>
      </c>
      <c r="X78" s="30" t="str">
        <f t="shared" si="16"/>
        <v xml:space="preserve">            [ 'cohort_id' =&gt; 116,  'team_rank_id' =&gt; 1 ],</v>
      </c>
      <c r="Y78" s="30" t="str">
        <f t="shared" si="17"/>
        <v xml:space="preserve">                'competition_id' =&gt; 1, // this is May 2021###                'age_group_id'   =&gt; 3, ###                'start'          =&gt; '2021-05-12 18:00:00', ###            ], [</v>
      </c>
      <c r="Z78" s="30" t="str">
        <f t="shared" si="18"/>
        <v xml:space="preserve">            [ 'session_id' =&gt; 3, 'division_id' =&gt; 103 ],</v>
      </c>
      <c r="AA78" s="30" t="str">
        <f t="shared" si="19"/>
        <v xml:space="preserve">            [ 'session_id' =&gt;   3, 'team_rank_id' =&gt; 1 ],</v>
      </c>
      <c r="AB78" s="30" t="str">
        <f t="shared" si="21"/>
        <v xml:space="preserve">            [ 'session_id' =&gt;   3, 'item_id' =&gt; 13, 'sequence' =&gt; 3 ],</v>
      </c>
      <c r="AC78" s="30" t="str">
        <f t="shared" si="22"/>
        <v>cohort116teamrank1</v>
      </c>
      <c r="AD78" s="30">
        <f>VLOOKUP(AC78,teams!C:D,2,FALSE)</f>
        <v>10</v>
      </c>
      <c r="AE78" s="30" t="str">
        <f t="shared" si="23"/>
        <v>s3i13seq3</v>
      </c>
      <c r="AF78" s="30" t="e">
        <f>VLOOKUP(AE78,sesionitem!D:E,2,FALSE)</f>
        <v>#N/A</v>
      </c>
      <c r="AG78" s="30" t="e">
        <f t="shared" si="24"/>
        <v>#N/A</v>
      </c>
    </row>
    <row r="79" spans="1:33" x14ac:dyDescent="0.2">
      <c r="A79" s="30">
        <v>78</v>
      </c>
      <c r="B79" s="30">
        <f>VLOOKUP(C79,'May Sessions'!D:E,2,FALSE)</f>
        <v>4</v>
      </c>
      <c r="C79" s="31">
        <v>44329.75</v>
      </c>
      <c r="D79" s="64">
        <f>VLOOKUP(E79,'Age Groups'!B:C,2,FALSE)</f>
        <v>3</v>
      </c>
      <c r="E79" s="31" t="s">
        <v>913</v>
      </c>
      <c r="F79" s="64">
        <f>VLOOKUP(H79,Items!J:L,3,FALSE)</f>
        <v>1</v>
      </c>
      <c r="G79" s="64">
        <f t="shared" si="20"/>
        <v>1</v>
      </c>
      <c r="H79" s="31" t="s">
        <v>920</v>
      </c>
      <c r="I79" s="31" t="s">
        <v>1109</v>
      </c>
      <c r="J79" s="64">
        <v>0</v>
      </c>
      <c r="K79" s="31"/>
      <c r="L79" s="31" t="s">
        <v>921</v>
      </c>
      <c r="M79" s="32" t="s">
        <v>933</v>
      </c>
      <c r="N79" s="32" t="s">
        <v>938</v>
      </c>
      <c r="O79" s="61">
        <f>VLOOKUP(P79,Clubs!D:E,2,FALSE)</f>
        <v>12</v>
      </c>
      <c r="P79" s="32" t="s">
        <v>974</v>
      </c>
      <c r="Q79" s="32" t="s">
        <v>986</v>
      </c>
      <c r="R79" s="32"/>
      <c r="V79" s="30" t="str">
        <f t="shared" si="15"/>
        <v>c12ag3y2d100</v>
      </c>
      <c r="W79" s="30">
        <f>VLOOKUP(V79,Cohorts!A:B,2,FALSE)</f>
        <v>19</v>
      </c>
      <c r="X79" s="30" t="str">
        <f t="shared" si="16"/>
        <v xml:space="preserve">            [ 'cohort_id' =&gt; 19,  'team_rank_id' =&gt; 2 ],</v>
      </c>
      <c r="Y79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79" s="30" t="str">
        <f t="shared" si="18"/>
        <v xml:space="preserve">            [ 'session_id' =&gt; 4, 'division_id' =&gt; 100 ],</v>
      </c>
      <c r="AA79" s="30" t="str">
        <f t="shared" si="19"/>
        <v xml:space="preserve">            [ 'session_id' =&gt;   4, 'team_rank_id' =&gt; 2 ],</v>
      </c>
      <c r="AB79" s="30" t="str">
        <f t="shared" si="21"/>
        <v xml:space="preserve">            [ 'session_id' =&gt;   4, 'item_id' =&gt; 1, 'sequence' =&gt; 1 ],</v>
      </c>
      <c r="AC79" s="30" t="str">
        <f t="shared" si="22"/>
        <v>cohort19teamrank2</v>
      </c>
      <c r="AD79" s="30">
        <f>VLOOKUP(AC79,teams!C:D,2,FALSE)</f>
        <v>66</v>
      </c>
      <c r="AE79" s="30" t="str">
        <f t="shared" si="23"/>
        <v>s4i1seq1</v>
      </c>
      <c r="AF79" s="30">
        <f>VLOOKUP(AE79,sesionitem!D:E,2,FALSE)</f>
        <v>7</v>
      </c>
      <c r="AG79" s="30" t="str">
        <f t="shared" si="24"/>
        <v xml:space="preserve">            [ 'session_item_id' =&gt; 7, 'team_id' =&gt; 66, 'sequence' =&gt; 1, 'music_title' =&gt; '' ],</v>
      </c>
    </row>
    <row r="80" spans="1:33" x14ac:dyDescent="0.2">
      <c r="A80" s="30">
        <v>79</v>
      </c>
      <c r="B80" s="30">
        <f>VLOOKUP(C80,'May Sessions'!D:E,2,FALSE)</f>
        <v>4</v>
      </c>
      <c r="C80" s="31">
        <v>44329.75</v>
      </c>
      <c r="D80" s="64">
        <f>VLOOKUP(E80,'Age Groups'!B:C,2,FALSE)</f>
        <v>3</v>
      </c>
      <c r="E80" s="31" t="s">
        <v>913</v>
      </c>
      <c r="F80" s="64">
        <f>VLOOKUP(H80,Items!J:L,3,FALSE)</f>
        <v>1</v>
      </c>
      <c r="G80" s="64">
        <f t="shared" si="20"/>
        <v>1</v>
      </c>
      <c r="H80" s="31" t="s">
        <v>920</v>
      </c>
      <c r="I80" s="31" t="s">
        <v>1109</v>
      </c>
      <c r="J80" s="64">
        <v>0</v>
      </c>
      <c r="K80" s="31"/>
      <c r="L80" s="31" t="s">
        <v>921</v>
      </c>
      <c r="M80" s="32" t="s">
        <v>933</v>
      </c>
      <c r="N80" s="32" t="s">
        <v>986</v>
      </c>
      <c r="O80" s="61">
        <f>VLOOKUP(P80,Clubs!D:E,2,FALSE)</f>
        <v>36</v>
      </c>
      <c r="P80" s="32" t="s">
        <v>131</v>
      </c>
      <c r="Q80" s="32" t="s">
        <v>986</v>
      </c>
      <c r="R80" s="32"/>
      <c r="V80" s="30" t="str">
        <f t="shared" si="15"/>
        <v>c36ag3y2d100</v>
      </c>
      <c r="W80" s="30">
        <f>VLOOKUP(V80,Cohorts!A:B,2,FALSE)</f>
        <v>163</v>
      </c>
      <c r="X80" s="30" t="str">
        <f t="shared" si="16"/>
        <v xml:space="preserve">            [ 'cohort_id' =&gt; 163,  'team_rank_id' =&gt; 2 ],</v>
      </c>
      <c r="Y80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0" s="30" t="str">
        <f t="shared" si="18"/>
        <v xml:space="preserve">            [ 'session_id' =&gt; 4, 'division_id' =&gt; 100 ],</v>
      </c>
      <c r="AA80" s="30" t="str">
        <f t="shared" si="19"/>
        <v xml:space="preserve">            [ 'session_id' =&gt;   4, 'team_rank_id' =&gt; 2 ],</v>
      </c>
      <c r="AB80" s="30" t="str">
        <f t="shared" si="21"/>
        <v xml:space="preserve">            [ 'session_id' =&gt;   4, 'item_id' =&gt; 1, 'sequence' =&gt; 1 ],</v>
      </c>
      <c r="AC80" s="30" t="str">
        <f t="shared" si="22"/>
        <v>cohort163teamrank2</v>
      </c>
      <c r="AD80" s="30">
        <f>VLOOKUP(AC80,teams!C:D,2,FALSE)</f>
        <v>43</v>
      </c>
      <c r="AE80" s="30" t="str">
        <f t="shared" si="23"/>
        <v>s4i1seq1</v>
      </c>
      <c r="AF80" s="30">
        <f>VLOOKUP(AE80,sesionitem!D:E,2,FALSE)</f>
        <v>7</v>
      </c>
      <c r="AG80" s="30" t="str">
        <f t="shared" si="24"/>
        <v xml:space="preserve">            [ 'session_item_id' =&gt; 7, 'team_id' =&gt; 43, 'sequence' =&gt; 2, 'music_title' =&gt; '' ],</v>
      </c>
    </row>
    <row r="81" spans="1:33" x14ac:dyDescent="0.2">
      <c r="A81" s="30">
        <v>80</v>
      </c>
      <c r="B81" s="30">
        <f>VLOOKUP(C81,'May Sessions'!D:E,2,FALSE)</f>
        <v>4</v>
      </c>
      <c r="C81" s="31">
        <v>44329.75</v>
      </c>
      <c r="D81" s="64">
        <f>VLOOKUP(E81,'Age Groups'!B:C,2,FALSE)</f>
        <v>3</v>
      </c>
      <c r="E81" s="31" t="s">
        <v>913</v>
      </c>
      <c r="F81" s="64">
        <f>VLOOKUP(H81,Items!J:L,3,FALSE)</f>
        <v>1</v>
      </c>
      <c r="G81" s="64">
        <f t="shared" si="20"/>
        <v>1</v>
      </c>
      <c r="H81" s="31" t="s">
        <v>920</v>
      </c>
      <c r="I81" s="31" t="s">
        <v>1109</v>
      </c>
      <c r="J81" s="64">
        <v>0</v>
      </c>
      <c r="K81" s="31"/>
      <c r="L81" s="31" t="s">
        <v>921</v>
      </c>
      <c r="M81" s="32" t="s">
        <v>933</v>
      </c>
      <c r="N81" s="32" t="s">
        <v>1017</v>
      </c>
      <c r="O81" s="61">
        <f>VLOOKUP(P81,Clubs!D:E,2,FALSE)</f>
        <v>9</v>
      </c>
      <c r="P81" s="32" t="s">
        <v>966</v>
      </c>
      <c r="Q81" s="32" t="s">
        <v>986</v>
      </c>
      <c r="R81" s="32"/>
      <c r="V81" s="30" t="str">
        <f t="shared" si="15"/>
        <v>c9ag3y2d100</v>
      </c>
      <c r="W81" s="30">
        <f>VLOOKUP(V81,Cohorts!A:B,2,FALSE)</f>
        <v>242</v>
      </c>
      <c r="X81" s="30" t="str">
        <f t="shared" si="16"/>
        <v xml:space="preserve">            [ 'cohort_id' =&gt; 242,  'team_rank_id' =&gt; 2 ],</v>
      </c>
      <c r="Y81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1" s="30" t="str">
        <f t="shared" si="18"/>
        <v xml:space="preserve">            [ 'session_id' =&gt; 4, 'division_id' =&gt; 100 ],</v>
      </c>
      <c r="AA81" s="30" t="str">
        <f t="shared" si="19"/>
        <v xml:space="preserve">            [ 'session_id' =&gt;   4, 'team_rank_id' =&gt; 2 ],</v>
      </c>
      <c r="AB81" s="30" t="str">
        <f t="shared" si="21"/>
        <v xml:space="preserve">            [ 'session_id' =&gt;   4, 'item_id' =&gt; 1, 'sequence' =&gt; 1 ],</v>
      </c>
      <c r="AC81" s="30" t="str">
        <f t="shared" si="22"/>
        <v>cohort242teamrank2</v>
      </c>
      <c r="AD81" s="30">
        <f>VLOOKUP(AC81,teams!C:D,2,FALSE)</f>
        <v>103</v>
      </c>
      <c r="AE81" s="30" t="str">
        <f t="shared" si="23"/>
        <v>s4i1seq1</v>
      </c>
      <c r="AF81" s="30">
        <f>VLOOKUP(AE81,sesionitem!D:E,2,FALSE)</f>
        <v>7</v>
      </c>
      <c r="AG81" s="30" t="str">
        <f t="shared" si="24"/>
        <v xml:space="preserve">            [ 'session_item_id' =&gt; 7, 'team_id' =&gt; 103, 'sequence' =&gt; 3, 'music_title' =&gt; '' ],</v>
      </c>
    </row>
    <row r="82" spans="1:33" x14ac:dyDescent="0.2">
      <c r="A82" s="30">
        <v>81</v>
      </c>
      <c r="B82" s="30">
        <f>VLOOKUP(C82,'May Sessions'!D:E,2,FALSE)</f>
        <v>4</v>
      </c>
      <c r="C82" s="31">
        <v>44329.75</v>
      </c>
      <c r="D82" s="64">
        <f>VLOOKUP(E82,'Age Groups'!B:C,2,FALSE)</f>
        <v>3</v>
      </c>
      <c r="E82" s="31" t="s">
        <v>913</v>
      </c>
      <c r="F82" s="64">
        <f>VLOOKUP(H82,Items!J:L,3,FALSE)</f>
        <v>1</v>
      </c>
      <c r="G82" s="64">
        <f t="shared" si="20"/>
        <v>1</v>
      </c>
      <c r="H82" s="31" t="s">
        <v>920</v>
      </c>
      <c r="I82" s="31" t="s">
        <v>1109</v>
      </c>
      <c r="J82" s="64">
        <v>0</v>
      </c>
      <c r="K82" s="31"/>
      <c r="L82" s="31" t="s">
        <v>921</v>
      </c>
      <c r="M82" s="32" t="s">
        <v>933</v>
      </c>
      <c r="N82" s="32" t="s">
        <v>1042</v>
      </c>
      <c r="O82" s="61">
        <f>VLOOKUP(P82,Clubs!D:E,2,FALSE)</f>
        <v>3</v>
      </c>
      <c r="P82" s="32" t="s">
        <v>1079</v>
      </c>
      <c r="Q82" s="32" t="s">
        <v>986</v>
      </c>
      <c r="R82" s="32"/>
      <c r="V82" s="30" t="str">
        <f t="shared" si="15"/>
        <v>c3ag3y2d100</v>
      </c>
      <c r="W82" s="30">
        <f>VLOOKUP(V82,Cohorts!A:B,2,FALSE)</f>
        <v>130</v>
      </c>
      <c r="X82" s="30" t="str">
        <f t="shared" si="16"/>
        <v xml:space="preserve">            [ 'cohort_id' =&gt; 130,  'team_rank_id' =&gt; 2 ],</v>
      </c>
      <c r="Y82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2" s="30" t="str">
        <f t="shared" si="18"/>
        <v xml:space="preserve">            [ 'session_id' =&gt; 4, 'division_id' =&gt; 100 ],</v>
      </c>
      <c r="AA82" s="30" t="str">
        <f t="shared" si="19"/>
        <v xml:space="preserve">            [ 'session_id' =&gt;   4, 'team_rank_id' =&gt; 2 ],</v>
      </c>
      <c r="AB82" s="30" t="str">
        <f t="shared" si="21"/>
        <v xml:space="preserve">            [ 'session_id' =&gt;   4, 'item_id' =&gt; 1, 'sequence' =&gt; 1 ],</v>
      </c>
      <c r="AC82" s="30" t="str">
        <f t="shared" si="22"/>
        <v>cohort130teamrank2</v>
      </c>
      <c r="AD82" s="30">
        <f>VLOOKUP(AC82,teams!C:D,2,FALSE)</f>
        <v>19</v>
      </c>
      <c r="AE82" s="30" t="str">
        <f t="shared" si="23"/>
        <v>s4i1seq1</v>
      </c>
      <c r="AF82" s="30">
        <f>VLOOKUP(AE82,sesionitem!D:E,2,FALSE)</f>
        <v>7</v>
      </c>
      <c r="AG82" s="30" t="str">
        <f t="shared" si="24"/>
        <v xml:space="preserve">            [ 'session_item_id' =&gt; 7, 'team_id' =&gt; 19, 'sequence' =&gt; 4, 'music_title' =&gt; '' ],</v>
      </c>
    </row>
    <row r="83" spans="1:33" x14ac:dyDescent="0.2">
      <c r="A83" s="30">
        <v>82</v>
      </c>
      <c r="B83" s="30">
        <f>VLOOKUP(C83,'May Sessions'!D:E,2,FALSE)</f>
        <v>4</v>
      </c>
      <c r="C83" s="31">
        <v>44329.75</v>
      </c>
      <c r="D83" s="64">
        <f>VLOOKUP(E83,'Age Groups'!B:C,2,FALSE)</f>
        <v>3</v>
      </c>
      <c r="E83" s="31" t="s">
        <v>913</v>
      </c>
      <c r="F83" s="64">
        <f>VLOOKUP(H83,Items!J:L,3,FALSE)</f>
        <v>1</v>
      </c>
      <c r="G83" s="64">
        <f t="shared" si="20"/>
        <v>1</v>
      </c>
      <c r="H83" s="31" t="s">
        <v>920</v>
      </c>
      <c r="I83" s="31" t="s">
        <v>1109</v>
      </c>
      <c r="J83" s="64">
        <v>0</v>
      </c>
      <c r="K83" s="31"/>
      <c r="L83" s="31" t="s">
        <v>921</v>
      </c>
      <c r="M83" s="32" t="s">
        <v>933</v>
      </c>
      <c r="N83" s="32" t="s">
        <v>1057</v>
      </c>
      <c r="O83" s="61">
        <f>VLOOKUP(P83,Clubs!D:E,2,FALSE)</f>
        <v>14</v>
      </c>
      <c r="P83" s="32" t="s">
        <v>49</v>
      </c>
      <c r="Q83" s="32" t="s">
        <v>986</v>
      </c>
      <c r="R83" s="32"/>
      <c r="V83" s="30" t="str">
        <f t="shared" si="15"/>
        <v>c14ag3y2d100</v>
      </c>
      <c r="W83" s="30">
        <f>VLOOKUP(V83,Cohorts!A:B,2,FALSE)</f>
        <v>35</v>
      </c>
      <c r="X83" s="30" t="str">
        <f t="shared" si="16"/>
        <v xml:space="preserve">            [ 'cohort_id' =&gt; 35,  'team_rank_id' =&gt; 2 ],</v>
      </c>
      <c r="Y83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3" s="30" t="str">
        <f t="shared" si="18"/>
        <v xml:space="preserve">            [ 'session_id' =&gt; 4, 'division_id' =&gt; 100 ],</v>
      </c>
      <c r="AA83" s="30" t="str">
        <f t="shared" si="19"/>
        <v xml:space="preserve">            [ 'session_id' =&gt;   4, 'team_rank_id' =&gt; 2 ],</v>
      </c>
      <c r="AB83" s="30" t="str">
        <f t="shared" si="21"/>
        <v xml:space="preserve">            [ 'session_id' =&gt;   4, 'item_id' =&gt; 1, 'sequence' =&gt; 1 ],</v>
      </c>
      <c r="AC83" s="30" t="str">
        <f t="shared" si="22"/>
        <v>cohort35teamrank2</v>
      </c>
      <c r="AD83" s="30">
        <f>VLOOKUP(AC83,teams!C:D,2,FALSE)</f>
        <v>122</v>
      </c>
      <c r="AE83" s="30" t="str">
        <f t="shared" si="23"/>
        <v>s4i1seq1</v>
      </c>
      <c r="AF83" s="30">
        <f>VLOOKUP(AE83,sesionitem!D:E,2,FALSE)</f>
        <v>7</v>
      </c>
      <c r="AG83" s="30" t="str">
        <f t="shared" si="24"/>
        <v xml:space="preserve">            [ 'session_item_id' =&gt; 7, 'team_id' =&gt; 122, 'sequence' =&gt; 5, 'music_title' =&gt; '' ],</v>
      </c>
    </row>
    <row r="84" spans="1:33" x14ac:dyDescent="0.2">
      <c r="A84" s="30">
        <v>83</v>
      </c>
      <c r="B84" s="30">
        <f>VLOOKUP(C84,'May Sessions'!D:E,2,FALSE)</f>
        <v>4</v>
      </c>
      <c r="C84" s="31">
        <v>44329.75</v>
      </c>
      <c r="D84" s="64">
        <f>VLOOKUP(E84,'Age Groups'!B:C,2,FALSE)</f>
        <v>3</v>
      </c>
      <c r="E84" s="31" t="s">
        <v>913</v>
      </c>
      <c r="F84" s="64">
        <f>VLOOKUP(H84,Items!J:L,3,FALSE)</f>
        <v>3</v>
      </c>
      <c r="G84" s="64">
        <f t="shared" si="20"/>
        <v>2</v>
      </c>
      <c r="H84" s="31" t="s">
        <v>927</v>
      </c>
      <c r="I84" s="31" t="s">
        <v>1109</v>
      </c>
      <c r="J84" s="64">
        <v>0</v>
      </c>
      <c r="K84" s="31"/>
      <c r="L84" s="31" t="s">
        <v>921</v>
      </c>
      <c r="M84" s="32" t="s">
        <v>933</v>
      </c>
      <c r="N84" s="32" t="s">
        <v>938</v>
      </c>
      <c r="O84" s="61">
        <f>VLOOKUP(P84,Clubs!D:E,2,FALSE)</f>
        <v>9</v>
      </c>
      <c r="P84" s="32" t="s">
        <v>966</v>
      </c>
      <c r="Q84" s="32" t="s">
        <v>986</v>
      </c>
      <c r="R84" s="32"/>
      <c r="V84" s="30" t="str">
        <f t="shared" si="15"/>
        <v>c9ag3y2d100</v>
      </c>
      <c r="W84" s="30">
        <f>VLOOKUP(V84,Cohorts!A:B,2,FALSE)</f>
        <v>242</v>
      </c>
      <c r="X84" s="30" t="str">
        <f t="shared" si="16"/>
        <v xml:space="preserve">            [ 'cohort_id' =&gt; 242,  'team_rank_id' =&gt; 2 ],</v>
      </c>
      <c r="Y84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4" s="30" t="str">
        <f t="shared" si="18"/>
        <v xml:space="preserve">            [ 'session_id' =&gt; 4, 'division_id' =&gt; 100 ],</v>
      </c>
      <c r="AA84" s="30" t="str">
        <f t="shared" si="19"/>
        <v xml:space="preserve">            [ 'session_id' =&gt;   4, 'team_rank_id' =&gt; 2 ],</v>
      </c>
      <c r="AB84" s="30" t="str">
        <f t="shared" si="21"/>
        <v xml:space="preserve">            [ 'session_id' =&gt;   4, 'item_id' =&gt; 3, 'sequence' =&gt; 2 ],</v>
      </c>
      <c r="AC84" s="30" t="str">
        <f t="shared" si="22"/>
        <v>cohort242teamrank2</v>
      </c>
      <c r="AD84" s="30">
        <f>VLOOKUP(AC84,teams!C:D,2,FALSE)</f>
        <v>103</v>
      </c>
      <c r="AE84" s="30" t="str">
        <f t="shared" si="23"/>
        <v>s4i3seq2</v>
      </c>
      <c r="AF84" s="30">
        <f>VLOOKUP(AE84,sesionitem!D:E,2,FALSE)</f>
        <v>8</v>
      </c>
      <c r="AG84" s="30" t="str">
        <f t="shared" si="24"/>
        <v xml:space="preserve">            [ 'session_item_id' =&gt; 8, 'team_id' =&gt; 103, 'sequence' =&gt; 1, 'music_title' =&gt; '' ],</v>
      </c>
    </row>
    <row r="85" spans="1:33" x14ac:dyDescent="0.2">
      <c r="A85" s="30">
        <v>84</v>
      </c>
      <c r="B85" s="30">
        <f>VLOOKUP(C85,'May Sessions'!D:E,2,FALSE)</f>
        <v>4</v>
      </c>
      <c r="C85" s="31">
        <v>44329.75</v>
      </c>
      <c r="D85" s="64">
        <f>VLOOKUP(E85,'Age Groups'!B:C,2,FALSE)</f>
        <v>3</v>
      </c>
      <c r="E85" s="31" t="s">
        <v>913</v>
      </c>
      <c r="F85" s="64">
        <f>VLOOKUP(H85,Items!J:L,3,FALSE)</f>
        <v>3</v>
      </c>
      <c r="G85" s="64">
        <f t="shared" si="20"/>
        <v>2</v>
      </c>
      <c r="H85" s="31" t="s">
        <v>927</v>
      </c>
      <c r="I85" s="31" t="s">
        <v>1109</v>
      </c>
      <c r="J85" s="64">
        <v>0</v>
      </c>
      <c r="K85" s="31"/>
      <c r="L85" s="31" t="s">
        <v>921</v>
      </c>
      <c r="M85" s="32" t="s">
        <v>933</v>
      </c>
      <c r="N85" s="32" t="s">
        <v>986</v>
      </c>
      <c r="O85" s="61">
        <f>VLOOKUP(P85,Clubs!D:E,2,FALSE)</f>
        <v>12</v>
      </c>
      <c r="P85" s="32" t="s">
        <v>974</v>
      </c>
      <c r="Q85" s="32" t="s">
        <v>986</v>
      </c>
      <c r="R85" s="32"/>
      <c r="V85" s="30" t="str">
        <f t="shared" si="15"/>
        <v>c12ag3y2d100</v>
      </c>
      <c r="W85" s="30">
        <f>VLOOKUP(V85,Cohorts!A:B,2,FALSE)</f>
        <v>19</v>
      </c>
      <c r="X85" s="30" t="str">
        <f t="shared" si="16"/>
        <v xml:space="preserve">            [ 'cohort_id' =&gt; 19,  'team_rank_id' =&gt; 2 ],</v>
      </c>
      <c r="Y85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5" s="30" t="str">
        <f t="shared" si="18"/>
        <v xml:space="preserve">            [ 'session_id' =&gt; 4, 'division_id' =&gt; 100 ],</v>
      </c>
      <c r="AA85" s="30" t="str">
        <f t="shared" si="19"/>
        <v xml:space="preserve">            [ 'session_id' =&gt;   4, 'team_rank_id' =&gt; 2 ],</v>
      </c>
      <c r="AB85" s="30" t="str">
        <f t="shared" si="21"/>
        <v xml:space="preserve">            [ 'session_id' =&gt;   4, 'item_id' =&gt; 3, 'sequence' =&gt; 2 ],</v>
      </c>
      <c r="AC85" s="30" t="str">
        <f t="shared" si="22"/>
        <v>cohort19teamrank2</v>
      </c>
      <c r="AD85" s="30">
        <f>VLOOKUP(AC85,teams!C:D,2,FALSE)</f>
        <v>66</v>
      </c>
      <c r="AE85" s="30" t="str">
        <f t="shared" si="23"/>
        <v>s4i3seq2</v>
      </c>
      <c r="AF85" s="30">
        <f>VLOOKUP(AE85,sesionitem!D:E,2,FALSE)</f>
        <v>8</v>
      </c>
      <c r="AG85" s="30" t="str">
        <f t="shared" si="24"/>
        <v xml:space="preserve">            [ 'session_item_id' =&gt; 8, 'team_id' =&gt; 66, 'sequence' =&gt; 2, 'music_title' =&gt; '' ],</v>
      </c>
    </row>
    <row r="86" spans="1:33" x14ac:dyDescent="0.2">
      <c r="A86" s="30">
        <v>85</v>
      </c>
      <c r="B86" s="30">
        <f>VLOOKUP(C86,'May Sessions'!D:E,2,FALSE)</f>
        <v>4</v>
      </c>
      <c r="C86" s="31">
        <v>44329.75</v>
      </c>
      <c r="D86" s="64">
        <f>VLOOKUP(E86,'Age Groups'!B:C,2,FALSE)</f>
        <v>3</v>
      </c>
      <c r="E86" s="31" t="s">
        <v>913</v>
      </c>
      <c r="F86" s="64">
        <f>VLOOKUP(H86,Items!J:L,3,FALSE)</f>
        <v>3</v>
      </c>
      <c r="G86" s="64">
        <f t="shared" si="20"/>
        <v>2</v>
      </c>
      <c r="H86" s="31" t="s">
        <v>927</v>
      </c>
      <c r="I86" s="31" t="s">
        <v>1109</v>
      </c>
      <c r="J86" s="64">
        <v>0</v>
      </c>
      <c r="K86" s="31"/>
      <c r="L86" s="31" t="s">
        <v>921</v>
      </c>
      <c r="M86" s="32" t="s">
        <v>933</v>
      </c>
      <c r="N86" s="32" t="s">
        <v>1017</v>
      </c>
      <c r="O86" s="61">
        <f>VLOOKUP(P86,Clubs!D:E,2,FALSE)</f>
        <v>3</v>
      </c>
      <c r="P86" s="32" t="s">
        <v>1079</v>
      </c>
      <c r="Q86" s="32" t="s">
        <v>986</v>
      </c>
      <c r="R86" s="32"/>
      <c r="V86" s="30" t="str">
        <f t="shared" si="15"/>
        <v>c3ag3y2d100</v>
      </c>
      <c r="W86" s="30">
        <f>VLOOKUP(V86,Cohorts!A:B,2,FALSE)</f>
        <v>130</v>
      </c>
      <c r="X86" s="30" t="str">
        <f t="shared" si="16"/>
        <v xml:space="preserve">            [ 'cohort_id' =&gt; 130,  'team_rank_id' =&gt; 2 ],</v>
      </c>
      <c r="Y86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6" s="30" t="str">
        <f t="shared" si="18"/>
        <v xml:space="preserve">            [ 'session_id' =&gt; 4, 'division_id' =&gt; 100 ],</v>
      </c>
      <c r="AA86" s="30" t="str">
        <f t="shared" si="19"/>
        <v xml:space="preserve">            [ 'session_id' =&gt;   4, 'team_rank_id' =&gt; 2 ],</v>
      </c>
      <c r="AB86" s="30" t="str">
        <f t="shared" si="21"/>
        <v xml:space="preserve">            [ 'session_id' =&gt;   4, 'item_id' =&gt; 3, 'sequence' =&gt; 2 ],</v>
      </c>
      <c r="AC86" s="30" t="str">
        <f t="shared" si="22"/>
        <v>cohort130teamrank2</v>
      </c>
      <c r="AD86" s="30">
        <f>VLOOKUP(AC86,teams!C:D,2,FALSE)</f>
        <v>19</v>
      </c>
      <c r="AE86" s="30" t="str">
        <f t="shared" si="23"/>
        <v>s4i3seq2</v>
      </c>
      <c r="AF86" s="30">
        <f>VLOOKUP(AE86,sesionitem!D:E,2,FALSE)</f>
        <v>8</v>
      </c>
      <c r="AG86" s="30" t="str">
        <f t="shared" si="24"/>
        <v xml:space="preserve">            [ 'session_item_id' =&gt; 8, 'team_id' =&gt; 19, 'sequence' =&gt; 3, 'music_title' =&gt; '' ],</v>
      </c>
    </row>
    <row r="87" spans="1:33" x14ac:dyDescent="0.2">
      <c r="A87" s="30">
        <v>86</v>
      </c>
      <c r="B87" s="30">
        <f>VLOOKUP(C87,'May Sessions'!D:E,2,FALSE)</f>
        <v>4</v>
      </c>
      <c r="C87" s="31">
        <v>44329.75</v>
      </c>
      <c r="D87" s="64">
        <f>VLOOKUP(E87,'Age Groups'!B:C,2,FALSE)</f>
        <v>3</v>
      </c>
      <c r="E87" s="31" t="s">
        <v>913</v>
      </c>
      <c r="F87" s="64">
        <f>VLOOKUP(H87,Items!J:L,3,FALSE)</f>
        <v>3</v>
      </c>
      <c r="G87" s="64">
        <f t="shared" si="20"/>
        <v>2</v>
      </c>
      <c r="H87" s="31" t="s">
        <v>927</v>
      </c>
      <c r="I87" s="31" t="s">
        <v>1109</v>
      </c>
      <c r="J87" s="64">
        <v>0</v>
      </c>
      <c r="K87" s="31"/>
      <c r="L87" s="31" t="s">
        <v>921</v>
      </c>
      <c r="M87" s="32" t="s">
        <v>933</v>
      </c>
      <c r="N87" s="32" t="s">
        <v>1042</v>
      </c>
      <c r="O87" s="61">
        <f>VLOOKUP(P87,Clubs!D:E,2,FALSE)</f>
        <v>14</v>
      </c>
      <c r="P87" s="32" t="s">
        <v>49</v>
      </c>
      <c r="Q87" s="32" t="s">
        <v>986</v>
      </c>
      <c r="R87" s="32"/>
      <c r="V87" s="30" t="str">
        <f t="shared" si="15"/>
        <v>c14ag3y2d100</v>
      </c>
      <c r="W87" s="30">
        <f>VLOOKUP(V87,Cohorts!A:B,2,FALSE)</f>
        <v>35</v>
      </c>
      <c r="X87" s="30" t="str">
        <f t="shared" si="16"/>
        <v xml:space="preserve">            [ 'cohort_id' =&gt; 35,  'team_rank_id' =&gt; 2 ],</v>
      </c>
      <c r="Y87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7" s="30" t="str">
        <f t="shared" si="18"/>
        <v xml:space="preserve">            [ 'session_id' =&gt; 4, 'division_id' =&gt; 100 ],</v>
      </c>
      <c r="AA87" s="30" t="str">
        <f t="shared" si="19"/>
        <v xml:space="preserve">            [ 'session_id' =&gt;   4, 'team_rank_id' =&gt; 2 ],</v>
      </c>
      <c r="AB87" s="30" t="str">
        <f t="shared" si="21"/>
        <v xml:space="preserve">            [ 'session_id' =&gt;   4, 'item_id' =&gt; 3, 'sequence' =&gt; 2 ],</v>
      </c>
      <c r="AC87" s="30" t="str">
        <f t="shared" si="22"/>
        <v>cohort35teamrank2</v>
      </c>
      <c r="AD87" s="30">
        <f>VLOOKUP(AC87,teams!C:D,2,FALSE)</f>
        <v>122</v>
      </c>
      <c r="AE87" s="30" t="str">
        <f t="shared" si="23"/>
        <v>s4i3seq2</v>
      </c>
      <c r="AF87" s="30">
        <f>VLOOKUP(AE87,sesionitem!D:E,2,FALSE)</f>
        <v>8</v>
      </c>
      <c r="AG87" s="30" t="str">
        <f t="shared" si="24"/>
        <v xml:space="preserve">            [ 'session_item_id' =&gt; 8, 'team_id' =&gt; 122, 'sequence' =&gt; 4, 'music_title' =&gt; '' ],</v>
      </c>
    </row>
    <row r="88" spans="1:33" x14ac:dyDescent="0.2">
      <c r="A88" s="30">
        <v>87</v>
      </c>
      <c r="B88" s="30">
        <f>VLOOKUP(C88,'May Sessions'!D:E,2,FALSE)</f>
        <v>4</v>
      </c>
      <c r="C88" s="31">
        <v>44329.75</v>
      </c>
      <c r="D88" s="64">
        <f>VLOOKUP(E88,'Age Groups'!B:C,2,FALSE)</f>
        <v>3</v>
      </c>
      <c r="E88" s="31" t="s">
        <v>913</v>
      </c>
      <c r="F88" s="64">
        <f>VLOOKUP(H88,Items!J:L,3,FALSE)</f>
        <v>3</v>
      </c>
      <c r="G88" s="64">
        <f t="shared" si="20"/>
        <v>2</v>
      </c>
      <c r="H88" s="31" t="s">
        <v>927</v>
      </c>
      <c r="I88" s="31" t="s">
        <v>1109</v>
      </c>
      <c r="J88" s="64">
        <v>0</v>
      </c>
      <c r="K88" s="31"/>
      <c r="L88" s="31" t="s">
        <v>921</v>
      </c>
      <c r="M88" s="32" t="s">
        <v>933</v>
      </c>
      <c r="N88" s="32" t="s">
        <v>1057</v>
      </c>
      <c r="O88" s="61">
        <f>VLOOKUP(P88,Clubs!D:E,2,FALSE)</f>
        <v>36</v>
      </c>
      <c r="P88" s="32" t="s">
        <v>131</v>
      </c>
      <c r="Q88" s="32" t="s">
        <v>986</v>
      </c>
      <c r="R88" s="32"/>
      <c r="V88" s="30" t="str">
        <f t="shared" si="15"/>
        <v>c36ag3y2d100</v>
      </c>
      <c r="W88" s="30">
        <f>VLOOKUP(V88,Cohorts!A:B,2,FALSE)</f>
        <v>163</v>
      </c>
      <c r="X88" s="30" t="str">
        <f t="shared" si="16"/>
        <v xml:space="preserve">            [ 'cohort_id' =&gt; 163,  'team_rank_id' =&gt; 2 ],</v>
      </c>
      <c r="Y88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8" s="30" t="str">
        <f t="shared" si="18"/>
        <v xml:space="preserve">            [ 'session_id' =&gt; 4, 'division_id' =&gt; 100 ],</v>
      </c>
      <c r="AA88" s="30" t="str">
        <f t="shared" si="19"/>
        <v xml:space="preserve">            [ 'session_id' =&gt;   4, 'team_rank_id' =&gt; 2 ],</v>
      </c>
      <c r="AB88" s="30" t="str">
        <f t="shared" si="21"/>
        <v xml:space="preserve">            [ 'session_id' =&gt;   4, 'item_id' =&gt; 3, 'sequence' =&gt; 2 ],</v>
      </c>
      <c r="AC88" s="30" t="str">
        <f t="shared" si="22"/>
        <v>cohort163teamrank2</v>
      </c>
      <c r="AD88" s="30">
        <f>VLOOKUP(AC88,teams!C:D,2,FALSE)</f>
        <v>43</v>
      </c>
      <c r="AE88" s="30" t="str">
        <f t="shared" si="23"/>
        <v>s4i3seq2</v>
      </c>
      <c r="AF88" s="30">
        <f>VLOOKUP(AE88,sesionitem!D:E,2,FALSE)</f>
        <v>8</v>
      </c>
      <c r="AG88" s="30" t="str">
        <f t="shared" si="24"/>
        <v xml:space="preserve">            [ 'session_item_id' =&gt; 8, 'team_id' =&gt; 43, 'sequence' =&gt; 5, 'music_title' =&gt; '' ],</v>
      </c>
    </row>
    <row r="89" spans="1:33" ht="17" x14ac:dyDescent="0.2">
      <c r="A89" s="30">
        <v>88</v>
      </c>
      <c r="B89" s="30">
        <f>VLOOKUP(C89,'May Sessions'!D:E,2,FALSE)</f>
        <v>4</v>
      </c>
      <c r="C89" s="31">
        <v>44329.75</v>
      </c>
      <c r="D89" s="64">
        <f>VLOOKUP(E89,'Age Groups'!B:C,2,FALSE)</f>
        <v>3</v>
      </c>
      <c r="E89" s="31" t="s">
        <v>913</v>
      </c>
      <c r="F89" s="64">
        <f>VLOOKUP(H89,Items!J:L,3,FALSE)</f>
        <v>13</v>
      </c>
      <c r="G89" s="64">
        <f t="shared" si="20"/>
        <v>3</v>
      </c>
      <c r="H89" s="31" t="s">
        <v>928</v>
      </c>
      <c r="I89" s="31" t="s">
        <v>1108</v>
      </c>
      <c r="J89" s="64">
        <v>0</v>
      </c>
      <c r="K89" s="31"/>
      <c r="L89" s="31" t="s">
        <v>921</v>
      </c>
      <c r="M89" s="32" t="s">
        <v>933</v>
      </c>
      <c r="N89" s="32" t="s">
        <v>938</v>
      </c>
      <c r="O89" s="61">
        <f>VLOOKUP(P89,Clubs!D:E,2,FALSE)</f>
        <v>12</v>
      </c>
      <c r="P89" s="32" t="s">
        <v>974</v>
      </c>
      <c r="Q89" s="32" t="s">
        <v>986</v>
      </c>
      <c r="R89" s="34" t="s">
        <v>568</v>
      </c>
      <c r="V89" s="30" t="str">
        <f t="shared" si="15"/>
        <v>c12ag3y2d100</v>
      </c>
      <c r="W89" s="30">
        <f>VLOOKUP(V89,Cohorts!A:B,2,FALSE)</f>
        <v>19</v>
      </c>
      <c r="X89" s="30" t="str">
        <f t="shared" si="16"/>
        <v xml:space="preserve">            [ 'cohort_id' =&gt; 19,  'team_rank_id' =&gt; 2 ],</v>
      </c>
      <c r="Y89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89" s="30" t="str">
        <f t="shared" si="18"/>
        <v xml:space="preserve">            [ 'session_id' =&gt; 4, 'division_id' =&gt; 100 ],</v>
      </c>
      <c r="AA89" s="30" t="str">
        <f t="shared" si="19"/>
        <v xml:space="preserve">            [ 'session_id' =&gt;   4, 'team_rank_id' =&gt; 2 ],</v>
      </c>
      <c r="AB89" s="30" t="str">
        <f t="shared" si="21"/>
        <v xml:space="preserve">            [ 'session_id' =&gt;   4, 'item_id' =&gt; 13, 'sequence' =&gt; 3 ],</v>
      </c>
      <c r="AC89" s="30" t="str">
        <f t="shared" si="22"/>
        <v>cohort19teamrank2</v>
      </c>
      <c r="AD89" s="30">
        <f>VLOOKUP(AC89,teams!C:D,2,FALSE)</f>
        <v>66</v>
      </c>
      <c r="AE89" s="30" t="str">
        <f t="shared" si="23"/>
        <v>s4i13seq3</v>
      </c>
      <c r="AF89" s="30">
        <f>VLOOKUP(AE89,sesionitem!D:E,2,FALSE)</f>
        <v>9</v>
      </c>
      <c r="AG89" s="30" t="str">
        <f t="shared" si="24"/>
        <v xml:space="preserve">            [ 'session_item_id' =&gt; 9, 'team_id' =&gt; 66, 'sequence' =&gt; 1, 'music_title' =&gt; 'Winter Wonderland' ],</v>
      </c>
    </row>
    <row r="90" spans="1:33" ht="17" x14ac:dyDescent="0.2">
      <c r="A90" s="30">
        <v>89</v>
      </c>
      <c r="B90" s="30">
        <f>VLOOKUP(C90,'May Sessions'!D:E,2,FALSE)</f>
        <v>4</v>
      </c>
      <c r="C90" s="31">
        <v>44329.75</v>
      </c>
      <c r="D90" s="64">
        <f>VLOOKUP(E90,'Age Groups'!B:C,2,FALSE)</f>
        <v>3</v>
      </c>
      <c r="E90" s="31" t="s">
        <v>913</v>
      </c>
      <c r="F90" s="64">
        <f>VLOOKUP(H90,Items!J:L,3,FALSE)</f>
        <v>13</v>
      </c>
      <c r="G90" s="64">
        <f t="shared" si="20"/>
        <v>3</v>
      </c>
      <c r="H90" s="31" t="s">
        <v>928</v>
      </c>
      <c r="I90" s="31" t="s">
        <v>1108</v>
      </c>
      <c r="J90" s="64">
        <v>0</v>
      </c>
      <c r="K90" s="31"/>
      <c r="L90" s="31" t="s">
        <v>921</v>
      </c>
      <c r="M90" s="32" t="s">
        <v>933</v>
      </c>
      <c r="N90" s="32" t="s">
        <v>986</v>
      </c>
      <c r="O90" s="61">
        <f>VLOOKUP(P90,Clubs!D:E,2,FALSE)</f>
        <v>14</v>
      </c>
      <c r="P90" s="32" t="s">
        <v>49</v>
      </c>
      <c r="Q90" s="32" t="s">
        <v>986</v>
      </c>
      <c r="R90" s="34" t="s">
        <v>569</v>
      </c>
      <c r="V90" s="30" t="str">
        <f t="shared" si="15"/>
        <v>c14ag3y2d100</v>
      </c>
      <c r="W90" s="30">
        <f>VLOOKUP(V90,Cohorts!A:B,2,FALSE)</f>
        <v>35</v>
      </c>
      <c r="X90" s="30" t="str">
        <f t="shared" si="16"/>
        <v xml:space="preserve">            [ 'cohort_id' =&gt; 35,  'team_rank_id' =&gt; 2 ],</v>
      </c>
      <c r="Y90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90" s="30" t="str">
        <f t="shared" si="18"/>
        <v xml:space="preserve">            [ 'session_id' =&gt; 4, 'division_id' =&gt; 100 ],</v>
      </c>
      <c r="AA90" s="30" t="str">
        <f t="shared" si="19"/>
        <v xml:space="preserve">            [ 'session_id' =&gt;   4, 'team_rank_id' =&gt; 2 ],</v>
      </c>
      <c r="AB90" s="30" t="str">
        <f t="shared" si="21"/>
        <v xml:space="preserve">            [ 'session_id' =&gt;   4, 'item_id' =&gt; 13, 'sequence' =&gt; 3 ],</v>
      </c>
      <c r="AC90" s="30" t="str">
        <f t="shared" si="22"/>
        <v>cohort35teamrank2</v>
      </c>
      <c r="AD90" s="30">
        <f>VLOOKUP(AC90,teams!C:D,2,FALSE)</f>
        <v>122</v>
      </c>
      <c r="AE90" s="30" t="str">
        <f t="shared" si="23"/>
        <v>s4i13seq3</v>
      </c>
      <c r="AF90" s="30">
        <f>VLOOKUP(AE90,sesionitem!D:E,2,FALSE)</f>
        <v>9</v>
      </c>
      <c r="AG90" s="30" t="str">
        <f t="shared" si="24"/>
        <v xml:space="preserve">            [ 'session_item_id' =&gt; 9, 'team_id' =&gt; 122, 'sequence' =&gt; 2, 'music_title' =&gt; 'Pinocchio' ],</v>
      </c>
    </row>
    <row r="91" spans="1:33" ht="17" x14ac:dyDescent="0.2">
      <c r="A91" s="30">
        <v>90</v>
      </c>
      <c r="B91" s="30">
        <f>VLOOKUP(C91,'May Sessions'!D:E,2,FALSE)</f>
        <v>4</v>
      </c>
      <c r="C91" s="31">
        <v>44329.75</v>
      </c>
      <c r="D91" s="64">
        <f>VLOOKUP(E91,'Age Groups'!B:C,2,FALSE)</f>
        <v>3</v>
      </c>
      <c r="E91" s="31" t="s">
        <v>913</v>
      </c>
      <c r="F91" s="64">
        <f>VLOOKUP(H91,Items!J:L,3,FALSE)</f>
        <v>13</v>
      </c>
      <c r="G91" s="64">
        <f t="shared" si="20"/>
        <v>3</v>
      </c>
      <c r="H91" s="31" t="s">
        <v>928</v>
      </c>
      <c r="I91" s="31" t="s">
        <v>1108</v>
      </c>
      <c r="J91" s="64">
        <v>0</v>
      </c>
      <c r="K91" s="31"/>
      <c r="L91" s="31" t="s">
        <v>921</v>
      </c>
      <c r="M91" s="32" t="s">
        <v>933</v>
      </c>
      <c r="N91" s="32" t="s">
        <v>1017</v>
      </c>
      <c r="O91" s="61">
        <f>VLOOKUP(P91,Clubs!D:E,2,FALSE)</f>
        <v>9</v>
      </c>
      <c r="P91" s="32" t="s">
        <v>966</v>
      </c>
      <c r="Q91" s="32" t="s">
        <v>986</v>
      </c>
      <c r="R91" s="34" t="s">
        <v>570</v>
      </c>
      <c r="V91" s="30" t="str">
        <f t="shared" si="15"/>
        <v>c9ag3y2d100</v>
      </c>
      <c r="W91" s="30">
        <f>VLOOKUP(V91,Cohorts!A:B,2,FALSE)</f>
        <v>242</v>
      </c>
      <c r="X91" s="30" t="str">
        <f t="shared" si="16"/>
        <v xml:space="preserve">            [ 'cohort_id' =&gt; 242,  'team_rank_id' =&gt; 2 ],</v>
      </c>
      <c r="Y91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91" s="30" t="str">
        <f t="shared" si="18"/>
        <v xml:space="preserve">            [ 'session_id' =&gt; 4, 'division_id' =&gt; 100 ],</v>
      </c>
      <c r="AA91" s="30" t="str">
        <f t="shared" si="19"/>
        <v xml:space="preserve">            [ 'session_id' =&gt;   4, 'team_rank_id' =&gt; 2 ],</v>
      </c>
      <c r="AB91" s="30" t="str">
        <f t="shared" si="21"/>
        <v xml:space="preserve">            [ 'session_id' =&gt;   4, 'item_id' =&gt; 13, 'sequence' =&gt; 3 ],</v>
      </c>
      <c r="AC91" s="30" t="str">
        <f t="shared" si="22"/>
        <v>cohort242teamrank2</v>
      </c>
      <c r="AD91" s="30">
        <f>VLOOKUP(AC91,teams!C:D,2,FALSE)</f>
        <v>103</v>
      </c>
      <c r="AE91" s="30" t="str">
        <f t="shared" si="23"/>
        <v>s4i13seq3</v>
      </c>
      <c r="AF91" s="30">
        <f>VLOOKUP(AE91,sesionitem!D:E,2,FALSE)</f>
        <v>9</v>
      </c>
      <c r="AG91" s="30" t="str">
        <f t="shared" si="24"/>
        <v xml:space="preserve">            [ 'session_item_id' =&gt; 9, 'team_id' =&gt; 103, 'sequence' =&gt; 3, 'music_title' =&gt; 'Oliver!' ],</v>
      </c>
    </row>
    <row r="92" spans="1:33" ht="17" x14ac:dyDescent="0.2">
      <c r="A92" s="30">
        <v>91</v>
      </c>
      <c r="B92" s="30">
        <f>VLOOKUP(C92,'May Sessions'!D:E,2,FALSE)</f>
        <v>4</v>
      </c>
      <c r="C92" s="31">
        <v>44329.75</v>
      </c>
      <c r="D92" s="64">
        <f>VLOOKUP(E92,'Age Groups'!B:C,2,FALSE)</f>
        <v>3</v>
      </c>
      <c r="E92" s="31" t="s">
        <v>913</v>
      </c>
      <c r="F92" s="64">
        <f>VLOOKUP(H92,Items!J:L,3,FALSE)</f>
        <v>13</v>
      </c>
      <c r="G92" s="64">
        <f t="shared" si="20"/>
        <v>3</v>
      </c>
      <c r="H92" s="31" t="s">
        <v>928</v>
      </c>
      <c r="I92" s="31" t="s">
        <v>1108</v>
      </c>
      <c r="J92" s="64">
        <v>0</v>
      </c>
      <c r="K92" s="31"/>
      <c r="L92" s="31" t="s">
        <v>921</v>
      </c>
      <c r="M92" s="32" t="s">
        <v>933</v>
      </c>
      <c r="N92" s="32" t="s">
        <v>1042</v>
      </c>
      <c r="O92" s="61">
        <f>VLOOKUP(P92,Clubs!D:E,2,FALSE)</f>
        <v>3</v>
      </c>
      <c r="P92" s="32" t="s">
        <v>1079</v>
      </c>
      <c r="Q92" s="32" t="s">
        <v>986</v>
      </c>
      <c r="R92" s="34" t="s">
        <v>571</v>
      </c>
      <c r="V92" s="30" t="str">
        <f t="shared" si="15"/>
        <v>c3ag3y2d100</v>
      </c>
      <c r="W92" s="30">
        <f>VLOOKUP(V92,Cohorts!A:B,2,FALSE)</f>
        <v>130</v>
      </c>
      <c r="X92" s="30" t="str">
        <f t="shared" si="16"/>
        <v xml:space="preserve">            [ 'cohort_id' =&gt; 130,  'team_rank_id' =&gt; 2 ],</v>
      </c>
      <c r="Y92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92" s="30" t="str">
        <f t="shared" si="18"/>
        <v xml:space="preserve">            [ 'session_id' =&gt; 4, 'division_id' =&gt; 100 ],</v>
      </c>
      <c r="AA92" s="30" t="str">
        <f t="shared" si="19"/>
        <v xml:space="preserve">            [ 'session_id' =&gt;   4, 'team_rank_id' =&gt; 2 ],</v>
      </c>
      <c r="AB92" s="30" t="str">
        <f t="shared" si="21"/>
        <v xml:space="preserve">            [ 'session_id' =&gt;   4, 'item_id' =&gt; 13, 'sequence' =&gt; 3 ],</v>
      </c>
      <c r="AC92" s="30" t="str">
        <f t="shared" si="22"/>
        <v>cohort130teamrank2</v>
      </c>
      <c r="AD92" s="30">
        <f>VLOOKUP(AC92,teams!C:D,2,FALSE)</f>
        <v>19</v>
      </c>
      <c r="AE92" s="30" t="str">
        <f t="shared" si="23"/>
        <v>s4i13seq3</v>
      </c>
      <c r="AF92" s="30">
        <f>VLOOKUP(AE92,sesionitem!D:E,2,FALSE)</f>
        <v>9</v>
      </c>
      <c r="AG92" s="30" t="str">
        <f t="shared" si="24"/>
        <v xml:space="preserve">            [ 'session_item_id' =&gt; 9, 'team_id' =&gt; 19, 'sequence' =&gt; 4, 'music_title' =&gt; 'Bless our Show' ],</v>
      </c>
    </row>
    <row r="93" spans="1:33" ht="17" x14ac:dyDescent="0.2">
      <c r="A93" s="30">
        <v>92</v>
      </c>
      <c r="B93" s="30">
        <f>VLOOKUP(C93,'May Sessions'!D:E,2,FALSE)</f>
        <v>4</v>
      </c>
      <c r="C93" s="31">
        <v>44329.75</v>
      </c>
      <c r="D93" s="64">
        <f>VLOOKUP(E93,'Age Groups'!B:C,2,FALSE)</f>
        <v>3</v>
      </c>
      <c r="E93" s="31" t="s">
        <v>913</v>
      </c>
      <c r="F93" s="64">
        <f>VLOOKUP(H93,Items!J:L,3,FALSE)</f>
        <v>13</v>
      </c>
      <c r="G93" s="64">
        <f t="shared" si="20"/>
        <v>3</v>
      </c>
      <c r="H93" s="31" t="s">
        <v>928</v>
      </c>
      <c r="I93" s="31" t="s">
        <v>1108</v>
      </c>
      <c r="J93" s="64">
        <v>0</v>
      </c>
      <c r="K93" s="31"/>
      <c r="L93" s="31" t="s">
        <v>921</v>
      </c>
      <c r="M93" s="32" t="s">
        <v>933</v>
      </c>
      <c r="N93" s="32" t="s">
        <v>1057</v>
      </c>
      <c r="O93" s="61">
        <f>VLOOKUP(P93,Clubs!D:E,2,FALSE)</f>
        <v>36</v>
      </c>
      <c r="P93" s="32" t="s">
        <v>131</v>
      </c>
      <c r="Q93" s="32" t="s">
        <v>986</v>
      </c>
      <c r="R93" s="34" t="s">
        <v>572</v>
      </c>
      <c r="V93" s="30" t="str">
        <f t="shared" si="15"/>
        <v>c36ag3y2d100</v>
      </c>
      <c r="W93" s="30">
        <f>VLOOKUP(V93,Cohorts!A:B,2,FALSE)</f>
        <v>163</v>
      </c>
      <c r="X93" s="30" t="str">
        <f t="shared" si="16"/>
        <v xml:space="preserve">            [ 'cohort_id' =&gt; 163,  'team_rank_id' =&gt; 2 ],</v>
      </c>
      <c r="Y93" s="30" t="str">
        <f t="shared" si="17"/>
        <v xml:space="preserve">                'competition_id' =&gt; 1, // this is May 2021###                'age_group_id'   =&gt; 3, ###                'start'          =&gt; '2021-05-13 18:00:00', ###            ], [</v>
      </c>
      <c r="Z93" s="30" t="str">
        <f t="shared" si="18"/>
        <v xml:space="preserve">            [ 'session_id' =&gt; 4, 'division_id' =&gt; 100 ],</v>
      </c>
      <c r="AA93" s="30" t="str">
        <f t="shared" si="19"/>
        <v xml:space="preserve">            [ 'session_id' =&gt;   4, 'team_rank_id' =&gt; 2 ],</v>
      </c>
      <c r="AB93" s="30" t="str">
        <f t="shared" si="21"/>
        <v xml:space="preserve">            [ 'session_id' =&gt;   4, 'item_id' =&gt; 13, 'sequence' =&gt; 3 ],</v>
      </c>
      <c r="AC93" s="30" t="str">
        <f t="shared" si="22"/>
        <v>cohort163teamrank2</v>
      </c>
      <c r="AD93" s="30">
        <f>VLOOKUP(AC93,teams!C:D,2,FALSE)</f>
        <v>43</v>
      </c>
      <c r="AE93" s="30" t="str">
        <f t="shared" si="23"/>
        <v>s4i13seq3</v>
      </c>
      <c r="AF93" s="30">
        <f>VLOOKUP(AE93,sesionitem!D:E,2,FALSE)</f>
        <v>9</v>
      </c>
      <c r="AG93" s="30" t="str">
        <f t="shared" si="24"/>
        <v xml:space="preserve">            [ 'session_item_id' =&gt; 9, 'team_id' =&gt; 43, 'sequence' =&gt; 5, 'music_title' =&gt; 'Cruella de Vill' ],</v>
      </c>
    </row>
    <row r="94" spans="1:33" x14ac:dyDescent="0.2">
      <c r="A94" s="30">
        <v>93</v>
      </c>
      <c r="B94" s="30">
        <f>VLOOKUP(C94,'May Sessions'!D:E,2,FALSE)</f>
        <v>18</v>
      </c>
      <c r="C94" s="31">
        <v>44329.8125</v>
      </c>
      <c r="D94" s="64">
        <f>VLOOKUP(E94,'Age Groups'!B:C,2,FALSE)</f>
        <v>5</v>
      </c>
      <c r="E94" s="31" t="s">
        <v>910</v>
      </c>
      <c r="F94" s="64">
        <f>VLOOKUP(H94,Items!J:L,3,FALSE)</f>
        <v>2</v>
      </c>
      <c r="G94" s="64">
        <f t="shared" si="20"/>
        <v>1</v>
      </c>
      <c r="H94" s="31" t="s">
        <v>923</v>
      </c>
      <c r="I94" s="31" t="s">
        <v>1109</v>
      </c>
      <c r="J94" s="64" t="str">
        <f t="shared" ref="J94:J125" si="25">RIGHT(L94,1)</f>
        <v>2</v>
      </c>
      <c r="K94" s="31"/>
      <c r="L94" s="31" t="s">
        <v>916</v>
      </c>
      <c r="M94" s="32" t="s">
        <v>932</v>
      </c>
      <c r="N94" s="32" t="s">
        <v>938</v>
      </c>
      <c r="O94" s="61">
        <f>VLOOKUP(P94,Clubs!D:E,2,FALSE)</f>
        <v>2</v>
      </c>
      <c r="P94" s="32" t="s">
        <v>184</v>
      </c>
      <c r="Q94" s="32" t="s">
        <v>986</v>
      </c>
      <c r="R94" s="32"/>
      <c r="V94" s="30" t="str">
        <f t="shared" si="15"/>
        <v>c2ag5y2d102</v>
      </c>
      <c r="W94" s="30">
        <f>VLOOKUP(V94,Cohorts!A:B,2,FALSE)</f>
        <v>78</v>
      </c>
      <c r="X94" s="30" t="str">
        <f t="shared" si="16"/>
        <v xml:space="preserve">            [ 'cohort_id' =&gt; 78,  'team_rank_id' =&gt; 2 ],</v>
      </c>
      <c r="Y94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4" s="30" t="str">
        <f t="shared" si="18"/>
        <v xml:space="preserve">            [ 'session_id' =&gt; 18, 'division_id' =&gt; 102 ],</v>
      </c>
      <c r="AA94" s="30" t="str">
        <f t="shared" si="19"/>
        <v xml:space="preserve">            [ 'session_id' =&gt;   18, 'team_rank_id' =&gt; 2 ],</v>
      </c>
      <c r="AB94" s="30" t="str">
        <f t="shared" si="21"/>
        <v xml:space="preserve">            [ 'session_id' =&gt;   18, 'item_id' =&gt; 2, 'sequence' =&gt; 1 ],</v>
      </c>
      <c r="AC94" s="30" t="str">
        <f t="shared" si="22"/>
        <v>cohort78teamrank2</v>
      </c>
      <c r="AD94" s="30">
        <f>VLOOKUP(AC94,teams!C:D,2,FALSE)</f>
        <v>147</v>
      </c>
      <c r="AE94" s="30" t="str">
        <f t="shared" si="23"/>
        <v>s18i2seq1</v>
      </c>
      <c r="AF94" s="30" t="e">
        <f>VLOOKUP(AE94,sesionitem!D:E,2,FALSE)</f>
        <v>#N/A</v>
      </c>
      <c r="AG94" s="30" t="e">
        <f t="shared" si="24"/>
        <v>#N/A</v>
      </c>
    </row>
    <row r="95" spans="1:33" x14ac:dyDescent="0.2">
      <c r="A95" s="30">
        <v>94</v>
      </c>
      <c r="B95" s="30">
        <f>VLOOKUP(C95,'May Sessions'!D:E,2,FALSE)</f>
        <v>18</v>
      </c>
      <c r="C95" s="31">
        <v>44329.8125</v>
      </c>
      <c r="D95" s="64">
        <f>VLOOKUP(E95,'Age Groups'!B:C,2,FALSE)</f>
        <v>5</v>
      </c>
      <c r="E95" s="31" t="s">
        <v>910</v>
      </c>
      <c r="F95" s="64">
        <f>VLOOKUP(H95,Items!J:L,3,FALSE)</f>
        <v>2</v>
      </c>
      <c r="G95" s="64">
        <f t="shared" si="20"/>
        <v>1</v>
      </c>
      <c r="H95" s="31" t="s">
        <v>923</v>
      </c>
      <c r="I95" s="31" t="s">
        <v>1109</v>
      </c>
      <c r="J95" s="64" t="str">
        <f t="shared" si="25"/>
        <v>2</v>
      </c>
      <c r="K95" s="31"/>
      <c r="L95" s="31" t="s">
        <v>916</v>
      </c>
      <c r="M95" s="62" t="s">
        <v>932</v>
      </c>
      <c r="N95" s="62" t="s">
        <v>986</v>
      </c>
      <c r="O95" s="61">
        <f>VLOOKUP(P95,Clubs!D:E,2,FALSE)</f>
        <v>15</v>
      </c>
      <c r="P95" s="62" t="s">
        <v>1086</v>
      </c>
      <c r="Q95" s="61">
        <v>1</v>
      </c>
      <c r="R95" s="32"/>
      <c r="V95" s="30" t="str">
        <f t="shared" si="15"/>
        <v>c15ag5y2d102</v>
      </c>
      <c r="W95" s="30">
        <f>VLOOKUP(V95,Cohorts!A:B,2,FALSE)</f>
        <v>47</v>
      </c>
      <c r="X95" s="30" t="str">
        <f t="shared" si="16"/>
        <v xml:space="preserve">            [ 'cohort_id' =&gt; 47,  'team_rank_id' =&gt; 1 ],</v>
      </c>
      <c r="Y95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5" s="30" t="str">
        <f t="shared" si="18"/>
        <v xml:space="preserve">            [ 'session_id' =&gt; 18, 'division_id' =&gt; 102 ],</v>
      </c>
      <c r="AA95" s="30" t="str">
        <f t="shared" si="19"/>
        <v xml:space="preserve">            [ 'session_id' =&gt;   18, 'team_rank_id' =&gt; 1 ],</v>
      </c>
      <c r="AB95" s="30" t="str">
        <f t="shared" si="21"/>
        <v xml:space="preserve">            [ 'session_id' =&gt;   18, 'item_id' =&gt; 2, 'sequence' =&gt; 1 ],</v>
      </c>
      <c r="AC95" s="30" t="str">
        <f t="shared" si="22"/>
        <v>cohort47teamrank1</v>
      </c>
      <c r="AD95" s="30">
        <f>VLOOKUP(AC95,teams!C:D,2,FALSE)</f>
        <v>136</v>
      </c>
      <c r="AE95" s="30" t="str">
        <f t="shared" si="23"/>
        <v>s18i2seq1</v>
      </c>
      <c r="AF95" s="30" t="e">
        <f>VLOOKUP(AE95,sesionitem!D:E,2,FALSE)</f>
        <v>#N/A</v>
      </c>
      <c r="AG95" s="30" t="e">
        <f t="shared" si="24"/>
        <v>#N/A</v>
      </c>
    </row>
    <row r="96" spans="1:33" x14ac:dyDescent="0.2">
      <c r="A96" s="30">
        <v>95</v>
      </c>
      <c r="B96" s="30">
        <f>VLOOKUP(C96,'May Sessions'!D:E,2,FALSE)</f>
        <v>18</v>
      </c>
      <c r="C96" s="31">
        <v>44329.8125</v>
      </c>
      <c r="D96" s="64">
        <f>VLOOKUP(E96,'Age Groups'!B:C,2,FALSE)</f>
        <v>5</v>
      </c>
      <c r="E96" s="31" t="s">
        <v>910</v>
      </c>
      <c r="F96" s="64">
        <f>VLOOKUP(H96,Items!J:L,3,FALSE)</f>
        <v>2</v>
      </c>
      <c r="G96" s="64">
        <f t="shared" si="20"/>
        <v>1</v>
      </c>
      <c r="H96" s="31" t="s">
        <v>923</v>
      </c>
      <c r="I96" s="31" t="s">
        <v>1109</v>
      </c>
      <c r="J96" s="64" t="str">
        <f t="shared" si="25"/>
        <v>2</v>
      </c>
      <c r="K96" s="31"/>
      <c r="L96" s="31" t="s">
        <v>916</v>
      </c>
      <c r="M96" s="32" t="s">
        <v>932</v>
      </c>
      <c r="N96" s="32" t="s">
        <v>1017</v>
      </c>
      <c r="O96" s="61">
        <f>VLOOKUP(P96,Clubs!D:E,2,FALSE)</f>
        <v>2</v>
      </c>
      <c r="P96" s="32" t="s">
        <v>184</v>
      </c>
      <c r="Q96" s="32" t="s">
        <v>938</v>
      </c>
      <c r="R96" s="32"/>
      <c r="V96" s="30" t="str">
        <f t="shared" si="15"/>
        <v>c2ag5y2d102</v>
      </c>
      <c r="W96" s="30">
        <f>VLOOKUP(V96,Cohorts!A:B,2,FALSE)</f>
        <v>78</v>
      </c>
      <c r="X96" s="30" t="str">
        <f t="shared" si="16"/>
        <v xml:space="preserve">            [ 'cohort_id' =&gt; 78,  'team_rank_id' =&gt; 1 ],</v>
      </c>
      <c r="Y96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6" s="30" t="str">
        <f t="shared" si="18"/>
        <v xml:space="preserve">            [ 'session_id' =&gt; 18, 'division_id' =&gt; 102 ],</v>
      </c>
      <c r="AA96" s="30" t="str">
        <f t="shared" si="19"/>
        <v xml:space="preserve">            [ 'session_id' =&gt;   18, 'team_rank_id' =&gt; 1 ],</v>
      </c>
      <c r="AB96" s="30" t="str">
        <f t="shared" si="21"/>
        <v xml:space="preserve">            [ 'session_id' =&gt;   18, 'item_id' =&gt; 2, 'sequence' =&gt; 1 ],</v>
      </c>
      <c r="AC96" s="30" t="str">
        <f t="shared" si="22"/>
        <v>cohort78teamrank1</v>
      </c>
      <c r="AD96" s="30">
        <f>VLOOKUP(AC96,teams!C:D,2,FALSE)</f>
        <v>146</v>
      </c>
      <c r="AE96" s="30" t="str">
        <f t="shared" si="23"/>
        <v>s18i2seq1</v>
      </c>
      <c r="AF96" s="30" t="e">
        <f>VLOOKUP(AE96,sesionitem!D:E,2,FALSE)</f>
        <v>#N/A</v>
      </c>
      <c r="AG96" s="30" t="e">
        <f t="shared" si="24"/>
        <v>#N/A</v>
      </c>
    </row>
    <row r="97" spans="1:33" x14ac:dyDescent="0.2">
      <c r="A97" s="30">
        <v>96</v>
      </c>
      <c r="B97" s="30">
        <f>VLOOKUP(C97,'May Sessions'!D:E,2,FALSE)</f>
        <v>18</v>
      </c>
      <c r="C97" s="31">
        <v>44329.8125</v>
      </c>
      <c r="D97" s="64">
        <f>VLOOKUP(E97,'Age Groups'!B:C,2,FALSE)</f>
        <v>5</v>
      </c>
      <c r="E97" s="31" t="s">
        <v>910</v>
      </c>
      <c r="F97" s="64">
        <f>VLOOKUP(H97,Items!J:L,3,FALSE)</f>
        <v>2</v>
      </c>
      <c r="G97" s="64">
        <f t="shared" si="20"/>
        <v>1</v>
      </c>
      <c r="H97" s="31" t="s">
        <v>923</v>
      </c>
      <c r="I97" s="31" t="s">
        <v>1109</v>
      </c>
      <c r="J97" s="64" t="str">
        <f t="shared" si="25"/>
        <v>2</v>
      </c>
      <c r="K97" s="31"/>
      <c r="L97" s="31" t="s">
        <v>916</v>
      </c>
      <c r="M97" s="62" t="s">
        <v>932</v>
      </c>
      <c r="N97" s="62" t="s">
        <v>1042</v>
      </c>
      <c r="O97" s="61">
        <f>VLOOKUP(P97,Clubs!D:E,2,FALSE)</f>
        <v>37</v>
      </c>
      <c r="P97" s="62" t="s">
        <v>134</v>
      </c>
      <c r="Q97" s="61">
        <v>1</v>
      </c>
      <c r="R97" s="32"/>
      <c r="V97" s="30" t="str">
        <f t="shared" si="15"/>
        <v>c37ag5y2d102</v>
      </c>
      <c r="W97" s="30">
        <f>VLOOKUP(V97,Cohorts!A:B,2,FALSE)</f>
        <v>175</v>
      </c>
      <c r="X97" s="30" t="str">
        <f t="shared" si="16"/>
        <v xml:space="preserve">            [ 'cohort_id' =&gt; 175,  'team_rank_id' =&gt; 1 ],</v>
      </c>
      <c r="Y97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7" s="30" t="str">
        <f t="shared" si="18"/>
        <v xml:space="preserve">            [ 'session_id' =&gt; 18, 'division_id' =&gt; 102 ],</v>
      </c>
      <c r="AA97" s="30" t="str">
        <f t="shared" si="19"/>
        <v xml:space="preserve">            [ 'session_id' =&gt;   18, 'team_rank_id' =&gt; 1 ],</v>
      </c>
      <c r="AB97" s="30" t="str">
        <f t="shared" si="21"/>
        <v xml:space="preserve">            [ 'session_id' =&gt;   18, 'item_id' =&gt; 2, 'sequence' =&gt; 1 ],</v>
      </c>
      <c r="AC97" s="30" t="str">
        <f t="shared" si="22"/>
        <v>cohort175teamrank1</v>
      </c>
      <c r="AD97" s="30">
        <f>VLOOKUP(AC97,teams!C:D,2,FALSE)</f>
        <v>55</v>
      </c>
      <c r="AE97" s="30" t="str">
        <f t="shared" si="23"/>
        <v>s18i2seq1</v>
      </c>
      <c r="AF97" s="30" t="e">
        <f>VLOOKUP(AE97,sesionitem!D:E,2,FALSE)</f>
        <v>#N/A</v>
      </c>
      <c r="AG97" s="30" t="e">
        <f t="shared" si="24"/>
        <v>#N/A</v>
      </c>
    </row>
    <row r="98" spans="1:33" x14ac:dyDescent="0.2">
      <c r="A98" s="30">
        <v>97</v>
      </c>
      <c r="B98" s="30">
        <f>VLOOKUP(C98,'May Sessions'!D:E,2,FALSE)</f>
        <v>18</v>
      </c>
      <c r="C98" s="31">
        <v>44329.8125</v>
      </c>
      <c r="D98" s="64">
        <f>VLOOKUP(E98,'Age Groups'!B:C,2,FALSE)</f>
        <v>5</v>
      </c>
      <c r="E98" s="31" t="s">
        <v>910</v>
      </c>
      <c r="F98" s="64">
        <f>VLOOKUP(H98,Items!J:L,3,FALSE)</f>
        <v>2</v>
      </c>
      <c r="G98" s="64">
        <f t="shared" si="20"/>
        <v>1</v>
      </c>
      <c r="H98" s="31" t="s">
        <v>923</v>
      </c>
      <c r="I98" s="31" t="s">
        <v>1109</v>
      </c>
      <c r="J98" s="64" t="str">
        <f t="shared" si="25"/>
        <v>2</v>
      </c>
      <c r="K98" s="31"/>
      <c r="L98" s="31" t="s">
        <v>916</v>
      </c>
      <c r="M98" s="62" t="s">
        <v>932</v>
      </c>
      <c r="N98" s="62" t="s">
        <v>1057</v>
      </c>
      <c r="O98" s="61">
        <f>VLOOKUP(P98,Clubs!D:E,2,FALSE)</f>
        <v>21</v>
      </c>
      <c r="P98" s="62" t="s">
        <v>78</v>
      </c>
      <c r="Q98" s="61">
        <v>1</v>
      </c>
      <c r="R98" s="32"/>
      <c r="V98" s="30" t="str">
        <f t="shared" si="15"/>
        <v>c21ag5y2d102</v>
      </c>
      <c r="W98" s="30">
        <f>VLOOKUP(V98,Cohorts!A:B,2,FALSE)</f>
        <v>87</v>
      </c>
      <c r="X98" s="30" t="str">
        <f t="shared" si="16"/>
        <v xml:space="preserve">            [ 'cohort_id' =&gt; 87,  'team_rank_id' =&gt; 1 ],</v>
      </c>
      <c r="Y98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8" s="30" t="str">
        <f t="shared" si="18"/>
        <v xml:space="preserve">            [ 'session_id' =&gt; 18, 'division_id' =&gt; 102 ],</v>
      </c>
      <c r="AA98" s="30" t="str">
        <f t="shared" si="19"/>
        <v xml:space="preserve">            [ 'session_id' =&gt;   18, 'team_rank_id' =&gt; 1 ],</v>
      </c>
      <c r="AB98" s="30" t="str">
        <f t="shared" si="21"/>
        <v xml:space="preserve">            [ 'session_id' =&gt;   18, 'item_id' =&gt; 2, 'sequence' =&gt; 1 ],</v>
      </c>
      <c r="AC98" s="30" t="str">
        <f t="shared" si="22"/>
        <v>cohort87teamrank1</v>
      </c>
      <c r="AD98" s="30">
        <f>VLOOKUP(AC98,teams!C:D,2,FALSE)</f>
        <v>150</v>
      </c>
      <c r="AE98" s="30" t="str">
        <f t="shared" si="23"/>
        <v>s18i2seq1</v>
      </c>
      <c r="AF98" s="30" t="e">
        <f>VLOOKUP(AE98,sesionitem!D:E,2,FALSE)</f>
        <v>#N/A</v>
      </c>
      <c r="AG98" s="30" t="e">
        <f t="shared" si="24"/>
        <v>#N/A</v>
      </c>
    </row>
    <row r="99" spans="1:33" x14ac:dyDescent="0.2">
      <c r="A99" s="30">
        <v>98</v>
      </c>
      <c r="B99" s="30">
        <f>VLOOKUP(C99,'May Sessions'!D:E,2,FALSE)</f>
        <v>18</v>
      </c>
      <c r="C99" s="31">
        <v>44329.8125</v>
      </c>
      <c r="D99" s="64">
        <f>VLOOKUP(E99,'Age Groups'!B:C,2,FALSE)</f>
        <v>5</v>
      </c>
      <c r="E99" s="31" t="s">
        <v>910</v>
      </c>
      <c r="F99" s="64">
        <f>VLOOKUP(H99,Items!J:L,3,FALSE)</f>
        <v>2</v>
      </c>
      <c r="G99" s="64">
        <f t="shared" si="20"/>
        <v>1</v>
      </c>
      <c r="H99" s="31" t="s">
        <v>923</v>
      </c>
      <c r="I99" s="31" t="s">
        <v>1109</v>
      </c>
      <c r="J99" s="64" t="str">
        <f t="shared" si="25"/>
        <v>2</v>
      </c>
      <c r="K99" s="31"/>
      <c r="L99" s="31" t="s">
        <v>916</v>
      </c>
      <c r="M99" s="62" t="s">
        <v>932</v>
      </c>
      <c r="N99" s="62" t="s">
        <v>1067</v>
      </c>
      <c r="O99" s="61">
        <f>VLOOKUP(P99,Clubs!D:E,2,FALSE)</f>
        <v>35</v>
      </c>
      <c r="P99" s="62" t="s">
        <v>127</v>
      </c>
      <c r="Q99" s="61">
        <v>1</v>
      </c>
      <c r="R99" s="32"/>
      <c r="V99" s="30" t="str">
        <f t="shared" si="15"/>
        <v>c35ag5y2d102</v>
      </c>
      <c r="W99" s="30">
        <f>VLOOKUP(V99,Cohorts!A:B,2,FALSE)</f>
        <v>159</v>
      </c>
      <c r="X99" s="30" t="str">
        <f t="shared" si="16"/>
        <v xml:space="preserve">            [ 'cohort_id' =&gt; 159,  'team_rank_id' =&gt; 1 ],</v>
      </c>
      <c r="Y99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99" s="30" t="str">
        <f t="shared" si="18"/>
        <v xml:space="preserve">            [ 'session_id' =&gt; 18, 'division_id' =&gt; 102 ],</v>
      </c>
      <c r="AA99" s="30" t="str">
        <f t="shared" si="19"/>
        <v xml:space="preserve">            [ 'session_id' =&gt;   18, 'team_rank_id' =&gt; 1 ],</v>
      </c>
      <c r="AB99" s="30" t="str">
        <f t="shared" si="21"/>
        <v xml:space="preserve">            [ 'session_id' =&gt;   18, 'item_id' =&gt; 2, 'sequence' =&gt; 1 ],</v>
      </c>
      <c r="AC99" s="30" t="str">
        <f t="shared" si="22"/>
        <v>cohort159teamrank1</v>
      </c>
      <c r="AD99" s="30">
        <f>VLOOKUP(AC99,teams!C:D,2,FALSE)</f>
        <v>40</v>
      </c>
      <c r="AE99" s="30" t="str">
        <f t="shared" si="23"/>
        <v>s18i2seq1</v>
      </c>
      <c r="AF99" s="30" t="e">
        <f>VLOOKUP(AE99,sesionitem!D:E,2,FALSE)</f>
        <v>#N/A</v>
      </c>
      <c r="AG99" s="30" t="e">
        <f t="shared" si="24"/>
        <v>#N/A</v>
      </c>
    </row>
    <row r="100" spans="1:33" x14ac:dyDescent="0.2">
      <c r="A100" s="30">
        <v>99</v>
      </c>
      <c r="B100" s="30">
        <f>VLOOKUP(C100,'May Sessions'!D:E,2,FALSE)</f>
        <v>18</v>
      </c>
      <c r="C100" s="31">
        <v>44329.8125</v>
      </c>
      <c r="D100" s="64">
        <f>VLOOKUP(E100,'Age Groups'!B:C,2,FALSE)</f>
        <v>5</v>
      </c>
      <c r="E100" s="31" t="s">
        <v>910</v>
      </c>
      <c r="F100" s="64">
        <f>VLOOKUP(H100,Items!J:L,3,FALSE)</f>
        <v>2</v>
      </c>
      <c r="G100" s="64">
        <f t="shared" si="20"/>
        <v>1</v>
      </c>
      <c r="H100" s="31" t="s">
        <v>923</v>
      </c>
      <c r="I100" s="31" t="s">
        <v>1109</v>
      </c>
      <c r="J100" s="64" t="str">
        <f t="shared" si="25"/>
        <v>2</v>
      </c>
      <c r="K100" s="31"/>
      <c r="L100" s="31" t="s">
        <v>916</v>
      </c>
      <c r="M100" s="62" t="s">
        <v>932</v>
      </c>
      <c r="N100" s="62" t="s">
        <v>1070</v>
      </c>
      <c r="O100" s="61">
        <f>VLOOKUP(P100,Clubs!D:E,2,FALSE)</f>
        <v>28</v>
      </c>
      <c r="P100" s="62" t="s">
        <v>102</v>
      </c>
      <c r="Q100" s="61">
        <v>1</v>
      </c>
      <c r="R100" s="32"/>
      <c r="V100" s="30" t="str">
        <f t="shared" si="15"/>
        <v>c28ag5y2d102</v>
      </c>
      <c r="W100" s="30">
        <f>VLOOKUP(V100,Cohorts!A:B,2,FALSE)</f>
        <v>120</v>
      </c>
      <c r="X100" s="30" t="str">
        <f t="shared" si="16"/>
        <v xml:space="preserve">            [ 'cohort_id' =&gt; 120,  'team_rank_id' =&gt; 1 ],</v>
      </c>
      <c r="Y100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0" s="30" t="str">
        <f t="shared" si="18"/>
        <v xml:space="preserve">            [ 'session_id' =&gt; 18, 'division_id' =&gt; 102 ],</v>
      </c>
      <c r="AA100" s="30" t="str">
        <f t="shared" si="19"/>
        <v xml:space="preserve">            [ 'session_id' =&gt;   18, 'team_rank_id' =&gt; 1 ],</v>
      </c>
      <c r="AB100" s="30" t="str">
        <f t="shared" si="21"/>
        <v xml:space="preserve">            [ 'session_id' =&gt;   18, 'item_id' =&gt; 2, 'sequence' =&gt; 1 ],</v>
      </c>
      <c r="AC100" s="30" t="str">
        <f t="shared" si="22"/>
        <v>cohort120teamrank1</v>
      </c>
      <c r="AD100" s="30">
        <f>VLOOKUP(AC100,teams!C:D,2,FALSE)</f>
        <v>12</v>
      </c>
      <c r="AE100" s="30" t="str">
        <f t="shared" si="23"/>
        <v>s18i2seq1</v>
      </c>
      <c r="AF100" s="30" t="e">
        <f>VLOOKUP(AE100,sesionitem!D:E,2,FALSE)</f>
        <v>#N/A</v>
      </c>
      <c r="AG100" s="30" t="e">
        <f t="shared" si="24"/>
        <v>#N/A</v>
      </c>
    </row>
    <row r="101" spans="1:33" x14ac:dyDescent="0.2">
      <c r="A101" s="30">
        <v>100</v>
      </c>
      <c r="B101" s="30">
        <f>VLOOKUP(C101,'May Sessions'!D:E,2,FALSE)</f>
        <v>18</v>
      </c>
      <c r="C101" s="31">
        <v>44329.8125</v>
      </c>
      <c r="D101" s="64">
        <f>VLOOKUP(E101,'Age Groups'!B:C,2,FALSE)</f>
        <v>5</v>
      </c>
      <c r="E101" s="31" t="s">
        <v>910</v>
      </c>
      <c r="F101" s="64">
        <f>VLOOKUP(H101,Items!J:L,3,FALSE)</f>
        <v>3</v>
      </c>
      <c r="G101" s="64">
        <f t="shared" si="20"/>
        <v>2</v>
      </c>
      <c r="H101" s="31" t="s">
        <v>927</v>
      </c>
      <c r="I101" s="31" t="s">
        <v>1109</v>
      </c>
      <c r="J101" s="64" t="str">
        <f t="shared" si="25"/>
        <v>2</v>
      </c>
      <c r="K101" s="31"/>
      <c r="L101" s="31" t="s">
        <v>916</v>
      </c>
      <c r="M101" s="32" t="s">
        <v>932</v>
      </c>
      <c r="N101" s="32" t="s">
        <v>938</v>
      </c>
      <c r="O101" s="61">
        <f>VLOOKUP(P101,Clubs!D:E,2,FALSE)</f>
        <v>2</v>
      </c>
      <c r="P101" s="32" t="s">
        <v>184</v>
      </c>
      <c r="Q101" s="32" t="s">
        <v>986</v>
      </c>
      <c r="R101" s="32"/>
      <c r="V101" s="30" t="str">
        <f t="shared" si="15"/>
        <v>c2ag5y2d102</v>
      </c>
      <c r="W101" s="30">
        <f>VLOOKUP(V101,Cohorts!A:B,2,FALSE)</f>
        <v>78</v>
      </c>
      <c r="X101" s="30" t="str">
        <f t="shared" si="16"/>
        <v xml:space="preserve">            [ 'cohort_id' =&gt; 78,  'team_rank_id' =&gt; 2 ],</v>
      </c>
      <c r="Y101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1" s="30" t="str">
        <f t="shared" si="18"/>
        <v xml:space="preserve">            [ 'session_id' =&gt; 18, 'division_id' =&gt; 102 ],</v>
      </c>
      <c r="AA101" s="30" t="str">
        <f t="shared" si="19"/>
        <v xml:space="preserve">            [ 'session_id' =&gt;   18, 'team_rank_id' =&gt; 2 ],</v>
      </c>
      <c r="AB101" s="30" t="str">
        <f t="shared" si="21"/>
        <v xml:space="preserve">            [ 'session_id' =&gt;   18, 'item_id' =&gt; 3, 'sequence' =&gt; 2 ],</v>
      </c>
      <c r="AC101" s="30" t="str">
        <f t="shared" si="22"/>
        <v>cohort78teamrank2</v>
      </c>
      <c r="AD101" s="30">
        <f>VLOOKUP(AC101,teams!C:D,2,FALSE)</f>
        <v>147</v>
      </c>
      <c r="AE101" s="30" t="str">
        <f t="shared" si="23"/>
        <v>s18i3seq2</v>
      </c>
      <c r="AF101" s="30" t="e">
        <f>VLOOKUP(AE101,sesionitem!D:E,2,FALSE)</f>
        <v>#N/A</v>
      </c>
      <c r="AG101" s="30" t="e">
        <f t="shared" si="24"/>
        <v>#N/A</v>
      </c>
    </row>
    <row r="102" spans="1:33" x14ac:dyDescent="0.2">
      <c r="A102" s="30">
        <v>101</v>
      </c>
      <c r="B102" s="30">
        <f>VLOOKUP(C102,'May Sessions'!D:E,2,FALSE)</f>
        <v>18</v>
      </c>
      <c r="C102" s="31">
        <v>44329.8125</v>
      </c>
      <c r="D102" s="64">
        <f>VLOOKUP(E102,'Age Groups'!B:C,2,FALSE)</f>
        <v>5</v>
      </c>
      <c r="E102" s="31" t="s">
        <v>910</v>
      </c>
      <c r="F102" s="64">
        <f>VLOOKUP(H102,Items!J:L,3,FALSE)</f>
        <v>3</v>
      </c>
      <c r="G102" s="64">
        <f t="shared" si="20"/>
        <v>2</v>
      </c>
      <c r="H102" s="31" t="s">
        <v>927</v>
      </c>
      <c r="I102" s="31" t="s">
        <v>1109</v>
      </c>
      <c r="J102" s="64" t="str">
        <f t="shared" si="25"/>
        <v>2</v>
      </c>
      <c r="K102" s="31"/>
      <c r="L102" s="31" t="s">
        <v>916</v>
      </c>
      <c r="M102" s="32" t="s">
        <v>932</v>
      </c>
      <c r="N102" s="32" t="s">
        <v>986</v>
      </c>
      <c r="O102" s="61">
        <f>VLOOKUP(P102,Clubs!D:E,2,FALSE)</f>
        <v>2</v>
      </c>
      <c r="P102" s="32" t="s">
        <v>184</v>
      </c>
      <c r="Q102" s="32" t="s">
        <v>938</v>
      </c>
      <c r="R102" s="32"/>
      <c r="V102" s="30" t="str">
        <f t="shared" si="15"/>
        <v>c2ag5y2d102</v>
      </c>
      <c r="W102" s="30">
        <f>VLOOKUP(V102,Cohorts!A:B,2,FALSE)</f>
        <v>78</v>
      </c>
      <c r="X102" s="30" t="str">
        <f t="shared" si="16"/>
        <v xml:space="preserve">            [ 'cohort_id' =&gt; 78,  'team_rank_id' =&gt; 1 ],</v>
      </c>
      <c r="Y102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2" s="30" t="str">
        <f t="shared" si="18"/>
        <v xml:space="preserve">            [ 'session_id' =&gt; 18, 'division_id' =&gt; 102 ],</v>
      </c>
      <c r="AA102" s="30" t="str">
        <f t="shared" si="19"/>
        <v xml:space="preserve">            [ 'session_id' =&gt;   18, 'team_rank_id' =&gt; 1 ],</v>
      </c>
      <c r="AB102" s="30" t="str">
        <f t="shared" si="21"/>
        <v xml:space="preserve">            [ 'session_id' =&gt;   18, 'item_id' =&gt; 3, 'sequence' =&gt; 2 ],</v>
      </c>
      <c r="AC102" s="30" t="str">
        <f t="shared" si="22"/>
        <v>cohort78teamrank1</v>
      </c>
      <c r="AD102" s="30">
        <f>VLOOKUP(AC102,teams!C:D,2,FALSE)</f>
        <v>146</v>
      </c>
      <c r="AE102" s="30" t="str">
        <f t="shared" si="23"/>
        <v>s18i3seq2</v>
      </c>
      <c r="AF102" s="30" t="e">
        <f>VLOOKUP(AE102,sesionitem!D:E,2,FALSE)</f>
        <v>#N/A</v>
      </c>
      <c r="AG102" s="30" t="e">
        <f t="shared" si="24"/>
        <v>#N/A</v>
      </c>
    </row>
    <row r="103" spans="1:33" x14ac:dyDescent="0.2">
      <c r="A103" s="30">
        <v>102</v>
      </c>
      <c r="B103" s="30">
        <f>VLOOKUP(C103,'May Sessions'!D:E,2,FALSE)</f>
        <v>18</v>
      </c>
      <c r="C103" s="31">
        <v>44329.8125</v>
      </c>
      <c r="D103" s="64">
        <f>VLOOKUP(E103,'Age Groups'!B:C,2,FALSE)</f>
        <v>5</v>
      </c>
      <c r="E103" s="31" t="s">
        <v>910</v>
      </c>
      <c r="F103" s="64">
        <f>VLOOKUP(H103,Items!J:L,3,FALSE)</f>
        <v>3</v>
      </c>
      <c r="G103" s="64">
        <f t="shared" si="20"/>
        <v>2</v>
      </c>
      <c r="H103" s="31" t="s">
        <v>927</v>
      </c>
      <c r="I103" s="31" t="s">
        <v>1109</v>
      </c>
      <c r="J103" s="64" t="str">
        <f t="shared" si="25"/>
        <v>2</v>
      </c>
      <c r="K103" s="31"/>
      <c r="L103" s="31" t="s">
        <v>916</v>
      </c>
      <c r="M103" s="62" t="s">
        <v>932</v>
      </c>
      <c r="N103" s="62" t="s">
        <v>1017</v>
      </c>
      <c r="O103" s="61">
        <f>VLOOKUP(P103,Clubs!D:E,2,FALSE)</f>
        <v>28</v>
      </c>
      <c r="P103" s="62" t="s">
        <v>102</v>
      </c>
      <c r="Q103" s="61">
        <v>1</v>
      </c>
      <c r="R103" s="32"/>
      <c r="V103" s="30" t="str">
        <f t="shared" si="15"/>
        <v>c28ag5y2d102</v>
      </c>
      <c r="W103" s="30">
        <f>VLOOKUP(V103,Cohorts!A:B,2,FALSE)</f>
        <v>120</v>
      </c>
      <c r="X103" s="30" t="str">
        <f t="shared" si="16"/>
        <v xml:space="preserve">            [ 'cohort_id' =&gt; 120,  'team_rank_id' =&gt; 1 ],</v>
      </c>
      <c r="Y103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3" s="30" t="str">
        <f t="shared" si="18"/>
        <v xml:space="preserve">            [ 'session_id' =&gt; 18, 'division_id' =&gt; 102 ],</v>
      </c>
      <c r="AA103" s="30" t="str">
        <f t="shared" si="19"/>
        <v xml:space="preserve">            [ 'session_id' =&gt;   18, 'team_rank_id' =&gt; 1 ],</v>
      </c>
      <c r="AB103" s="30" t="str">
        <f t="shared" si="21"/>
        <v xml:space="preserve">            [ 'session_id' =&gt;   18, 'item_id' =&gt; 3, 'sequence' =&gt; 2 ],</v>
      </c>
      <c r="AC103" s="30" t="str">
        <f t="shared" si="22"/>
        <v>cohort120teamrank1</v>
      </c>
      <c r="AD103" s="30">
        <f>VLOOKUP(AC103,teams!C:D,2,FALSE)</f>
        <v>12</v>
      </c>
      <c r="AE103" s="30" t="str">
        <f t="shared" si="23"/>
        <v>s18i3seq2</v>
      </c>
      <c r="AF103" s="30" t="e">
        <f>VLOOKUP(AE103,sesionitem!D:E,2,FALSE)</f>
        <v>#N/A</v>
      </c>
      <c r="AG103" s="30" t="e">
        <f t="shared" si="24"/>
        <v>#N/A</v>
      </c>
    </row>
    <row r="104" spans="1:33" x14ac:dyDescent="0.2">
      <c r="A104" s="30">
        <v>103</v>
      </c>
      <c r="B104" s="30">
        <f>VLOOKUP(C104,'May Sessions'!D:E,2,FALSE)</f>
        <v>18</v>
      </c>
      <c r="C104" s="31">
        <v>44329.8125</v>
      </c>
      <c r="D104" s="64">
        <f>VLOOKUP(E104,'Age Groups'!B:C,2,FALSE)</f>
        <v>5</v>
      </c>
      <c r="E104" s="31" t="s">
        <v>910</v>
      </c>
      <c r="F104" s="64">
        <f>VLOOKUP(H104,Items!J:L,3,FALSE)</f>
        <v>3</v>
      </c>
      <c r="G104" s="64">
        <f t="shared" si="20"/>
        <v>2</v>
      </c>
      <c r="H104" s="31" t="s">
        <v>927</v>
      </c>
      <c r="I104" s="31" t="s">
        <v>1109</v>
      </c>
      <c r="J104" s="64" t="str">
        <f t="shared" si="25"/>
        <v>2</v>
      </c>
      <c r="K104" s="31"/>
      <c r="L104" s="31" t="s">
        <v>916</v>
      </c>
      <c r="M104" s="62" t="s">
        <v>932</v>
      </c>
      <c r="N104" s="62" t="s">
        <v>1042</v>
      </c>
      <c r="O104" s="61">
        <f>VLOOKUP(P104,Clubs!D:E,2,FALSE)</f>
        <v>15</v>
      </c>
      <c r="P104" s="62" t="s">
        <v>1086</v>
      </c>
      <c r="Q104" s="61">
        <v>1</v>
      </c>
      <c r="R104" s="32"/>
      <c r="V104" s="30" t="str">
        <f t="shared" si="15"/>
        <v>c15ag5y2d102</v>
      </c>
      <c r="W104" s="30">
        <f>VLOOKUP(V104,Cohorts!A:B,2,FALSE)</f>
        <v>47</v>
      </c>
      <c r="X104" s="30" t="str">
        <f t="shared" si="16"/>
        <v xml:space="preserve">            [ 'cohort_id' =&gt; 47,  'team_rank_id' =&gt; 1 ],</v>
      </c>
      <c r="Y104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4" s="30" t="str">
        <f t="shared" si="18"/>
        <v xml:space="preserve">            [ 'session_id' =&gt; 18, 'division_id' =&gt; 102 ],</v>
      </c>
      <c r="AA104" s="30" t="str">
        <f t="shared" si="19"/>
        <v xml:space="preserve">            [ 'session_id' =&gt;   18, 'team_rank_id' =&gt; 1 ],</v>
      </c>
      <c r="AB104" s="30" t="str">
        <f t="shared" si="21"/>
        <v xml:space="preserve">            [ 'session_id' =&gt;   18, 'item_id' =&gt; 3, 'sequence' =&gt; 2 ],</v>
      </c>
      <c r="AC104" s="30" t="str">
        <f t="shared" si="22"/>
        <v>cohort47teamrank1</v>
      </c>
      <c r="AD104" s="30">
        <f>VLOOKUP(AC104,teams!C:D,2,FALSE)</f>
        <v>136</v>
      </c>
      <c r="AE104" s="30" t="str">
        <f t="shared" si="23"/>
        <v>s18i3seq2</v>
      </c>
      <c r="AF104" s="30" t="e">
        <f>VLOOKUP(AE104,sesionitem!D:E,2,FALSE)</f>
        <v>#N/A</v>
      </c>
      <c r="AG104" s="30" t="e">
        <f t="shared" si="24"/>
        <v>#N/A</v>
      </c>
    </row>
    <row r="105" spans="1:33" x14ac:dyDescent="0.2">
      <c r="A105" s="30">
        <v>104</v>
      </c>
      <c r="B105" s="30">
        <f>VLOOKUP(C105,'May Sessions'!D:E,2,FALSE)</f>
        <v>18</v>
      </c>
      <c r="C105" s="31">
        <v>44329.8125</v>
      </c>
      <c r="D105" s="64">
        <f>VLOOKUP(E105,'Age Groups'!B:C,2,FALSE)</f>
        <v>5</v>
      </c>
      <c r="E105" s="31" t="s">
        <v>910</v>
      </c>
      <c r="F105" s="64">
        <f>VLOOKUP(H105,Items!J:L,3,FALSE)</f>
        <v>3</v>
      </c>
      <c r="G105" s="64">
        <f t="shared" si="20"/>
        <v>2</v>
      </c>
      <c r="H105" s="31" t="s">
        <v>927</v>
      </c>
      <c r="I105" s="31" t="s">
        <v>1109</v>
      </c>
      <c r="J105" s="64" t="str">
        <f t="shared" si="25"/>
        <v>2</v>
      </c>
      <c r="K105" s="31"/>
      <c r="L105" s="31" t="s">
        <v>916</v>
      </c>
      <c r="M105" s="62" t="s">
        <v>932</v>
      </c>
      <c r="N105" s="62" t="s">
        <v>1057</v>
      </c>
      <c r="O105" s="61">
        <f>VLOOKUP(P105,Clubs!D:E,2,FALSE)</f>
        <v>21</v>
      </c>
      <c r="P105" s="62" t="s">
        <v>78</v>
      </c>
      <c r="Q105" s="61">
        <v>1</v>
      </c>
      <c r="R105" s="32"/>
      <c r="V105" s="30" t="str">
        <f t="shared" si="15"/>
        <v>c21ag5y2d102</v>
      </c>
      <c r="W105" s="30">
        <f>VLOOKUP(V105,Cohorts!A:B,2,FALSE)</f>
        <v>87</v>
      </c>
      <c r="X105" s="30" t="str">
        <f t="shared" si="16"/>
        <v xml:space="preserve">            [ 'cohort_id' =&gt; 87,  'team_rank_id' =&gt; 1 ],</v>
      </c>
      <c r="Y105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5" s="30" t="str">
        <f t="shared" si="18"/>
        <v xml:space="preserve">            [ 'session_id' =&gt; 18, 'division_id' =&gt; 102 ],</v>
      </c>
      <c r="AA105" s="30" t="str">
        <f t="shared" si="19"/>
        <v xml:space="preserve">            [ 'session_id' =&gt;   18, 'team_rank_id' =&gt; 1 ],</v>
      </c>
      <c r="AB105" s="30" t="str">
        <f t="shared" si="21"/>
        <v xml:space="preserve">            [ 'session_id' =&gt;   18, 'item_id' =&gt; 3, 'sequence' =&gt; 2 ],</v>
      </c>
      <c r="AC105" s="30" t="str">
        <f t="shared" si="22"/>
        <v>cohort87teamrank1</v>
      </c>
      <c r="AD105" s="30">
        <f>VLOOKUP(AC105,teams!C:D,2,FALSE)</f>
        <v>150</v>
      </c>
      <c r="AE105" s="30" t="str">
        <f t="shared" si="23"/>
        <v>s18i3seq2</v>
      </c>
      <c r="AF105" s="30" t="e">
        <f>VLOOKUP(AE105,sesionitem!D:E,2,FALSE)</f>
        <v>#N/A</v>
      </c>
      <c r="AG105" s="30" t="e">
        <f t="shared" si="24"/>
        <v>#N/A</v>
      </c>
    </row>
    <row r="106" spans="1:33" x14ac:dyDescent="0.2">
      <c r="A106" s="30">
        <v>105</v>
      </c>
      <c r="B106" s="30">
        <f>VLOOKUP(C106,'May Sessions'!D:E,2,FALSE)</f>
        <v>18</v>
      </c>
      <c r="C106" s="31">
        <v>44329.8125</v>
      </c>
      <c r="D106" s="64">
        <f>VLOOKUP(E106,'Age Groups'!B:C,2,FALSE)</f>
        <v>5</v>
      </c>
      <c r="E106" s="31" t="s">
        <v>910</v>
      </c>
      <c r="F106" s="64">
        <f>VLOOKUP(H106,Items!J:L,3,FALSE)</f>
        <v>3</v>
      </c>
      <c r="G106" s="64">
        <f t="shared" si="20"/>
        <v>2</v>
      </c>
      <c r="H106" s="31" t="s">
        <v>927</v>
      </c>
      <c r="I106" s="31" t="s">
        <v>1109</v>
      </c>
      <c r="J106" s="64" t="str">
        <f t="shared" si="25"/>
        <v>2</v>
      </c>
      <c r="K106" s="31"/>
      <c r="L106" s="31" t="s">
        <v>916</v>
      </c>
      <c r="M106" s="62" t="s">
        <v>932</v>
      </c>
      <c r="N106" s="62" t="s">
        <v>1067</v>
      </c>
      <c r="O106" s="61">
        <f>VLOOKUP(P106,Clubs!D:E,2,FALSE)</f>
        <v>35</v>
      </c>
      <c r="P106" s="62" t="s">
        <v>127</v>
      </c>
      <c r="Q106" s="61">
        <v>1</v>
      </c>
      <c r="R106" s="32"/>
      <c r="V106" s="30" t="str">
        <f t="shared" si="15"/>
        <v>c35ag5y2d102</v>
      </c>
      <c r="W106" s="30">
        <f>VLOOKUP(V106,Cohorts!A:B,2,FALSE)</f>
        <v>159</v>
      </c>
      <c r="X106" s="30" t="str">
        <f t="shared" si="16"/>
        <v xml:space="preserve">            [ 'cohort_id' =&gt; 159,  'team_rank_id' =&gt; 1 ],</v>
      </c>
      <c r="Y106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6" s="30" t="str">
        <f t="shared" si="18"/>
        <v xml:space="preserve">            [ 'session_id' =&gt; 18, 'division_id' =&gt; 102 ],</v>
      </c>
      <c r="AA106" s="30" t="str">
        <f t="shared" si="19"/>
        <v xml:space="preserve">            [ 'session_id' =&gt;   18, 'team_rank_id' =&gt; 1 ],</v>
      </c>
      <c r="AB106" s="30" t="str">
        <f t="shared" si="21"/>
        <v xml:space="preserve">            [ 'session_id' =&gt;   18, 'item_id' =&gt; 3, 'sequence' =&gt; 2 ],</v>
      </c>
      <c r="AC106" s="30" t="str">
        <f t="shared" si="22"/>
        <v>cohort159teamrank1</v>
      </c>
      <c r="AD106" s="30">
        <f>VLOOKUP(AC106,teams!C:D,2,FALSE)</f>
        <v>40</v>
      </c>
      <c r="AE106" s="30" t="str">
        <f t="shared" si="23"/>
        <v>s18i3seq2</v>
      </c>
      <c r="AF106" s="30" t="e">
        <f>VLOOKUP(AE106,sesionitem!D:E,2,FALSE)</f>
        <v>#N/A</v>
      </c>
      <c r="AG106" s="30" t="e">
        <f t="shared" si="24"/>
        <v>#N/A</v>
      </c>
    </row>
    <row r="107" spans="1:33" x14ac:dyDescent="0.2">
      <c r="A107" s="30">
        <v>106</v>
      </c>
      <c r="B107" s="30">
        <f>VLOOKUP(C107,'May Sessions'!D:E,2,FALSE)</f>
        <v>18</v>
      </c>
      <c r="C107" s="31">
        <v>44329.8125</v>
      </c>
      <c r="D107" s="64">
        <f>VLOOKUP(E107,'Age Groups'!B:C,2,FALSE)</f>
        <v>5</v>
      </c>
      <c r="E107" s="31" t="s">
        <v>910</v>
      </c>
      <c r="F107" s="64">
        <f>VLOOKUP(H107,Items!J:L,3,FALSE)</f>
        <v>3</v>
      </c>
      <c r="G107" s="64">
        <f t="shared" si="20"/>
        <v>2</v>
      </c>
      <c r="H107" s="31" t="s">
        <v>927</v>
      </c>
      <c r="I107" s="31" t="s">
        <v>1109</v>
      </c>
      <c r="J107" s="64" t="str">
        <f t="shared" si="25"/>
        <v>2</v>
      </c>
      <c r="K107" s="31"/>
      <c r="L107" s="31" t="s">
        <v>916</v>
      </c>
      <c r="M107" s="62" t="s">
        <v>932</v>
      </c>
      <c r="N107" s="62" t="s">
        <v>1070</v>
      </c>
      <c r="O107" s="61">
        <f>VLOOKUP(P107,Clubs!D:E,2,FALSE)</f>
        <v>37</v>
      </c>
      <c r="P107" s="62" t="s">
        <v>134</v>
      </c>
      <c r="Q107" s="61">
        <v>1</v>
      </c>
      <c r="R107" s="32"/>
      <c r="V107" s="30" t="str">
        <f t="shared" si="15"/>
        <v>c37ag5y2d102</v>
      </c>
      <c r="W107" s="30">
        <f>VLOOKUP(V107,Cohorts!A:B,2,FALSE)</f>
        <v>175</v>
      </c>
      <c r="X107" s="30" t="str">
        <f t="shared" si="16"/>
        <v xml:space="preserve">            [ 'cohort_id' =&gt; 175,  'team_rank_id' =&gt; 1 ],</v>
      </c>
      <c r="Y107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7" s="30" t="str">
        <f t="shared" si="18"/>
        <v xml:space="preserve">            [ 'session_id' =&gt; 18, 'division_id' =&gt; 102 ],</v>
      </c>
      <c r="AA107" s="30" t="str">
        <f t="shared" si="19"/>
        <v xml:space="preserve">            [ 'session_id' =&gt;   18, 'team_rank_id' =&gt; 1 ],</v>
      </c>
      <c r="AB107" s="30" t="str">
        <f t="shared" si="21"/>
        <v xml:space="preserve">            [ 'session_id' =&gt;   18, 'item_id' =&gt; 3, 'sequence' =&gt; 2 ],</v>
      </c>
      <c r="AC107" s="30" t="str">
        <f t="shared" si="22"/>
        <v>cohort175teamrank1</v>
      </c>
      <c r="AD107" s="30">
        <f>VLOOKUP(AC107,teams!C:D,2,FALSE)</f>
        <v>55</v>
      </c>
      <c r="AE107" s="30" t="str">
        <f t="shared" si="23"/>
        <v>s18i3seq2</v>
      </c>
      <c r="AF107" s="30" t="e">
        <f>VLOOKUP(AE107,sesionitem!D:E,2,FALSE)</f>
        <v>#N/A</v>
      </c>
      <c r="AG107" s="30" t="e">
        <f t="shared" si="24"/>
        <v>#N/A</v>
      </c>
    </row>
    <row r="108" spans="1:33" x14ac:dyDescent="0.2">
      <c r="A108" s="30">
        <v>107</v>
      </c>
      <c r="B108" s="30">
        <f>VLOOKUP(C108,'May Sessions'!D:E,2,FALSE)</f>
        <v>18</v>
      </c>
      <c r="C108" s="31">
        <v>44329.8125</v>
      </c>
      <c r="D108" s="64">
        <f>VLOOKUP(E108,'Age Groups'!B:C,2,FALSE)</f>
        <v>5</v>
      </c>
      <c r="E108" s="31" t="s">
        <v>910</v>
      </c>
      <c r="F108" s="64">
        <f>VLOOKUP(H108,Items!J:L,3,FALSE)</f>
        <v>7</v>
      </c>
      <c r="G108" s="64">
        <f t="shared" si="20"/>
        <v>3</v>
      </c>
      <c r="H108" s="31" t="s">
        <v>925</v>
      </c>
      <c r="I108" s="31" t="s">
        <v>1108</v>
      </c>
      <c r="J108" s="64" t="str">
        <f t="shared" si="25"/>
        <v>2</v>
      </c>
      <c r="K108" s="31"/>
      <c r="L108" s="31" t="s">
        <v>916</v>
      </c>
      <c r="M108" s="32" t="s">
        <v>932</v>
      </c>
      <c r="N108" s="32" t="s">
        <v>938</v>
      </c>
      <c r="O108" s="61">
        <f>VLOOKUP(P108,Clubs!D:E,2,FALSE)</f>
        <v>2</v>
      </c>
      <c r="P108" s="32" t="s">
        <v>184</v>
      </c>
      <c r="Q108" s="32" t="s">
        <v>986</v>
      </c>
      <c r="R108" s="33"/>
      <c r="V108" s="30" t="str">
        <f t="shared" si="15"/>
        <v>c2ag5y2d102</v>
      </c>
      <c r="W108" s="30">
        <f>VLOOKUP(V108,Cohorts!A:B,2,FALSE)</f>
        <v>78</v>
      </c>
      <c r="X108" s="30" t="str">
        <f t="shared" si="16"/>
        <v xml:space="preserve">            [ 'cohort_id' =&gt; 78,  'team_rank_id' =&gt; 2 ],</v>
      </c>
      <c r="Y108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8" s="30" t="str">
        <f t="shared" si="18"/>
        <v xml:space="preserve">            [ 'session_id' =&gt; 18, 'division_id' =&gt; 102 ],</v>
      </c>
      <c r="AA108" s="30" t="str">
        <f t="shared" si="19"/>
        <v xml:space="preserve">            [ 'session_id' =&gt;   18, 'team_rank_id' =&gt; 2 ],</v>
      </c>
      <c r="AB108" s="30" t="str">
        <f t="shared" si="21"/>
        <v xml:space="preserve">            [ 'session_id' =&gt;   18, 'item_id' =&gt; 7, 'sequence' =&gt; 3 ],</v>
      </c>
      <c r="AC108" s="30" t="str">
        <f t="shared" si="22"/>
        <v>cohort78teamrank2</v>
      </c>
      <c r="AD108" s="30">
        <f>VLOOKUP(AC108,teams!C:D,2,FALSE)</f>
        <v>147</v>
      </c>
      <c r="AE108" s="30" t="str">
        <f t="shared" si="23"/>
        <v>s18i7seq3</v>
      </c>
      <c r="AF108" s="30" t="e">
        <f>VLOOKUP(AE108,sesionitem!D:E,2,FALSE)</f>
        <v>#N/A</v>
      </c>
      <c r="AG108" s="30" t="e">
        <f t="shared" si="24"/>
        <v>#N/A</v>
      </c>
    </row>
    <row r="109" spans="1:33" ht="17" x14ac:dyDescent="0.2">
      <c r="A109" s="30">
        <v>108</v>
      </c>
      <c r="B109" s="30">
        <f>VLOOKUP(C109,'May Sessions'!D:E,2,FALSE)</f>
        <v>18</v>
      </c>
      <c r="C109" s="31">
        <v>44329.8125</v>
      </c>
      <c r="D109" s="64">
        <f>VLOOKUP(E109,'Age Groups'!B:C,2,FALSE)</f>
        <v>5</v>
      </c>
      <c r="E109" s="31" t="s">
        <v>910</v>
      </c>
      <c r="F109" s="64">
        <f>VLOOKUP(H109,Items!J:L,3,FALSE)</f>
        <v>7</v>
      </c>
      <c r="G109" s="64">
        <f t="shared" si="20"/>
        <v>3</v>
      </c>
      <c r="H109" s="31" t="s">
        <v>925</v>
      </c>
      <c r="I109" s="31" t="s">
        <v>1108</v>
      </c>
      <c r="J109" s="64" t="str">
        <f t="shared" si="25"/>
        <v>2</v>
      </c>
      <c r="K109" s="31"/>
      <c r="L109" s="31" t="s">
        <v>916</v>
      </c>
      <c r="M109" s="62" t="s">
        <v>932</v>
      </c>
      <c r="N109" s="62" t="s">
        <v>986</v>
      </c>
      <c r="O109" s="61">
        <f>VLOOKUP(P109,Clubs!D:E,2,FALSE)</f>
        <v>28</v>
      </c>
      <c r="P109" s="62" t="s">
        <v>102</v>
      </c>
      <c r="Q109" s="61">
        <v>1</v>
      </c>
      <c r="R109" s="34" t="s">
        <v>589</v>
      </c>
      <c r="V109" s="30" t="str">
        <f t="shared" si="15"/>
        <v>c28ag5y2d102</v>
      </c>
      <c r="W109" s="30">
        <f>VLOOKUP(V109,Cohorts!A:B,2,FALSE)</f>
        <v>120</v>
      </c>
      <c r="X109" s="30" t="str">
        <f t="shared" si="16"/>
        <v xml:space="preserve">            [ 'cohort_id' =&gt; 120,  'team_rank_id' =&gt; 1 ],</v>
      </c>
      <c r="Y109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09" s="30" t="str">
        <f t="shared" si="18"/>
        <v xml:space="preserve">            [ 'session_id' =&gt; 18, 'division_id' =&gt; 102 ],</v>
      </c>
      <c r="AA109" s="30" t="str">
        <f t="shared" si="19"/>
        <v xml:space="preserve">            [ 'session_id' =&gt;   18, 'team_rank_id' =&gt; 1 ],</v>
      </c>
      <c r="AB109" s="30" t="str">
        <f t="shared" si="21"/>
        <v xml:space="preserve">            [ 'session_id' =&gt;   18, 'item_id' =&gt; 7, 'sequence' =&gt; 3 ],</v>
      </c>
      <c r="AC109" s="30" t="str">
        <f t="shared" si="22"/>
        <v>cohort120teamrank1</v>
      </c>
      <c r="AD109" s="30">
        <f>VLOOKUP(AC109,teams!C:D,2,FALSE)</f>
        <v>12</v>
      </c>
      <c r="AE109" s="30" t="str">
        <f t="shared" si="23"/>
        <v>s18i7seq3</v>
      </c>
      <c r="AF109" s="30" t="e">
        <f>VLOOKUP(AE109,sesionitem!D:E,2,FALSE)</f>
        <v>#N/A</v>
      </c>
      <c r="AG109" s="30" t="e">
        <f t="shared" si="24"/>
        <v>#N/A</v>
      </c>
    </row>
    <row r="110" spans="1:33" ht="17" x14ac:dyDescent="0.2">
      <c r="A110" s="30">
        <v>109</v>
      </c>
      <c r="B110" s="30">
        <f>VLOOKUP(C110,'May Sessions'!D:E,2,FALSE)</f>
        <v>18</v>
      </c>
      <c r="C110" s="31">
        <v>44329.8125</v>
      </c>
      <c r="D110" s="64">
        <f>VLOOKUP(E110,'Age Groups'!B:C,2,FALSE)</f>
        <v>5</v>
      </c>
      <c r="E110" s="31" t="s">
        <v>910</v>
      </c>
      <c r="F110" s="64">
        <f>VLOOKUP(H110,Items!J:L,3,FALSE)</f>
        <v>7</v>
      </c>
      <c r="G110" s="64">
        <f t="shared" si="20"/>
        <v>3</v>
      </c>
      <c r="H110" s="31" t="s">
        <v>925</v>
      </c>
      <c r="I110" s="31" t="s">
        <v>1108</v>
      </c>
      <c r="J110" s="64" t="str">
        <f t="shared" si="25"/>
        <v>2</v>
      </c>
      <c r="K110" s="31"/>
      <c r="L110" s="31" t="s">
        <v>916</v>
      </c>
      <c r="M110" s="32" t="s">
        <v>932</v>
      </c>
      <c r="N110" s="32" t="s">
        <v>1017</v>
      </c>
      <c r="O110" s="61">
        <f>VLOOKUP(P110,Clubs!D:E,2,FALSE)</f>
        <v>2</v>
      </c>
      <c r="P110" s="32" t="s">
        <v>184</v>
      </c>
      <c r="Q110" s="32" t="s">
        <v>938</v>
      </c>
      <c r="R110" s="34" t="s">
        <v>590</v>
      </c>
      <c r="V110" s="30" t="str">
        <f t="shared" si="15"/>
        <v>c2ag5y2d102</v>
      </c>
      <c r="W110" s="30">
        <f>VLOOKUP(V110,Cohorts!A:B,2,FALSE)</f>
        <v>78</v>
      </c>
      <c r="X110" s="30" t="str">
        <f t="shared" si="16"/>
        <v xml:space="preserve">            [ 'cohort_id' =&gt; 78,  'team_rank_id' =&gt; 1 ],</v>
      </c>
      <c r="Y110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10" s="30" t="str">
        <f t="shared" si="18"/>
        <v xml:space="preserve">            [ 'session_id' =&gt; 18, 'division_id' =&gt; 102 ],</v>
      </c>
      <c r="AA110" s="30" t="str">
        <f t="shared" si="19"/>
        <v xml:space="preserve">            [ 'session_id' =&gt;   18, 'team_rank_id' =&gt; 1 ],</v>
      </c>
      <c r="AB110" s="30" t="str">
        <f t="shared" si="21"/>
        <v xml:space="preserve">            [ 'session_id' =&gt;   18, 'item_id' =&gt; 7, 'sequence' =&gt; 3 ],</v>
      </c>
      <c r="AC110" s="30" t="str">
        <f t="shared" si="22"/>
        <v>cohort78teamrank1</v>
      </c>
      <c r="AD110" s="30">
        <f>VLOOKUP(AC110,teams!C:D,2,FALSE)</f>
        <v>146</v>
      </c>
      <c r="AE110" s="30" t="str">
        <f t="shared" si="23"/>
        <v>s18i7seq3</v>
      </c>
      <c r="AF110" s="30" t="e">
        <f>VLOOKUP(AE110,sesionitem!D:E,2,FALSE)</f>
        <v>#N/A</v>
      </c>
      <c r="AG110" s="30" t="e">
        <f t="shared" si="24"/>
        <v>#N/A</v>
      </c>
    </row>
    <row r="111" spans="1:33" ht="17" x14ac:dyDescent="0.2">
      <c r="A111" s="30">
        <v>110</v>
      </c>
      <c r="B111" s="30">
        <f>VLOOKUP(C111,'May Sessions'!D:E,2,FALSE)</f>
        <v>18</v>
      </c>
      <c r="C111" s="31">
        <v>44329.8125</v>
      </c>
      <c r="D111" s="64">
        <f>VLOOKUP(E111,'Age Groups'!B:C,2,FALSE)</f>
        <v>5</v>
      </c>
      <c r="E111" s="31" t="s">
        <v>910</v>
      </c>
      <c r="F111" s="64">
        <f>VLOOKUP(H111,Items!J:L,3,FALSE)</f>
        <v>7</v>
      </c>
      <c r="G111" s="64">
        <f t="shared" si="20"/>
        <v>3</v>
      </c>
      <c r="H111" s="31" t="s">
        <v>925</v>
      </c>
      <c r="I111" s="31" t="s">
        <v>1108</v>
      </c>
      <c r="J111" s="64" t="str">
        <f t="shared" si="25"/>
        <v>2</v>
      </c>
      <c r="K111" s="31"/>
      <c r="L111" s="31" t="s">
        <v>916</v>
      </c>
      <c r="M111" s="62" t="s">
        <v>932</v>
      </c>
      <c r="N111" s="62" t="s">
        <v>1042</v>
      </c>
      <c r="O111" s="61">
        <f>VLOOKUP(P111,Clubs!D:E,2,FALSE)</f>
        <v>35</v>
      </c>
      <c r="P111" s="62" t="s">
        <v>127</v>
      </c>
      <c r="Q111" s="61">
        <v>1</v>
      </c>
      <c r="R111" s="34" t="s">
        <v>591</v>
      </c>
      <c r="V111" s="30" t="str">
        <f t="shared" si="15"/>
        <v>c35ag5y2d102</v>
      </c>
      <c r="W111" s="30">
        <f>VLOOKUP(V111,Cohorts!A:B,2,FALSE)</f>
        <v>159</v>
      </c>
      <c r="X111" s="30" t="str">
        <f t="shared" si="16"/>
        <v xml:space="preserve">            [ 'cohort_id' =&gt; 159,  'team_rank_id' =&gt; 1 ],</v>
      </c>
      <c r="Y111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11" s="30" t="str">
        <f t="shared" si="18"/>
        <v xml:space="preserve">            [ 'session_id' =&gt; 18, 'division_id' =&gt; 102 ],</v>
      </c>
      <c r="AA111" s="30" t="str">
        <f t="shared" si="19"/>
        <v xml:space="preserve">            [ 'session_id' =&gt;   18, 'team_rank_id' =&gt; 1 ],</v>
      </c>
      <c r="AB111" s="30" t="str">
        <f t="shared" si="21"/>
        <v xml:space="preserve">            [ 'session_id' =&gt;   18, 'item_id' =&gt; 7, 'sequence' =&gt; 3 ],</v>
      </c>
      <c r="AC111" s="30" t="str">
        <f t="shared" si="22"/>
        <v>cohort159teamrank1</v>
      </c>
      <c r="AD111" s="30">
        <f>VLOOKUP(AC111,teams!C:D,2,FALSE)</f>
        <v>40</v>
      </c>
      <c r="AE111" s="30" t="str">
        <f t="shared" si="23"/>
        <v>s18i7seq3</v>
      </c>
      <c r="AF111" s="30" t="e">
        <f>VLOOKUP(AE111,sesionitem!D:E,2,FALSE)</f>
        <v>#N/A</v>
      </c>
      <c r="AG111" s="30" t="e">
        <f t="shared" si="24"/>
        <v>#N/A</v>
      </c>
    </row>
    <row r="112" spans="1:33" ht="17" x14ac:dyDescent="0.2">
      <c r="A112" s="30">
        <v>111</v>
      </c>
      <c r="B112" s="30">
        <f>VLOOKUP(C112,'May Sessions'!D:E,2,FALSE)</f>
        <v>18</v>
      </c>
      <c r="C112" s="31">
        <v>44329.8125</v>
      </c>
      <c r="D112" s="64">
        <f>VLOOKUP(E112,'Age Groups'!B:C,2,FALSE)</f>
        <v>5</v>
      </c>
      <c r="E112" s="31" t="s">
        <v>910</v>
      </c>
      <c r="F112" s="64">
        <f>VLOOKUP(H112,Items!J:L,3,FALSE)</f>
        <v>7</v>
      </c>
      <c r="G112" s="64">
        <f t="shared" si="20"/>
        <v>3</v>
      </c>
      <c r="H112" s="31" t="s">
        <v>925</v>
      </c>
      <c r="I112" s="31" t="s">
        <v>1108</v>
      </c>
      <c r="J112" s="64" t="str">
        <f t="shared" si="25"/>
        <v>2</v>
      </c>
      <c r="K112" s="31"/>
      <c r="L112" s="31" t="s">
        <v>916</v>
      </c>
      <c r="M112" s="62" t="s">
        <v>932</v>
      </c>
      <c r="N112" s="62" t="s">
        <v>1057</v>
      </c>
      <c r="O112" s="61">
        <f>VLOOKUP(P112,Clubs!D:E,2,FALSE)</f>
        <v>37</v>
      </c>
      <c r="P112" s="62" t="s">
        <v>134</v>
      </c>
      <c r="Q112" s="61">
        <v>1</v>
      </c>
      <c r="R112" s="34" t="s">
        <v>592</v>
      </c>
      <c r="V112" s="30" t="str">
        <f t="shared" si="15"/>
        <v>c37ag5y2d102</v>
      </c>
      <c r="W112" s="30">
        <f>VLOOKUP(V112,Cohorts!A:B,2,FALSE)</f>
        <v>175</v>
      </c>
      <c r="X112" s="30" t="str">
        <f t="shared" si="16"/>
        <v xml:space="preserve">            [ 'cohort_id' =&gt; 175,  'team_rank_id' =&gt; 1 ],</v>
      </c>
      <c r="Y112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12" s="30" t="str">
        <f t="shared" si="18"/>
        <v xml:space="preserve">            [ 'session_id' =&gt; 18, 'division_id' =&gt; 102 ],</v>
      </c>
      <c r="AA112" s="30" t="str">
        <f t="shared" si="19"/>
        <v xml:space="preserve">            [ 'session_id' =&gt;   18, 'team_rank_id' =&gt; 1 ],</v>
      </c>
      <c r="AB112" s="30" t="str">
        <f t="shared" si="21"/>
        <v xml:space="preserve">            [ 'session_id' =&gt;   18, 'item_id' =&gt; 7, 'sequence' =&gt; 3 ],</v>
      </c>
      <c r="AC112" s="30" t="str">
        <f t="shared" si="22"/>
        <v>cohort175teamrank1</v>
      </c>
      <c r="AD112" s="30">
        <f>VLOOKUP(AC112,teams!C:D,2,FALSE)</f>
        <v>55</v>
      </c>
      <c r="AE112" s="30" t="str">
        <f t="shared" si="23"/>
        <v>s18i7seq3</v>
      </c>
      <c r="AF112" s="30" t="e">
        <f>VLOOKUP(AE112,sesionitem!D:E,2,FALSE)</f>
        <v>#N/A</v>
      </c>
      <c r="AG112" s="30" t="e">
        <f t="shared" si="24"/>
        <v>#N/A</v>
      </c>
    </row>
    <row r="113" spans="1:33" ht="17" x14ac:dyDescent="0.2">
      <c r="A113" s="30">
        <v>112</v>
      </c>
      <c r="B113" s="30">
        <f>VLOOKUP(C113,'May Sessions'!D:E,2,FALSE)</f>
        <v>18</v>
      </c>
      <c r="C113" s="31">
        <v>44329.8125</v>
      </c>
      <c r="D113" s="64">
        <f>VLOOKUP(E113,'Age Groups'!B:C,2,FALSE)</f>
        <v>5</v>
      </c>
      <c r="E113" s="31" t="s">
        <v>910</v>
      </c>
      <c r="F113" s="64">
        <f>VLOOKUP(H113,Items!J:L,3,FALSE)</f>
        <v>7</v>
      </c>
      <c r="G113" s="64">
        <f t="shared" si="20"/>
        <v>3</v>
      </c>
      <c r="H113" s="31" t="s">
        <v>925</v>
      </c>
      <c r="I113" s="31" t="s">
        <v>1108</v>
      </c>
      <c r="J113" s="64" t="str">
        <f t="shared" si="25"/>
        <v>2</v>
      </c>
      <c r="K113" s="31"/>
      <c r="L113" s="31" t="s">
        <v>916</v>
      </c>
      <c r="M113" s="62" t="s">
        <v>932</v>
      </c>
      <c r="N113" s="62" t="s">
        <v>1067</v>
      </c>
      <c r="O113" s="61">
        <f>VLOOKUP(P113,Clubs!D:E,2,FALSE)</f>
        <v>21</v>
      </c>
      <c r="P113" s="62" t="s">
        <v>78</v>
      </c>
      <c r="Q113" s="61">
        <v>1</v>
      </c>
      <c r="R113" s="34" t="s">
        <v>593</v>
      </c>
      <c r="V113" s="30" t="str">
        <f t="shared" si="15"/>
        <v>c21ag5y2d102</v>
      </c>
      <c r="W113" s="30">
        <f>VLOOKUP(V113,Cohorts!A:B,2,FALSE)</f>
        <v>87</v>
      </c>
      <c r="X113" s="30" t="str">
        <f t="shared" si="16"/>
        <v xml:space="preserve">            [ 'cohort_id' =&gt; 87,  'team_rank_id' =&gt; 1 ],</v>
      </c>
      <c r="Y113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13" s="30" t="str">
        <f t="shared" si="18"/>
        <v xml:space="preserve">            [ 'session_id' =&gt; 18, 'division_id' =&gt; 102 ],</v>
      </c>
      <c r="AA113" s="30" t="str">
        <f t="shared" si="19"/>
        <v xml:space="preserve">            [ 'session_id' =&gt;   18, 'team_rank_id' =&gt; 1 ],</v>
      </c>
      <c r="AB113" s="30" t="str">
        <f t="shared" si="21"/>
        <v xml:space="preserve">            [ 'session_id' =&gt;   18, 'item_id' =&gt; 7, 'sequence' =&gt; 3 ],</v>
      </c>
      <c r="AC113" s="30" t="str">
        <f t="shared" si="22"/>
        <v>cohort87teamrank1</v>
      </c>
      <c r="AD113" s="30">
        <f>VLOOKUP(AC113,teams!C:D,2,FALSE)</f>
        <v>150</v>
      </c>
      <c r="AE113" s="30" t="str">
        <f t="shared" si="23"/>
        <v>s18i7seq3</v>
      </c>
      <c r="AF113" s="30" t="e">
        <f>VLOOKUP(AE113,sesionitem!D:E,2,FALSE)</f>
        <v>#N/A</v>
      </c>
      <c r="AG113" s="30" t="e">
        <f t="shared" si="24"/>
        <v>#N/A</v>
      </c>
    </row>
    <row r="114" spans="1:33" ht="17" x14ac:dyDescent="0.2">
      <c r="A114" s="30">
        <v>113</v>
      </c>
      <c r="B114" s="30">
        <f>VLOOKUP(C114,'May Sessions'!D:E,2,FALSE)</f>
        <v>18</v>
      </c>
      <c r="C114" s="31">
        <v>44329.8125</v>
      </c>
      <c r="D114" s="64">
        <f>VLOOKUP(E114,'Age Groups'!B:C,2,FALSE)</f>
        <v>5</v>
      </c>
      <c r="E114" s="31" t="s">
        <v>910</v>
      </c>
      <c r="F114" s="64">
        <f>VLOOKUP(H114,Items!J:L,3,FALSE)</f>
        <v>7</v>
      </c>
      <c r="G114" s="64">
        <f t="shared" si="20"/>
        <v>3</v>
      </c>
      <c r="H114" s="31" t="s">
        <v>925</v>
      </c>
      <c r="I114" s="31" t="s">
        <v>1108</v>
      </c>
      <c r="J114" s="64" t="str">
        <f t="shared" si="25"/>
        <v>2</v>
      </c>
      <c r="K114" s="31"/>
      <c r="L114" s="31" t="s">
        <v>916</v>
      </c>
      <c r="M114" s="62" t="s">
        <v>932</v>
      </c>
      <c r="N114" s="62" t="s">
        <v>1070</v>
      </c>
      <c r="O114" s="61">
        <f>VLOOKUP(P114,Clubs!D:E,2,FALSE)</f>
        <v>15</v>
      </c>
      <c r="P114" s="62" t="s">
        <v>1086</v>
      </c>
      <c r="Q114" s="61">
        <v>1</v>
      </c>
      <c r="R114" s="34" t="s">
        <v>594</v>
      </c>
      <c r="V114" s="30" t="str">
        <f t="shared" si="15"/>
        <v>c15ag5y2d102</v>
      </c>
      <c r="W114" s="30">
        <f>VLOOKUP(V114,Cohorts!A:B,2,FALSE)</f>
        <v>47</v>
      </c>
      <c r="X114" s="30" t="str">
        <f t="shared" si="16"/>
        <v xml:space="preserve">            [ 'cohort_id' =&gt; 47,  'team_rank_id' =&gt; 1 ],</v>
      </c>
      <c r="Y114" s="30" t="str">
        <f t="shared" si="17"/>
        <v xml:space="preserve">                'competition_id' =&gt; 1, // this is May 2021###                'age_group_id'   =&gt; 5, ###                'start'          =&gt; '2021-05-13 19:30:00', ###            ], [</v>
      </c>
      <c r="Z114" s="30" t="str">
        <f t="shared" si="18"/>
        <v xml:space="preserve">            [ 'session_id' =&gt; 18, 'division_id' =&gt; 102 ],</v>
      </c>
      <c r="AA114" s="30" t="str">
        <f t="shared" si="19"/>
        <v xml:space="preserve">            [ 'session_id' =&gt;   18, 'team_rank_id' =&gt; 1 ],</v>
      </c>
      <c r="AB114" s="30" t="str">
        <f t="shared" si="21"/>
        <v xml:space="preserve">            [ 'session_id' =&gt;   18, 'item_id' =&gt; 7, 'sequence' =&gt; 3 ],</v>
      </c>
      <c r="AC114" s="30" t="str">
        <f t="shared" si="22"/>
        <v>cohort47teamrank1</v>
      </c>
      <c r="AD114" s="30">
        <f>VLOOKUP(AC114,teams!C:D,2,FALSE)</f>
        <v>136</v>
      </c>
      <c r="AE114" s="30" t="str">
        <f t="shared" si="23"/>
        <v>s18i7seq3</v>
      </c>
      <c r="AF114" s="30" t="e">
        <f>VLOOKUP(AE114,sesionitem!D:E,2,FALSE)</f>
        <v>#N/A</v>
      </c>
      <c r="AG114" s="30" t="e">
        <f t="shared" si="24"/>
        <v>#N/A</v>
      </c>
    </row>
    <row r="115" spans="1:33" x14ac:dyDescent="0.2">
      <c r="A115" s="30">
        <v>114</v>
      </c>
      <c r="B115" s="30">
        <f>VLOOKUP(C115,'May Sessions'!D:E,2,FALSE)</f>
        <v>5</v>
      </c>
      <c r="C115" s="31">
        <v>44330.75</v>
      </c>
      <c r="D115" s="64">
        <f>VLOOKUP(E115,'Age Groups'!B:C,2,FALSE)</f>
        <v>3</v>
      </c>
      <c r="E115" s="31" t="s">
        <v>913</v>
      </c>
      <c r="F115" s="64">
        <f>VLOOKUP(H115,Items!J:L,3,FALSE)</f>
        <v>1</v>
      </c>
      <c r="G115" s="64">
        <f t="shared" si="20"/>
        <v>1</v>
      </c>
      <c r="H115" s="31" t="s">
        <v>920</v>
      </c>
      <c r="I115" s="31" t="s">
        <v>1109</v>
      </c>
      <c r="J115" s="64" t="str">
        <f t="shared" si="25"/>
        <v>2</v>
      </c>
      <c r="K115" s="31"/>
      <c r="L115" s="31" t="s">
        <v>916</v>
      </c>
      <c r="M115" s="32" t="s">
        <v>935</v>
      </c>
      <c r="N115" s="32" t="s">
        <v>938</v>
      </c>
      <c r="O115" s="61">
        <f>VLOOKUP(P115,Clubs!D:E,2,FALSE)</f>
        <v>6</v>
      </c>
      <c r="P115" s="32" t="s">
        <v>16</v>
      </c>
      <c r="Q115" s="32" t="s">
        <v>1017</v>
      </c>
      <c r="R115" s="32"/>
      <c r="V115" s="30" t="str">
        <f t="shared" si="15"/>
        <v>c6ag3y2d102</v>
      </c>
      <c r="W115" s="30">
        <f>VLOOKUP(V115,Cohorts!A:B,2,FALSE)</f>
        <v>218</v>
      </c>
      <c r="X115" s="30" t="str">
        <f t="shared" si="16"/>
        <v xml:space="preserve">            [ 'cohort_id' =&gt; 218,  'team_rank_id' =&gt; 3 ],</v>
      </c>
      <c r="Y115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15" s="30" t="str">
        <f t="shared" si="18"/>
        <v xml:space="preserve">            [ 'session_id' =&gt; 5, 'division_id' =&gt; 102 ],</v>
      </c>
      <c r="AA115" s="30" t="str">
        <f t="shared" si="19"/>
        <v xml:space="preserve">            [ 'session_id' =&gt;   5, 'team_rank_id' =&gt; 3 ],</v>
      </c>
      <c r="AB115" s="30" t="str">
        <f t="shared" si="21"/>
        <v xml:space="preserve">            [ 'session_id' =&gt;   5, 'item_id' =&gt; 1, 'sequence' =&gt; 1 ],</v>
      </c>
      <c r="AC115" s="30" t="str">
        <f t="shared" si="22"/>
        <v>cohort218teamrank3</v>
      </c>
      <c r="AD115" s="30">
        <f>VLOOKUP(AC115,teams!C:D,2,FALSE)</f>
        <v>85</v>
      </c>
      <c r="AE115" s="30" t="str">
        <f t="shared" si="23"/>
        <v>s5i1seq1</v>
      </c>
      <c r="AF115" s="30" t="e">
        <f>VLOOKUP(AE115,sesionitem!D:E,2,FALSE)</f>
        <v>#N/A</v>
      </c>
      <c r="AG115" s="30" t="e">
        <f t="shared" si="24"/>
        <v>#N/A</v>
      </c>
    </row>
    <row r="116" spans="1:33" x14ac:dyDescent="0.2">
      <c r="A116" s="30">
        <v>115</v>
      </c>
      <c r="B116" s="30">
        <f>VLOOKUP(C116,'May Sessions'!D:E,2,FALSE)</f>
        <v>5</v>
      </c>
      <c r="C116" s="31">
        <v>44330.75</v>
      </c>
      <c r="D116" s="64">
        <f>VLOOKUP(E116,'Age Groups'!B:C,2,FALSE)</f>
        <v>3</v>
      </c>
      <c r="E116" s="31" t="s">
        <v>913</v>
      </c>
      <c r="F116" s="64">
        <f>VLOOKUP(H116,Items!J:L,3,FALSE)</f>
        <v>1</v>
      </c>
      <c r="G116" s="64">
        <f t="shared" si="20"/>
        <v>1</v>
      </c>
      <c r="H116" s="31" t="s">
        <v>920</v>
      </c>
      <c r="I116" s="31" t="s">
        <v>1109</v>
      </c>
      <c r="J116" s="64" t="str">
        <f t="shared" si="25"/>
        <v>2</v>
      </c>
      <c r="K116" s="31"/>
      <c r="L116" s="31" t="s">
        <v>916</v>
      </c>
      <c r="M116" s="32" t="s">
        <v>935</v>
      </c>
      <c r="N116" s="32" t="s">
        <v>986</v>
      </c>
      <c r="O116" s="61">
        <f>VLOOKUP(P116,Clubs!D:E,2,FALSE)</f>
        <v>6</v>
      </c>
      <c r="P116" s="32" t="s">
        <v>16</v>
      </c>
      <c r="Q116" s="32" t="s">
        <v>986</v>
      </c>
      <c r="R116" s="32"/>
      <c r="V116" s="30" t="str">
        <f t="shared" si="15"/>
        <v>c6ag3y2d102</v>
      </c>
      <c r="W116" s="30">
        <f>VLOOKUP(V116,Cohorts!A:B,2,FALSE)</f>
        <v>218</v>
      </c>
      <c r="X116" s="30" t="str">
        <f t="shared" si="16"/>
        <v xml:space="preserve">            [ 'cohort_id' =&gt; 218,  'team_rank_id' =&gt; 2 ],</v>
      </c>
      <c r="Y116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16" s="30" t="str">
        <f t="shared" si="18"/>
        <v xml:space="preserve">            [ 'session_id' =&gt; 5, 'division_id' =&gt; 102 ],</v>
      </c>
      <c r="AA116" s="30" t="str">
        <f t="shared" si="19"/>
        <v xml:space="preserve">            [ 'session_id' =&gt;   5, 'team_rank_id' =&gt; 2 ],</v>
      </c>
      <c r="AB116" s="30" t="str">
        <f t="shared" si="21"/>
        <v xml:space="preserve">            [ 'session_id' =&gt;   5, 'item_id' =&gt; 1, 'sequence' =&gt; 1 ],</v>
      </c>
      <c r="AC116" s="30" t="str">
        <f t="shared" si="22"/>
        <v>cohort218teamrank2</v>
      </c>
      <c r="AD116" s="30">
        <f>VLOOKUP(AC116,teams!C:D,2,FALSE)</f>
        <v>84</v>
      </c>
      <c r="AE116" s="30" t="str">
        <f t="shared" si="23"/>
        <v>s5i1seq1</v>
      </c>
      <c r="AF116" s="30" t="e">
        <f>VLOOKUP(AE116,sesionitem!D:E,2,FALSE)</f>
        <v>#N/A</v>
      </c>
      <c r="AG116" s="30" t="e">
        <f t="shared" si="24"/>
        <v>#N/A</v>
      </c>
    </row>
    <row r="117" spans="1:33" x14ac:dyDescent="0.2">
      <c r="A117" s="30">
        <v>116</v>
      </c>
      <c r="B117" s="30">
        <f>VLOOKUP(C117,'May Sessions'!D:E,2,FALSE)</f>
        <v>5</v>
      </c>
      <c r="C117" s="31">
        <v>44330.75</v>
      </c>
      <c r="D117" s="64">
        <f>VLOOKUP(E117,'Age Groups'!B:C,2,FALSE)</f>
        <v>3</v>
      </c>
      <c r="E117" s="31" t="s">
        <v>913</v>
      </c>
      <c r="F117" s="64">
        <f>VLOOKUP(H117,Items!J:L,3,FALSE)</f>
        <v>1</v>
      </c>
      <c r="G117" s="64">
        <f t="shared" si="20"/>
        <v>1</v>
      </c>
      <c r="H117" s="31" t="s">
        <v>920</v>
      </c>
      <c r="I117" s="31" t="s">
        <v>1109</v>
      </c>
      <c r="J117" s="64" t="str">
        <f t="shared" si="25"/>
        <v>2</v>
      </c>
      <c r="K117" s="31"/>
      <c r="L117" s="31" t="s">
        <v>916</v>
      </c>
      <c r="M117" s="32" t="s">
        <v>935</v>
      </c>
      <c r="N117" s="32" t="s">
        <v>1017</v>
      </c>
      <c r="O117" s="61">
        <f>VLOOKUP(P117,Clubs!D:E,2,FALSE)</f>
        <v>27</v>
      </c>
      <c r="P117" s="32" t="s">
        <v>98</v>
      </c>
      <c r="Q117" s="32" t="s">
        <v>986</v>
      </c>
      <c r="R117" s="32"/>
      <c r="V117" s="30" t="str">
        <f t="shared" si="15"/>
        <v>c27ag3y2d102</v>
      </c>
      <c r="W117" s="30">
        <f>VLOOKUP(V117,Cohorts!A:B,2,FALSE)</f>
        <v>108</v>
      </c>
      <c r="X117" s="30" t="str">
        <f t="shared" si="16"/>
        <v xml:space="preserve">            [ 'cohort_id' =&gt; 108,  'team_rank_id' =&gt; 2 ],</v>
      </c>
      <c r="Y117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17" s="30" t="str">
        <f t="shared" si="18"/>
        <v xml:space="preserve">            [ 'session_id' =&gt; 5, 'division_id' =&gt; 102 ],</v>
      </c>
      <c r="AA117" s="30" t="str">
        <f t="shared" si="19"/>
        <v xml:space="preserve">            [ 'session_id' =&gt;   5, 'team_rank_id' =&gt; 2 ],</v>
      </c>
      <c r="AB117" s="30" t="str">
        <f t="shared" si="21"/>
        <v xml:space="preserve">            [ 'session_id' =&gt;   5, 'item_id' =&gt; 1, 'sequence' =&gt; 1 ],</v>
      </c>
      <c r="AC117" s="30" t="str">
        <f t="shared" si="22"/>
        <v>cohort108teamrank2</v>
      </c>
      <c r="AD117" s="30">
        <f>VLOOKUP(AC117,teams!C:D,2,FALSE)</f>
        <v>5</v>
      </c>
      <c r="AE117" s="30" t="str">
        <f t="shared" si="23"/>
        <v>s5i1seq1</v>
      </c>
      <c r="AF117" s="30" t="e">
        <f>VLOOKUP(AE117,sesionitem!D:E,2,FALSE)</f>
        <v>#N/A</v>
      </c>
      <c r="AG117" s="30" t="e">
        <f t="shared" si="24"/>
        <v>#N/A</v>
      </c>
    </row>
    <row r="118" spans="1:33" x14ac:dyDescent="0.2">
      <c r="A118" s="30">
        <v>117</v>
      </c>
      <c r="B118" s="30">
        <f>VLOOKUP(C118,'May Sessions'!D:E,2,FALSE)</f>
        <v>5</v>
      </c>
      <c r="C118" s="31">
        <v>44330.75</v>
      </c>
      <c r="D118" s="64">
        <f>VLOOKUP(E118,'Age Groups'!B:C,2,FALSE)</f>
        <v>3</v>
      </c>
      <c r="E118" s="31" t="s">
        <v>913</v>
      </c>
      <c r="F118" s="64">
        <f>VLOOKUP(H118,Items!J:L,3,FALSE)</f>
        <v>1</v>
      </c>
      <c r="G118" s="64">
        <f t="shared" si="20"/>
        <v>1</v>
      </c>
      <c r="H118" s="31" t="s">
        <v>920</v>
      </c>
      <c r="I118" s="31" t="s">
        <v>1109</v>
      </c>
      <c r="J118" s="64" t="str">
        <f t="shared" si="25"/>
        <v>2</v>
      </c>
      <c r="K118" s="31"/>
      <c r="L118" s="31" t="s">
        <v>916</v>
      </c>
      <c r="M118" s="32" t="s">
        <v>935</v>
      </c>
      <c r="N118" s="32" t="s">
        <v>1042</v>
      </c>
      <c r="O118" s="61">
        <f>VLOOKUP(P118,Clubs!D:E,2,FALSE)</f>
        <v>15</v>
      </c>
      <c r="P118" s="32" t="s">
        <v>1086</v>
      </c>
      <c r="Q118" s="32" t="s">
        <v>986</v>
      </c>
      <c r="R118" s="32"/>
      <c r="V118" s="30" t="str">
        <f t="shared" si="15"/>
        <v>c15ag3y2d102</v>
      </c>
      <c r="W118" s="30">
        <f>VLOOKUP(V118,Cohorts!A:B,2,FALSE)</f>
        <v>43</v>
      </c>
      <c r="X118" s="30" t="str">
        <f t="shared" si="16"/>
        <v xml:space="preserve">            [ 'cohort_id' =&gt; 43,  'team_rank_id' =&gt; 2 ],</v>
      </c>
      <c r="Y118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18" s="30" t="str">
        <f t="shared" si="18"/>
        <v xml:space="preserve">            [ 'session_id' =&gt; 5, 'division_id' =&gt; 102 ],</v>
      </c>
      <c r="AA118" s="30" t="str">
        <f t="shared" si="19"/>
        <v xml:space="preserve">            [ 'session_id' =&gt;   5, 'team_rank_id' =&gt; 2 ],</v>
      </c>
      <c r="AB118" s="30" t="str">
        <f t="shared" si="21"/>
        <v xml:space="preserve">            [ 'session_id' =&gt;   5, 'item_id' =&gt; 1, 'sequence' =&gt; 1 ],</v>
      </c>
      <c r="AC118" s="30" t="str">
        <f t="shared" si="22"/>
        <v>cohort43teamrank2</v>
      </c>
      <c r="AD118" s="30">
        <f>VLOOKUP(AC118,teams!C:D,2,FALSE)</f>
        <v>133</v>
      </c>
      <c r="AE118" s="30" t="str">
        <f t="shared" si="23"/>
        <v>s5i1seq1</v>
      </c>
      <c r="AF118" s="30" t="e">
        <f>VLOOKUP(AE118,sesionitem!D:E,2,FALSE)</f>
        <v>#N/A</v>
      </c>
      <c r="AG118" s="30" t="e">
        <f t="shared" si="24"/>
        <v>#N/A</v>
      </c>
    </row>
    <row r="119" spans="1:33" x14ac:dyDescent="0.2">
      <c r="A119" s="30">
        <v>118</v>
      </c>
      <c r="B119" s="30">
        <f>VLOOKUP(C119,'May Sessions'!D:E,2,FALSE)</f>
        <v>5</v>
      </c>
      <c r="C119" s="31">
        <v>44330.75</v>
      </c>
      <c r="D119" s="64">
        <f>VLOOKUP(E119,'Age Groups'!B:C,2,FALSE)</f>
        <v>3</v>
      </c>
      <c r="E119" s="31" t="s">
        <v>913</v>
      </c>
      <c r="F119" s="64">
        <f>VLOOKUP(H119,Items!J:L,3,FALSE)</f>
        <v>3</v>
      </c>
      <c r="G119" s="64">
        <f t="shared" si="20"/>
        <v>2</v>
      </c>
      <c r="H119" s="31" t="s">
        <v>927</v>
      </c>
      <c r="I119" s="31" t="s">
        <v>1109</v>
      </c>
      <c r="J119" s="64" t="str">
        <f t="shared" si="25"/>
        <v>2</v>
      </c>
      <c r="K119" s="31"/>
      <c r="L119" s="31" t="s">
        <v>916</v>
      </c>
      <c r="M119" s="32" t="s">
        <v>935</v>
      </c>
      <c r="N119" s="32" t="s">
        <v>938</v>
      </c>
      <c r="O119" s="61">
        <f>VLOOKUP(P119,Clubs!D:E,2,FALSE)</f>
        <v>6</v>
      </c>
      <c r="P119" s="32" t="s">
        <v>16</v>
      </c>
      <c r="Q119" s="32" t="s">
        <v>1017</v>
      </c>
      <c r="R119" s="32"/>
      <c r="V119" s="30" t="str">
        <f t="shared" si="15"/>
        <v>c6ag3y2d102</v>
      </c>
      <c r="W119" s="30">
        <f>VLOOKUP(V119,Cohorts!A:B,2,FALSE)</f>
        <v>218</v>
      </c>
      <c r="X119" s="30" t="str">
        <f t="shared" si="16"/>
        <v xml:space="preserve">            [ 'cohort_id' =&gt; 218,  'team_rank_id' =&gt; 3 ],</v>
      </c>
      <c r="Y119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19" s="30" t="str">
        <f t="shared" si="18"/>
        <v xml:space="preserve">            [ 'session_id' =&gt; 5, 'division_id' =&gt; 102 ],</v>
      </c>
      <c r="AA119" s="30" t="str">
        <f t="shared" si="19"/>
        <v xml:space="preserve">            [ 'session_id' =&gt;   5, 'team_rank_id' =&gt; 3 ],</v>
      </c>
      <c r="AB119" s="30" t="str">
        <f t="shared" si="21"/>
        <v xml:space="preserve">            [ 'session_id' =&gt;   5, 'item_id' =&gt; 3, 'sequence' =&gt; 2 ],</v>
      </c>
      <c r="AC119" s="30" t="str">
        <f t="shared" si="22"/>
        <v>cohort218teamrank3</v>
      </c>
      <c r="AD119" s="30">
        <f>VLOOKUP(AC119,teams!C:D,2,FALSE)</f>
        <v>85</v>
      </c>
      <c r="AE119" s="30" t="str">
        <f t="shared" si="23"/>
        <v>s5i3seq2</v>
      </c>
      <c r="AF119" s="30" t="e">
        <f>VLOOKUP(AE119,sesionitem!D:E,2,FALSE)</f>
        <v>#N/A</v>
      </c>
      <c r="AG119" s="30" t="e">
        <f t="shared" si="24"/>
        <v>#N/A</v>
      </c>
    </row>
    <row r="120" spans="1:33" x14ac:dyDescent="0.2">
      <c r="A120" s="30">
        <v>119</v>
      </c>
      <c r="B120" s="30">
        <f>VLOOKUP(C120,'May Sessions'!D:E,2,FALSE)</f>
        <v>5</v>
      </c>
      <c r="C120" s="31">
        <v>44330.75</v>
      </c>
      <c r="D120" s="64">
        <f>VLOOKUP(E120,'Age Groups'!B:C,2,FALSE)</f>
        <v>3</v>
      </c>
      <c r="E120" s="31" t="s">
        <v>913</v>
      </c>
      <c r="F120" s="64">
        <f>VLOOKUP(H120,Items!J:L,3,FALSE)</f>
        <v>3</v>
      </c>
      <c r="G120" s="64">
        <f t="shared" si="20"/>
        <v>2</v>
      </c>
      <c r="H120" s="31" t="s">
        <v>927</v>
      </c>
      <c r="I120" s="31" t="s">
        <v>1109</v>
      </c>
      <c r="J120" s="64" t="str">
        <f t="shared" si="25"/>
        <v>2</v>
      </c>
      <c r="K120" s="31"/>
      <c r="L120" s="31" t="s">
        <v>916</v>
      </c>
      <c r="M120" s="32" t="s">
        <v>935</v>
      </c>
      <c r="N120" s="32" t="s">
        <v>986</v>
      </c>
      <c r="O120" s="61">
        <f>VLOOKUP(P120,Clubs!D:E,2,FALSE)</f>
        <v>37</v>
      </c>
      <c r="P120" s="32" t="s">
        <v>134</v>
      </c>
      <c r="Q120" s="32" t="s">
        <v>986</v>
      </c>
      <c r="R120" s="32"/>
      <c r="V120" s="30" t="str">
        <f t="shared" si="15"/>
        <v>c37ag3y2d102</v>
      </c>
      <c r="W120" s="30">
        <f>VLOOKUP(V120,Cohorts!A:B,2,FALSE)</f>
        <v>171</v>
      </c>
      <c r="X120" s="30" t="str">
        <f t="shared" si="16"/>
        <v xml:space="preserve">            [ 'cohort_id' =&gt; 171,  'team_rank_id' =&gt; 2 ],</v>
      </c>
      <c r="Y120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0" s="30" t="str">
        <f t="shared" si="18"/>
        <v xml:space="preserve">            [ 'session_id' =&gt; 5, 'division_id' =&gt; 102 ],</v>
      </c>
      <c r="AA120" s="30" t="str">
        <f t="shared" si="19"/>
        <v xml:space="preserve">            [ 'session_id' =&gt;   5, 'team_rank_id' =&gt; 2 ],</v>
      </c>
      <c r="AB120" s="30" t="str">
        <f t="shared" si="21"/>
        <v xml:space="preserve">            [ 'session_id' =&gt;   5, 'item_id' =&gt; 3, 'sequence' =&gt; 2 ],</v>
      </c>
      <c r="AC120" s="30" t="str">
        <f t="shared" si="22"/>
        <v>cohort171teamrank2</v>
      </c>
      <c r="AD120" s="30">
        <f>VLOOKUP(AC120,teams!C:D,2,FALSE)</f>
        <v>53</v>
      </c>
      <c r="AE120" s="30" t="str">
        <f t="shared" si="23"/>
        <v>s5i3seq2</v>
      </c>
      <c r="AF120" s="30" t="e">
        <f>VLOOKUP(AE120,sesionitem!D:E,2,FALSE)</f>
        <v>#N/A</v>
      </c>
      <c r="AG120" s="30" t="e">
        <f t="shared" si="24"/>
        <v>#N/A</v>
      </c>
    </row>
    <row r="121" spans="1:33" x14ac:dyDescent="0.2">
      <c r="A121" s="30">
        <v>120</v>
      </c>
      <c r="B121" s="30">
        <f>VLOOKUP(C121,'May Sessions'!D:E,2,FALSE)</f>
        <v>5</v>
      </c>
      <c r="C121" s="31">
        <v>44330.75</v>
      </c>
      <c r="D121" s="64">
        <f>VLOOKUP(E121,'Age Groups'!B:C,2,FALSE)</f>
        <v>3</v>
      </c>
      <c r="E121" s="31" t="s">
        <v>913</v>
      </c>
      <c r="F121" s="64">
        <f>VLOOKUP(H121,Items!J:L,3,FALSE)</f>
        <v>3</v>
      </c>
      <c r="G121" s="64">
        <f t="shared" si="20"/>
        <v>2</v>
      </c>
      <c r="H121" s="31" t="s">
        <v>927</v>
      </c>
      <c r="I121" s="31" t="s">
        <v>1109</v>
      </c>
      <c r="J121" s="64" t="str">
        <f t="shared" si="25"/>
        <v>2</v>
      </c>
      <c r="K121" s="31"/>
      <c r="L121" s="31" t="s">
        <v>916</v>
      </c>
      <c r="M121" s="32" t="s">
        <v>935</v>
      </c>
      <c r="N121" s="32" t="s">
        <v>1017</v>
      </c>
      <c r="O121" s="61">
        <f>VLOOKUP(P121,Clubs!D:E,2,FALSE)</f>
        <v>15</v>
      </c>
      <c r="P121" s="32" t="s">
        <v>1086</v>
      </c>
      <c r="Q121" s="32" t="s">
        <v>986</v>
      </c>
      <c r="R121" s="32"/>
      <c r="V121" s="30" t="str">
        <f t="shared" si="15"/>
        <v>c15ag3y2d102</v>
      </c>
      <c r="W121" s="30">
        <f>VLOOKUP(V121,Cohorts!A:B,2,FALSE)</f>
        <v>43</v>
      </c>
      <c r="X121" s="30" t="str">
        <f t="shared" si="16"/>
        <v xml:space="preserve">            [ 'cohort_id' =&gt; 43,  'team_rank_id' =&gt; 2 ],</v>
      </c>
      <c r="Y121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1" s="30" t="str">
        <f t="shared" si="18"/>
        <v xml:space="preserve">            [ 'session_id' =&gt; 5, 'division_id' =&gt; 102 ],</v>
      </c>
      <c r="AA121" s="30" t="str">
        <f t="shared" si="19"/>
        <v xml:space="preserve">            [ 'session_id' =&gt;   5, 'team_rank_id' =&gt; 2 ],</v>
      </c>
      <c r="AB121" s="30" t="str">
        <f t="shared" si="21"/>
        <v xml:space="preserve">            [ 'session_id' =&gt;   5, 'item_id' =&gt; 3, 'sequence' =&gt; 2 ],</v>
      </c>
      <c r="AC121" s="30" t="str">
        <f t="shared" si="22"/>
        <v>cohort43teamrank2</v>
      </c>
      <c r="AD121" s="30">
        <f>VLOOKUP(AC121,teams!C:D,2,FALSE)</f>
        <v>133</v>
      </c>
      <c r="AE121" s="30" t="str">
        <f t="shared" si="23"/>
        <v>s5i3seq2</v>
      </c>
      <c r="AF121" s="30" t="e">
        <f>VLOOKUP(AE121,sesionitem!D:E,2,FALSE)</f>
        <v>#N/A</v>
      </c>
      <c r="AG121" s="30" t="e">
        <f t="shared" si="24"/>
        <v>#N/A</v>
      </c>
    </row>
    <row r="122" spans="1:33" x14ac:dyDescent="0.2">
      <c r="A122" s="30">
        <v>121</v>
      </c>
      <c r="B122" s="30">
        <f>VLOOKUP(C122,'May Sessions'!D:E,2,FALSE)</f>
        <v>5</v>
      </c>
      <c r="C122" s="31">
        <v>44330.75</v>
      </c>
      <c r="D122" s="64">
        <f>VLOOKUP(E122,'Age Groups'!B:C,2,FALSE)</f>
        <v>3</v>
      </c>
      <c r="E122" s="31" t="s">
        <v>913</v>
      </c>
      <c r="F122" s="64">
        <f>VLOOKUP(H122,Items!J:L,3,FALSE)</f>
        <v>3</v>
      </c>
      <c r="G122" s="64">
        <f t="shared" si="20"/>
        <v>2</v>
      </c>
      <c r="H122" s="31" t="s">
        <v>927</v>
      </c>
      <c r="I122" s="31" t="s">
        <v>1109</v>
      </c>
      <c r="J122" s="64" t="str">
        <f t="shared" si="25"/>
        <v>2</v>
      </c>
      <c r="K122" s="31"/>
      <c r="L122" s="31" t="s">
        <v>916</v>
      </c>
      <c r="M122" s="32" t="s">
        <v>935</v>
      </c>
      <c r="N122" s="32" t="s">
        <v>1042</v>
      </c>
      <c r="O122" s="61">
        <f>VLOOKUP(P122,Clubs!D:E,2,FALSE)</f>
        <v>6</v>
      </c>
      <c r="P122" s="32" t="s">
        <v>16</v>
      </c>
      <c r="Q122" s="32" t="s">
        <v>986</v>
      </c>
      <c r="R122" s="32"/>
      <c r="V122" s="30" t="str">
        <f t="shared" si="15"/>
        <v>c6ag3y2d102</v>
      </c>
      <c r="W122" s="30">
        <f>VLOOKUP(V122,Cohorts!A:B,2,FALSE)</f>
        <v>218</v>
      </c>
      <c r="X122" s="30" t="str">
        <f t="shared" si="16"/>
        <v xml:space="preserve">            [ 'cohort_id' =&gt; 218,  'team_rank_id' =&gt; 2 ],</v>
      </c>
      <c r="Y122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2" s="30" t="str">
        <f t="shared" si="18"/>
        <v xml:space="preserve">            [ 'session_id' =&gt; 5, 'division_id' =&gt; 102 ],</v>
      </c>
      <c r="AA122" s="30" t="str">
        <f t="shared" si="19"/>
        <v xml:space="preserve">            [ 'session_id' =&gt;   5, 'team_rank_id' =&gt; 2 ],</v>
      </c>
      <c r="AB122" s="30" t="str">
        <f t="shared" si="21"/>
        <v xml:space="preserve">            [ 'session_id' =&gt;   5, 'item_id' =&gt; 3, 'sequence' =&gt; 2 ],</v>
      </c>
      <c r="AC122" s="30" t="str">
        <f t="shared" si="22"/>
        <v>cohort218teamrank2</v>
      </c>
      <c r="AD122" s="30">
        <f>VLOOKUP(AC122,teams!C:D,2,FALSE)</f>
        <v>84</v>
      </c>
      <c r="AE122" s="30" t="str">
        <f t="shared" si="23"/>
        <v>s5i3seq2</v>
      </c>
      <c r="AF122" s="30" t="e">
        <f>VLOOKUP(AE122,sesionitem!D:E,2,FALSE)</f>
        <v>#N/A</v>
      </c>
      <c r="AG122" s="30" t="e">
        <f t="shared" si="24"/>
        <v>#N/A</v>
      </c>
    </row>
    <row r="123" spans="1:33" x14ac:dyDescent="0.2">
      <c r="A123" s="30">
        <v>122</v>
      </c>
      <c r="B123" s="30">
        <f>VLOOKUP(C123,'May Sessions'!D:E,2,FALSE)</f>
        <v>5</v>
      </c>
      <c r="C123" s="31">
        <v>44330.75</v>
      </c>
      <c r="D123" s="64">
        <f>VLOOKUP(E123,'Age Groups'!B:C,2,FALSE)</f>
        <v>3</v>
      </c>
      <c r="E123" s="31" t="s">
        <v>913</v>
      </c>
      <c r="F123" s="64">
        <f>VLOOKUP(H123,Items!J:L,3,FALSE)</f>
        <v>3</v>
      </c>
      <c r="G123" s="64">
        <f t="shared" si="20"/>
        <v>2</v>
      </c>
      <c r="H123" s="31" t="s">
        <v>927</v>
      </c>
      <c r="I123" s="31" t="s">
        <v>1109</v>
      </c>
      <c r="J123" s="64" t="str">
        <f t="shared" si="25"/>
        <v>2</v>
      </c>
      <c r="K123" s="31"/>
      <c r="L123" s="31" t="s">
        <v>916</v>
      </c>
      <c r="M123" s="32" t="s">
        <v>935</v>
      </c>
      <c r="N123" s="32" t="s">
        <v>1057</v>
      </c>
      <c r="O123" s="61">
        <f>VLOOKUP(P123,Clubs!D:E,2,FALSE)</f>
        <v>27</v>
      </c>
      <c r="P123" s="32" t="s">
        <v>98</v>
      </c>
      <c r="Q123" s="32" t="s">
        <v>986</v>
      </c>
      <c r="R123" s="32"/>
      <c r="V123" s="30" t="str">
        <f t="shared" si="15"/>
        <v>c27ag3y2d102</v>
      </c>
      <c r="W123" s="30">
        <f>VLOOKUP(V123,Cohorts!A:B,2,FALSE)</f>
        <v>108</v>
      </c>
      <c r="X123" s="30" t="str">
        <f t="shared" si="16"/>
        <v xml:space="preserve">            [ 'cohort_id' =&gt; 108,  'team_rank_id' =&gt; 2 ],</v>
      </c>
      <c r="Y123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3" s="30" t="str">
        <f t="shared" si="18"/>
        <v xml:space="preserve">            [ 'session_id' =&gt; 5, 'division_id' =&gt; 102 ],</v>
      </c>
      <c r="AA123" s="30" t="str">
        <f t="shared" si="19"/>
        <v xml:space="preserve">            [ 'session_id' =&gt;   5, 'team_rank_id' =&gt; 2 ],</v>
      </c>
      <c r="AB123" s="30" t="str">
        <f t="shared" si="21"/>
        <v xml:space="preserve">            [ 'session_id' =&gt;   5, 'item_id' =&gt; 3, 'sequence' =&gt; 2 ],</v>
      </c>
      <c r="AC123" s="30" t="str">
        <f t="shared" si="22"/>
        <v>cohort108teamrank2</v>
      </c>
      <c r="AD123" s="30">
        <f>VLOOKUP(AC123,teams!C:D,2,FALSE)</f>
        <v>5</v>
      </c>
      <c r="AE123" s="30" t="str">
        <f t="shared" si="23"/>
        <v>s5i3seq2</v>
      </c>
      <c r="AF123" s="30" t="e">
        <f>VLOOKUP(AE123,sesionitem!D:E,2,FALSE)</f>
        <v>#N/A</v>
      </c>
      <c r="AG123" s="30" t="e">
        <f t="shared" si="24"/>
        <v>#N/A</v>
      </c>
    </row>
    <row r="124" spans="1:33" ht="17" x14ac:dyDescent="0.2">
      <c r="A124" s="30">
        <v>123</v>
      </c>
      <c r="B124" s="30">
        <f>VLOOKUP(C124,'May Sessions'!D:E,2,FALSE)</f>
        <v>5</v>
      </c>
      <c r="C124" s="31">
        <v>44330.75</v>
      </c>
      <c r="D124" s="64">
        <f>VLOOKUP(E124,'Age Groups'!B:C,2,FALSE)</f>
        <v>3</v>
      </c>
      <c r="E124" s="31" t="s">
        <v>913</v>
      </c>
      <c r="F124" s="64">
        <f>VLOOKUP(H124,Items!J:L,3,FALSE)</f>
        <v>13</v>
      </c>
      <c r="G124" s="64">
        <f t="shared" si="20"/>
        <v>3</v>
      </c>
      <c r="H124" s="31" t="s">
        <v>928</v>
      </c>
      <c r="I124" s="31" t="s">
        <v>1108</v>
      </c>
      <c r="J124" s="64" t="str">
        <f t="shared" si="25"/>
        <v>2</v>
      </c>
      <c r="K124" s="31"/>
      <c r="L124" s="31" t="s">
        <v>916</v>
      </c>
      <c r="M124" s="32" t="s">
        <v>935</v>
      </c>
      <c r="N124" s="32" t="s">
        <v>938</v>
      </c>
      <c r="O124" s="61">
        <f>VLOOKUP(P124,Clubs!D:E,2,FALSE)</f>
        <v>6</v>
      </c>
      <c r="P124" s="32" t="s">
        <v>16</v>
      </c>
      <c r="Q124" s="32" t="s">
        <v>1017</v>
      </c>
      <c r="R124" s="34" t="s">
        <v>603</v>
      </c>
      <c r="V124" s="30" t="str">
        <f t="shared" si="15"/>
        <v>c6ag3y2d102</v>
      </c>
      <c r="W124" s="30">
        <f>VLOOKUP(V124,Cohorts!A:B,2,FALSE)</f>
        <v>218</v>
      </c>
      <c r="X124" s="30" t="str">
        <f t="shared" si="16"/>
        <v xml:space="preserve">            [ 'cohort_id' =&gt; 218,  'team_rank_id' =&gt; 3 ],</v>
      </c>
      <c r="Y124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4" s="30" t="str">
        <f t="shared" si="18"/>
        <v xml:space="preserve">            [ 'session_id' =&gt; 5, 'division_id' =&gt; 102 ],</v>
      </c>
      <c r="AA124" s="30" t="str">
        <f t="shared" si="19"/>
        <v xml:space="preserve">            [ 'session_id' =&gt;   5, 'team_rank_id' =&gt; 3 ],</v>
      </c>
      <c r="AB124" s="30" t="str">
        <f t="shared" si="21"/>
        <v xml:space="preserve">            [ 'session_id' =&gt;   5, 'item_id' =&gt; 13, 'sequence' =&gt; 3 ],</v>
      </c>
      <c r="AC124" s="30" t="str">
        <f t="shared" si="22"/>
        <v>cohort218teamrank3</v>
      </c>
      <c r="AD124" s="30">
        <f>VLOOKUP(AC124,teams!C:D,2,FALSE)</f>
        <v>85</v>
      </c>
      <c r="AE124" s="30" t="str">
        <f t="shared" si="23"/>
        <v>s5i13seq3</v>
      </c>
      <c r="AF124" s="30" t="e">
        <f>VLOOKUP(AE124,sesionitem!D:E,2,FALSE)</f>
        <v>#N/A</v>
      </c>
      <c r="AG124" s="30" t="e">
        <f t="shared" si="24"/>
        <v>#N/A</v>
      </c>
    </row>
    <row r="125" spans="1:33" ht="17" x14ac:dyDescent="0.2">
      <c r="A125" s="30">
        <v>124</v>
      </c>
      <c r="B125" s="30">
        <f>VLOOKUP(C125,'May Sessions'!D:E,2,FALSE)</f>
        <v>5</v>
      </c>
      <c r="C125" s="31">
        <v>44330.75</v>
      </c>
      <c r="D125" s="64">
        <f>VLOOKUP(E125,'Age Groups'!B:C,2,FALSE)</f>
        <v>3</v>
      </c>
      <c r="E125" s="31" t="s">
        <v>913</v>
      </c>
      <c r="F125" s="64">
        <f>VLOOKUP(H125,Items!J:L,3,FALSE)</f>
        <v>13</v>
      </c>
      <c r="G125" s="64">
        <f t="shared" si="20"/>
        <v>3</v>
      </c>
      <c r="H125" s="31" t="s">
        <v>928</v>
      </c>
      <c r="I125" s="31" t="s">
        <v>1108</v>
      </c>
      <c r="J125" s="64" t="str">
        <f t="shared" si="25"/>
        <v>2</v>
      </c>
      <c r="K125" s="31"/>
      <c r="L125" s="31" t="s">
        <v>916</v>
      </c>
      <c r="M125" s="32" t="s">
        <v>935</v>
      </c>
      <c r="N125" s="32" t="s">
        <v>986</v>
      </c>
      <c r="O125" s="61">
        <f>VLOOKUP(P125,Clubs!D:E,2,FALSE)</f>
        <v>6</v>
      </c>
      <c r="P125" s="32" t="s">
        <v>16</v>
      </c>
      <c r="Q125" s="32" t="s">
        <v>986</v>
      </c>
      <c r="R125" s="34" t="s">
        <v>604</v>
      </c>
      <c r="V125" s="30" t="str">
        <f t="shared" si="15"/>
        <v>c6ag3y2d102</v>
      </c>
      <c r="W125" s="30">
        <f>VLOOKUP(V125,Cohorts!A:B,2,FALSE)</f>
        <v>218</v>
      </c>
      <c r="X125" s="30" t="str">
        <f t="shared" si="16"/>
        <v xml:space="preserve">            [ 'cohort_id' =&gt; 218,  'team_rank_id' =&gt; 2 ],</v>
      </c>
      <c r="Y125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5" s="30" t="str">
        <f t="shared" si="18"/>
        <v xml:space="preserve">            [ 'session_id' =&gt; 5, 'division_id' =&gt; 102 ],</v>
      </c>
      <c r="AA125" s="30" t="str">
        <f t="shared" si="19"/>
        <v xml:space="preserve">            [ 'session_id' =&gt;   5, 'team_rank_id' =&gt; 2 ],</v>
      </c>
      <c r="AB125" s="30" t="str">
        <f t="shared" si="21"/>
        <v xml:space="preserve">            [ 'session_id' =&gt;   5, 'item_id' =&gt; 13, 'sequence' =&gt; 3 ],</v>
      </c>
      <c r="AC125" s="30" t="str">
        <f t="shared" si="22"/>
        <v>cohort218teamrank2</v>
      </c>
      <c r="AD125" s="30">
        <f>VLOOKUP(AC125,teams!C:D,2,FALSE)</f>
        <v>84</v>
      </c>
      <c r="AE125" s="30" t="str">
        <f t="shared" si="23"/>
        <v>s5i13seq3</v>
      </c>
      <c r="AF125" s="30" t="e">
        <f>VLOOKUP(AE125,sesionitem!D:E,2,FALSE)</f>
        <v>#N/A</v>
      </c>
      <c r="AG125" s="30" t="e">
        <f t="shared" si="24"/>
        <v>#N/A</v>
      </c>
    </row>
    <row r="126" spans="1:33" ht="17" x14ac:dyDescent="0.2">
      <c r="A126" s="30">
        <v>125</v>
      </c>
      <c r="B126" s="30">
        <f>VLOOKUP(C126,'May Sessions'!D:E,2,FALSE)</f>
        <v>5</v>
      </c>
      <c r="C126" s="31">
        <v>44330.75</v>
      </c>
      <c r="D126" s="64">
        <f>VLOOKUP(E126,'Age Groups'!B:C,2,FALSE)</f>
        <v>3</v>
      </c>
      <c r="E126" s="31" t="s">
        <v>913</v>
      </c>
      <c r="F126" s="64">
        <f>VLOOKUP(H126,Items!J:L,3,FALSE)</f>
        <v>13</v>
      </c>
      <c r="G126" s="64">
        <f t="shared" si="20"/>
        <v>3</v>
      </c>
      <c r="H126" s="31" t="s">
        <v>928</v>
      </c>
      <c r="I126" s="31" t="s">
        <v>1108</v>
      </c>
      <c r="J126" s="64" t="str">
        <f t="shared" ref="J126:J142" si="26">RIGHT(L126,1)</f>
        <v>2</v>
      </c>
      <c r="K126" s="31"/>
      <c r="L126" s="31" t="s">
        <v>916</v>
      </c>
      <c r="M126" s="32" t="s">
        <v>935</v>
      </c>
      <c r="N126" s="32" t="s">
        <v>1017</v>
      </c>
      <c r="O126" s="61">
        <f>VLOOKUP(P126,Clubs!D:E,2,FALSE)</f>
        <v>27</v>
      </c>
      <c r="P126" s="32" t="s">
        <v>98</v>
      </c>
      <c r="Q126" s="32" t="s">
        <v>986</v>
      </c>
      <c r="R126" s="34" t="s">
        <v>1219</v>
      </c>
      <c r="V126" s="30" t="str">
        <f t="shared" si="15"/>
        <v>c27ag3y2d102</v>
      </c>
      <c r="W126" s="30">
        <f>VLOOKUP(V126,Cohorts!A:B,2,FALSE)</f>
        <v>108</v>
      </c>
      <c r="X126" s="30" t="str">
        <f t="shared" si="16"/>
        <v xml:space="preserve">            [ 'cohort_id' =&gt; 108,  'team_rank_id' =&gt; 2 ],</v>
      </c>
      <c r="Y126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6" s="30" t="str">
        <f t="shared" si="18"/>
        <v xml:space="preserve">            [ 'session_id' =&gt; 5, 'division_id' =&gt; 102 ],</v>
      </c>
      <c r="AA126" s="30" t="str">
        <f t="shared" si="19"/>
        <v xml:space="preserve">            [ 'session_id' =&gt;   5, 'team_rank_id' =&gt; 2 ],</v>
      </c>
      <c r="AB126" s="30" t="str">
        <f t="shared" si="21"/>
        <v xml:space="preserve">            [ 'session_id' =&gt;   5, 'item_id' =&gt; 13, 'sequence' =&gt; 3 ],</v>
      </c>
      <c r="AC126" s="30" t="str">
        <f t="shared" si="22"/>
        <v>cohort108teamrank2</v>
      </c>
      <c r="AD126" s="30">
        <f>VLOOKUP(AC126,teams!C:D,2,FALSE)</f>
        <v>5</v>
      </c>
      <c r="AE126" s="30" t="str">
        <f t="shared" si="23"/>
        <v>s5i13seq3</v>
      </c>
      <c r="AF126" s="30" t="e">
        <f>VLOOKUP(AE126,sesionitem!D:E,2,FALSE)</f>
        <v>#N/A</v>
      </c>
      <c r="AG126" s="30" t="e">
        <f t="shared" si="24"/>
        <v>#N/A</v>
      </c>
    </row>
    <row r="127" spans="1:33" ht="17" x14ac:dyDescent="0.2">
      <c r="A127" s="30">
        <v>126</v>
      </c>
      <c r="B127" s="30">
        <f>VLOOKUP(C127,'May Sessions'!D:E,2,FALSE)</f>
        <v>5</v>
      </c>
      <c r="C127" s="31">
        <v>44330.75</v>
      </c>
      <c r="D127" s="64">
        <f>VLOOKUP(E127,'Age Groups'!B:C,2,FALSE)</f>
        <v>3</v>
      </c>
      <c r="E127" s="31" t="s">
        <v>913</v>
      </c>
      <c r="F127" s="64">
        <f>VLOOKUP(H127,Items!J:L,3,FALSE)</f>
        <v>13</v>
      </c>
      <c r="G127" s="64">
        <f t="shared" si="20"/>
        <v>3</v>
      </c>
      <c r="H127" s="31" t="s">
        <v>928</v>
      </c>
      <c r="I127" s="31" t="s">
        <v>1108</v>
      </c>
      <c r="J127" s="64" t="str">
        <f t="shared" si="26"/>
        <v>2</v>
      </c>
      <c r="K127" s="31"/>
      <c r="L127" s="31" t="s">
        <v>916</v>
      </c>
      <c r="M127" s="32" t="s">
        <v>935</v>
      </c>
      <c r="N127" s="32" t="s">
        <v>1042</v>
      </c>
      <c r="O127" s="61">
        <f>VLOOKUP(P127,Clubs!D:E,2,FALSE)</f>
        <v>15</v>
      </c>
      <c r="P127" s="32" t="s">
        <v>1086</v>
      </c>
      <c r="Q127" s="32" t="s">
        <v>986</v>
      </c>
      <c r="R127" s="34" t="s">
        <v>555</v>
      </c>
      <c r="V127" s="30" t="str">
        <f t="shared" si="15"/>
        <v>c15ag3y2d102</v>
      </c>
      <c r="W127" s="30">
        <f>VLOOKUP(V127,Cohorts!A:B,2,FALSE)</f>
        <v>43</v>
      </c>
      <c r="X127" s="30" t="str">
        <f t="shared" si="16"/>
        <v xml:space="preserve">            [ 'cohort_id' =&gt; 43,  'team_rank_id' =&gt; 2 ],</v>
      </c>
      <c r="Y127" s="30" t="str">
        <f t="shared" si="17"/>
        <v xml:space="preserve">                'competition_id' =&gt; 1, // this is May 2021###                'age_group_id'   =&gt; 3, ###                'start'          =&gt; '2021-05-14 18:00:00', ###            ], [</v>
      </c>
      <c r="Z127" s="30" t="str">
        <f t="shared" si="18"/>
        <v xml:space="preserve">            [ 'session_id' =&gt; 5, 'division_id' =&gt; 102 ],</v>
      </c>
      <c r="AA127" s="30" t="str">
        <f t="shared" si="19"/>
        <v xml:space="preserve">            [ 'session_id' =&gt;   5, 'team_rank_id' =&gt; 2 ],</v>
      </c>
      <c r="AB127" s="30" t="str">
        <f t="shared" si="21"/>
        <v xml:space="preserve">            [ 'session_id' =&gt;   5, 'item_id' =&gt; 13, 'sequence' =&gt; 3 ],</v>
      </c>
      <c r="AC127" s="30" t="str">
        <f t="shared" si="22"/>
        <v>cohort43teamrank2</v>
      </c>
      <c r="AD127" s="30">
        <f>VLOOKUP(AC127,teams!C:D,2,FALSE)</f>
        <v>133</v>
      </c>
      <c r="AE127" s="30" t="str">
        <f t="shared" si="23"/>
        <v>s5i13seq3</v>
      </c>
      <c r="AF127" s="30" t="e">
        <f>VLOOKUP(AE127,sesionitem!D:E,2,FALSE)</f>
        <v>#N/A</v>
      </c>
      <c r="AG127" s="30" t="e">
        <f t="shared" si="24"/>
        <v>#N/A</v>
      </c>
    </row>
    <row r="128" spans="1:33" x14ac:dyDescent="0.2">
      <c r="A128" s="30">
        <v>127</v>
      </c>
      <c r="B128" s="30">
        <f>VLOOKUP(C128,'May Sessions'!D:E,2,FALSE)</f>
        <v>6</v>
      </c>
      <c r="C128" s="31">
        <v>44330.8125</v>
      </c>
      <c r="D128" s="64">
        <f>VLOOKUP(E128,'Age Groups'!B:C,2,FALSE)</f>
        <v>3</v>
      </c>
      <c r="E128" s="31" t="s">
        <v>913</v>
      </c>
      <c r="F128" s="64">
        <f>VLOOKUP(H128,Items!J:L,3,FALSE)</f>
        <v>1</v>
      </c>
      <c r="G128" s="64">
        <f t="shared" si="20"/>
        <v>1</v>
      </c>
      <c r="H128" s="31" t="s">
        <v>920</v>
      </c>
      <c r="I128" s="31" t="s">
        <v>1109</v>
      </c>
      <c r="J128" s="64" t="str">
        <f t="shared" si="26"/>
        <v>2</v>
      </c>
      <c r="K128" s="31"/>
      <c r="L128" s="31" t="s">
        <v>916</v>
      </c>
      <c r="M128" s="32" t="s">
        <v>931</v>
      </c>
      <c r="N128" s="32" t="s">
        <v>938</v>
      </c>
      <c r="O128" s="61">
        <f>VLOOKUP(P128,Clubs!D:E,2,FALSE)</f>
        <v>27</v>
      </c>
      <c r="P128" s="32" t="s">
        <v>98</v>
      </c>
      <c r="Q128" s="32" t="s">
        <v>938</v>
      </c>
      <c r="R128" s="32"/>
      <c r="V128" s="30" t="str">
        <f t="shared" si="15"/>
        <v>c27ag3y2d102</v>
      </c>
      <c r="W128" s="30">
        <f>VLOOKUP(V128,Cohorts!A:B,2,FALSE)</f>
        <v>108</v>
      </c>
      <c r="X128" s="30" t="str">
        <f t="shared" si="16"/>
        <v xml:space="preserve">            [ 'cohort_id' =&gt; 108,  'team_rank_id' =&gt; 1 ],</v>
      </c>
      <c r="Y128" s="30" t="str">
        <f t="shared" si="17"/>
        <v xml:space="preserve">                'competition_id' =&gt; 1, // this is May 2021###                'age_group_id'   =&gt; 3, ###                'start'          =&gt; '2021-05-14 19:30:00', ###            ], [</v>
      </c>
      <c r="Z128" s="30" t="str">
        <f t="shared" si="18"/>
        <v xml:space="preserve">            [ 'session_id' =&gt; 6, 'division_id' =&gt; 102 ],</v>
      </c>
      <c r="AA128" s="30" t="str">
        <f t="shared" si="19"/>
        <v xml:space="preserve">            [ 'session_id' =&gt;   6, 'team_rank_id' =&gt; 1 ],</v>
      </c>
      <c r="AB128" s="30" t="str">
        <f t="shared" si="21"/>
        <v xml:space="preserve">            [ 'session_id' =&gt;   6, 'item_id' =&gt; 1, 'sequence' =&gt; 1 ],</v>
      </c>
      <c r="AC128" s="30" t="str">
        <f t="shared" si="22"/>
        <v>cohort108teamrank1</v>
      </c>
      <c r="AD128" s="30">
        <f>VLOOKUP(AC128,teams!C:D,2,FALSE)</f>
        <v>4</v>
      </c>
      <c r="AE128" s="30" t="str">
        <f t="shared" si="23"/>
        <v>s6i1seq1</v>
      </c>
      <c r="AF128" s="30" t="e">
        <f>VLOOKUP(AE128,sesionitem!D:E,2,FALSE)</f>
        <v>#N/A</v>
      </c>
      <c r="AG128" s="30" t="e">
        <f t="shared" si="24"/>
        <v>#N/A</v>
      </c>
    </row>
    <row r="129" spans="1:33" x14ac:dyDescent="0.2">
      <c r="A129" s="30">
        <v>128</v>
      </c>
      <c r="B129" s="30">
        <f>VLOOKUP(C129,'May Sessions'!D:E,2,FALSE)</f>
        <v>6</v>
      </c>
      <c r="C129" s="31">
        <v>44330.8125</v>
      </c>
      <c r="D129" s="64">
        <f>VLOOKUP(E129,'Age Groups'!B:C,2,FALSE)</f>
        <v>3</v>
      </c>
      <c r="E129" s="31" t="s">
        <v>913</v>
      </c>
      <c r="F129" s="64">
        <f>VLOOKUP(H129,Items!J:L,3,FALSE)</f>
        <v>1</v>
      </c>
      <c r="G129" s="64">
        <f t="shared" si="20"/>
        <v>1</v>
      </c>
      <c r="H129" s="31" t="s">
        <v>920</v>
      </c>
      <c r="I129" s="31" t="s">
        <v>1109</v>
      </c>
      <c r="J129" s="64" t="str">
        <f t="shared" si="26"/>
        <v>2</v>
      </c>
      <c r="K129" s="31"/>
      <c r="L129" s="31" t="s">
        <v>916</v>
      </c>
      <c r="M129" s="32" t="s">
        <v>931</v>
      </c>
      <c r="N129" s="32" t="s">
        <v>986</v>
      </c>
      <c r="O129" s="61">
        <f>VLOOKUP(P129,Clubs!D:E,2,FALSE)</f>
        <v>6</v>
      </c>
      <c r="P129" s="32" t="s">
        <v>16</v>
      </c>
      <c r="Q129" s="32" t="s">
        <v>938</v>
      </c>
      <c r="R129" s="32"/>
      <c r="V129" s="30" t="str">
        <f t="shared" si="15"/>
        <v>c6ag3y2d102</v>
      </c>
      <c r="W129" s="30">
        <f>VLOOKUP(V129,Cohorts!A:B,2,FALSE)</f>
        <v>218</v>
      </c>
      <c r="X129" s="30" t="str">
        <f t="shared" si="16"/>
        <v xml:space="preserve">            [ 'cohort_id' =&gt; 218,  'team_rank_id' =&gt; 1 ],</v>
      </c>
      <c r="Y129" s="30" t="str">
        <f t="shared" si="17"/>
        <v xml:space="preserve">                'competition_id' =&gt; 1, // this is May 2021###                'age_group_id'   =&gt; 3, ###                'start'          =&gt; '2021-05-14 19:30:00', ###            ], [</v>
      </c>
      <c r="Z129" s="30" t="str">
        <f t="shared" si="18"/>
        <v xml:space="preserve">            [ 'session_id' =&gt; 6, 'division_id' =&gt; 102 ],</v>
      </c>
      <c r="AA129" s="30" t="str">
        <f t="shared" si="19"/>
        <v xml:space="preserve">            [ 'session_id' =&gt;   6, 'team_rank_id' =&gt; 1 ],</v>
      </c>
      <c r="AB129" s="30" t="str">
        <f t="shared" si="21"/>
        <v xml:space="preserve">            [ 'session_id' =&gt;   6, 'item_id' =&gt; 1, 'sequence' =&gt; 1 ],</v>
      </c>
      <c r="AC129" s="30" t="str">
        <f t="shared" si="22"/>
        <v>cohort218teamrank1</v>
      </c>
      <c r="AD129" s="30">
        <f>VLOOKUP(AC129,teams!C:D,2,FALSE)</f>
        <v>83</v>
      </c>
      <c r="AE129" s="30" t="str">
        <f t="shared" si="23"/>
        <v>s6i1seq1</v>
      </c>
      <c r="AF129" s="30" t="e">
        <f>VLOOKUP(AE129,sesionitem!D:E,2,FALSE)</f>
        <v>#N/A</v>
      </c>
      <c r="AG129" s="30" t="e">
        <f t="shared" si="24"/>
        <v>#N/A</v>
      </c>
    </row>
    <row r="130" spans="1:33" x14ac:dyDescent="0.2">
      <c r="A130" s="30">
        <v>129</v>
      </c>
      <c r="B130" s="30">
        <f>VLOOKUP(C130,'May Sessions'!D:E,2,FALSE)</f>
        <v>6</v>
      </c>
      <c r="C130" s="31">
        <v>44330.8125</v>
      </c>
      <c r="D130" s="64">
        <f>VLOOKUP(E130,'Age Groups'!B:C,2,FALSE)</f>
        <v>3</v>
      </c>
      <c r="E130" s="31" t="s">
        <v>913</v>
      </c>
      <c r="F130" s="64">
        <f>VLOOKUP(H130,Items!J:L,3,FALSE)</f>
        <v>1</v>
      </c>
      <c r="G130" s="64">
        <f t="shared" si="20"/>
        <v>1</v>
      </c>
      <c r="H130" s="31" t="s">
        <v>920</v>
      </c>
      <c r="I130" s="31" t="s">
        <v>1109</v>
      </c>
      <c r="J130" s="64" t="str">
        <f t="shared" si="26"/>
        <v>2</v>
      </c>
      <c r="K130" s="31"/>
      <c r="L130" s="31" t="s">
        <v>916</v>
      </c>
      <c r="M130" s="61" t="s">
        <v>931</v>
      </c>
      <c r="N130" s="61" t="s">
        <v>1017</v>
      </c>
      <c r="O130" s="61">
        <f>VLOOKUP(P130,Clubs!D:E,2,FALSE)</f>
        <v>11</v>
      </c>
      <c r="P130" s="61" t="s">
        <v>35</v>
      </c>
      <c r="Q130" s="61">
        <v>1</v>
      </c>
      <c r="R130" s="32"/>
      <c r="V130" s="30" t="str">
        <f t="shared" ref="V130:V193" si="27">"c"&amp;O130&amp;"ag"&amp;D130&amp;"y2d10"&amp;J130</f>
        <v>c11ag3y2d102</v>
      </c>
      <c r="W130" s="30">
        <f>VLOOKUP(V130,Cohorts!A:B,2,FALSE)</f>
        <v>13</v>
      </c>
      <c r="X130" s="30" t="str">
        <f t="shared" ref="X130:X193" si="28">"            [ 'cohort_id' =&gt; "&amp;W130&amp;",  'team_rank_id' =&gt; "&amp;Q130&amp;" ],"</f>
        <v xml:space="preserve">            [ 'cohort_id' =&gt; 13,  'team_rank_id' =&gt; 1 ],</v>
      </c>
      <c r="Y130" s="30" t="str">
        <f t="shared" ref="Y130:Y193" si="29">"                'competition_id' =&gt; 1, // this is May 2021###                'age_group_id'   =&gt; "&amp;D130&amp;", ###                'start'          =&gt; '"&amp;TEXT(C130,"yyyy-mm-dd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Z130" s="30" t="str">
        <f t="shared" ref="Z130:Z193" si="30" xml:space="preserve"> "            [ 'session_id' =&gt; "&amp;B130&amp;", 'division_id' =&gt; 10"&amp;J130&amp;" ],"</f>
        <v xml:space="preserve">            [ 'session_id' =&gt; 6, 'division_id' =&gt; 102 ],</v>
      </c>
      <c r="AA130" s="30" t="str">
        <f t="shared" ref="AA130:AA193" si="31">"            [ 'session_id' =&gt;   "&amp;B130&amp;", 'team_rank_id' =&gt; "&amp;Q130&amp;" ],"</f>
        <v xml:space="preserve">            [ 'session_id' =&gt;   6, 'team_rank_id' =&gt; 1 ],</v>
      </c>
      <c r="AB130" s="30" t="str">
        <f t="shared" si="21"/>
        <v xml:space="preserve">            [ 'session_id' =&gt;   6, 'item_id' =&gt; 1, 'sequence' =&gt; 1 ],</v>
      </c>
      <c r="AC130" s="30" t="str">
        <f t="shared" si="22"/>
        <v>cohort13teamrank1</v>
      </c>
      <c r="AD130" s="30">
        <f>VLOOKUP(AC130,teams!C:D,2,FALSE)</f>
        <v>17</v>
      </c>
      <c r="AE130" s="30" t="str">
        <f t="shared" si="23"/>
        <v>s6i1seq1</v>
      </c>
      <c r="AF130" s="30" t="e">
        <f>VLOOKUP(AE130,sesionitem!D:E,2,FALSE)</f>
        <v>#N/A</v>
      </c>
      <c r="AG130" s="30" t="e">
        <f t="shared" si="24"/>
        <v>#N/A</v>
      </c>
    </row>
    <row r="131" spans="1:33" x14ac:dyDescent="0.2">
      <c r="A131" s="30">
        <v>130</v>
      </c>
      <c r="B131" s="30">
        <f>VLOOKUP(C131,'May Sessions'!D:E,2,FALSE)</f>
        <v>6</v>
      </c>
      <c r="C131" s="31">
        <v>44330.8125</v>
      </c>
      <c r="D131" s="64">
        <f>VLOOKUP(E131,'Age Groups'!B:C,2,FALSE)</f>
        <v>3</v>
      </c>
      <c r="E131" s="31" t="s">
        <v>913</v>
      </c>
      <c r="F131" s="64">
        <f>VLOOKUP(H131,Items!J:L,3,FALSE)</f>
        <v>1</v>
      </c>
      <c r="G131" s="64">
        <f t="shared" ref="G131:G194" si="32">IF(NOT(EXACT(C131,C130)),1,IF(NOT(EXACT(F131,F130)),G130+1,G130))</f>
        <v>1</v>
      </c>
      <c r="H131" s="31" t="s">
        <v>920</v>
      </c>
      <c r="I131" s="31" t="s">
        <v>1109</v>
      </c>
      <c r="J131" s="64" t="str">
        <f t="shared" si="26"/>
        <v>2</v>
      </c>
      <c r="K131" s="31"/>
      <c r="L131" s="31" t="s">
        <v>916</v>
      </c>
      <c r="M131" s="61" t="s">
        <v>931</v>
      </c>
      <c r="N131" s="61" t="s">
        <v>1042</v>
      </c>
      <c r="O131" s="61">
        <f>VLOOKUP(P131,Clubs!D:E,2,FALSE)</f>
        <v>37</v>
      </c>
      <c r="P131" s="61" t="s">
        <v>134</v>
      </c>
      <c r="Q131" s="61">
        <v>1</v>
      </c>
      <c r="R131" s="32"/>
      <c r="V131" s="30" t="str">
        <f t="shared" si="27"/>
        <v>c37ag3y2d102</v>
      </c>
      <c r="W131" s="30">
        <f>VLOOKUP(V131,Cohorts!A:B,2,FALSE)</f>
        <v>171</v>
      </c>
      <c r="X131" s="30" t="str">
        <f t="shared" si="28"/>
        <v xml:space="preserve">            [ 'cohort_id' =&gt; 171,  'team_rank_id' =&gt; 1 ],</v>
      </c>
      <c r="Y131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1" s="30" t="str">
        <f t="shared" si="30"/>
        <v xml:space="preserve">            [ 'session_id' =&gt; 6, 'division_id' =&gt; 102 ],</v>
      </c>
      <c r="AA131" s="30" t="str">
        <f t="shared" si="31"/>
        <v xml:space="preserve">            [ 'session_id' =&gt;   6, 'team_rank_id' =&gt; 1 ],</v>
      </c>
      <c r="AB131" s="30" t="str">
        <f t="shared" ref="AB131:AB194" si="33">"            [ 'session_id' =&gt;   "&amp;B131&amp;", 'item_id' =&gt; "&amp;F131&amp;", 'sequence' =&gt; "&amp;G131&amp;" ],"</f>
        <v xml:space="preserve">            [ 'session_id' =&gt;   6, 'item_id' =&gt; 1, 'sequence' =&gt; 1 ],</v>
      </c>
      <c r="AC131" s="30" t="str">
        <f t="shared" ref="AC131:AC194" si="34">"cohort"&amp;W131&amp;"teamrank"&amp;Q131</f>
        <v>cohort171teamrank1</v>
      </c>
      <c r="AD131" s="30">
        <f>VLOOKUP(AC131,teams!C:D,2,FALSE)</f>
        <v>52</v>
      </c>
      <c r="AE131" s="30" t="str">
        <f t="shared" ref="AE131:AE194" si="35">"s"&amp;B131&amp;"i"&amp;F131&amp;"seq"&amp;G131</f>
        <v>s6i1seq1</v>
      </c>
      <c r="AF131" s="30" t="e">
        <f>VLOOKUP(AE131,sesionitem!D:E,2,FALSE)</f>
        <v>#N/A</v>
      </c>
      <c r="AG131" s="30" t="e">
        <f t="shared" ref="AG131:AG194" si="36">"            [ 'session_item_id' =&gt; "&amp;AF131&amp;", 'team_id' =&gt; "&amp;AD131&amp;", 'sequence' =&gt; "&amp;N131&amp;", 'music_title' =&gt; '"&amp;R131&amp;"' ],"</f>
        <v>#N/A</v>
      </c>
    </row>
    <row r="132" spans="1:33" x14ac:dyDescent="0.2">
      <c r="A132" s="30">
        <v>131</v>
      </c>
      <c r="B132" s="30">
        <f>VLOOKUP(C132,'May Sessions'!D:E,2,FALSE)</f>
        <v>6</v>
      </c>
      <c r="C132" s="31">
        <v>44330.8125</v>
      </c>
      <c r="D132" s="64">
        <f>VLOOKUP(E132,'Age Groups'!B:C,2,FALSE)</f>
        <v>3</v>
      </c>
      <c r="E132" s="31" t="s">
        <v>913</v>
      </c>
      <c r="F132" s="64">
        <f>VLOOKUP(H132,Items!J:L,3,FALSE)</f>
        <v>1</v>
      </c>
      <c r="G132" s="64">
        <f t="shared" si="32"/>
        <v>1</v>
      </c>
      <c r="H132" s="31" t="s">
        <v>920</v>
      </c>
      <c r="I132" s="31" t="s">
        <v>1109</v>
      </c>
      <c r="J132" s="64" t="str">
        <f t="shared" si="26"/>
        <v>2</v>
      </c>
      <c r="K132" s="31"/>
      <c r="L132" s="31" t="s">
        <v>916</v>
      </c>
      <c r="M132" s="32" t="s">
        <v>931</v>
      </c>
      <c r="N132" s="32" t="s">
        <v>1057</v>
      </c>
      <c r="O132" s="61">
        <f>VLOOKUP(P132,Clubs!D:E,2,FALSE)</f>
        <v>15</v>
      </c>
      <c r="P132" s="32" t="s">
        <v>1086</v>
      </c>
      <c r="Q132" s="32" t="s">
        <v>938</v>
      </c>
      <c r="R132" s="32"/>
      <c r="V132" s="30" t="str">
        <f t="shared" si="27"/>
        <v>c15ag3y2d102</v>
      </c>
      <c r="W132" s="30">
        <f>VLOOKUP(V132,Cohorts!A:B,2,FALSE)</f>
        <v>43</v>
      </c>
      <c r="X132" s="30" t="str">
        <f t="shared" si="28"/>
        <v xml:space="preserve">            [ 'cohort_id' =&gt; 43,  'team_rank_id' =&gt; 1 ],</v>
      </c>
      <c r="Y132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2" s="30" t="str">
        <f t="shared" si="30"/>
        <v xml:space="preserve">            [ 'session_id' =&gt; 6, 'division_id' =&gt; 102 ],</v>
      </c>
      <c r="AA132" s="30" t="str">
        <f t="shared" si="31"/>
        <v xml:space="preserve">            [ 'session_id' =&gt;   6, 'team_rank_id' =&gt; 1 ],</v>
      </c>
      <c r="AB132" s="30" t="str">
        <f t="shared" si="33"/>
        <v xml:space="preserve">            [ 'session_id' =&gt;   6, 'item_id' =&gt; 1, 'sequence' =&gt; 1 ],</v>
      </c>
      <c r="AC132" s="30" t="str">
        <f t="shared" si="34"/>
        <v>cohort43teamrank1</v>
      </c>
      <c r="AD132" s="30">
        <f>VLOOKUP(AC132,teams!C:D,2,FALSE)</f>
        <v>132</v>
      </c>
      <c r="AE132" s="30" t="str">
        <f t="shared" si="35"/>
        <v>s6i1seq1</v>
      </c>
      <c r="AF132" s="30" t="e">
        <f>VLOOKUP(AE132,sesionitem!D:E,2,FALSE)</f>
        <v>#N/A</v>
      </c>
      <c r="AG132" s="30" t="e">
        <f t="shared" si="36"/>
        <v>#N/A</v>
      </c>
    </row>
    <row r="133" spans="1:33" x14ac:dyDescent="0.2">
      <c r="A133" s="30">
        <v>132</v>
      </c>
      <c r="B133" s="30">
        <f>VLOOKUP(C133,'May Sessions'!D:E,2,FALSE)</f>
        <v>6</v>
      </c>
      <c r="C133" s="31">
        <v>44330.8125</v>
      </c>
      <c r="D133" s="64">
        <f>VLOOKUP(E133,'Age Groups'!B:C,2,FALSE)</f>
        <v>3</v>
      </c>
      <c r="E133" s="31" t="s">
        <v>913</v>
      </c>
      <c r="F133" s="64">
        <f>VLOOKUP(H133,Items!J:L,3,FALSE)</f>
        <v>3</v>
      </c>
      <c r="G133" s="64">
        <f t="shared" si="32"/>
        <v>2</v>
      </c>
      <c r="H133" s="31" t="s">
        <v>927</v>
      </c>
      <c r="I133" s="31" t="s">
        <v>1109</v>
      </c>
      <c r="J133" s="64" t="str">
        <f t="shared" si="26"/>
        <v>2</v>
      </c>
      <c r="K133" s="31"/>
      <c r="L133" s="31" t="s">
        <v>916</v>
      </c>
      <c r="M133" s="32" t="s">
        <v>931</v>
      </c>
      <c r="N133" s="32" t="s">
        <v>938</v>
      </c>
      <c r="O133" s="61">
        <f>VLOOKUP(P133,Clubs!D:E,2,FALSE)</f>
        <v>27</v>
      </c>
      <c r="P133" s="32" t="s">
        <v>98</v>
      </c>
      <c r="Q133" s="32" t="s">
        <v>938</v>
      </c>
      <c r="R133" s="32"/>
      <c r="V133" s="30" t="str">
        <f t="shared" si="27"/>
        <v>c27ag3y2d102</v>
      </c>
      <c r="W133" s="30">
        <f>VLOOKUP(V133,Cohorts!A:B,2,FALSE)</f>
        <v>108</v>
      </c>
      <c r="X133" s="30" t="str">
        <f t="shared" si="28"/>
        <v xml:space="preserve">            [ 'cohort_id' =&gt; 108,  'team_rank_id' =&gt; 1 ],</v>
      </c>
      <c r="Y133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3" s="30" t="str">
        <f t="shared" si="30"/>
        <v xml:space="preserve">            [ 'session_id' =&gt; 6, 'division_id' =&gt; 102 ],</v>
      </c>
      <c r="AA133" s="30" t="str">
        <f t="shared" si="31"/>
        <v xml:space="preserve">            [ 'session_id' =&gt;   6, 'team_rank_id' =&gt; 1 ],</v>
      </c>
      <c r="AB133" s="30" t="str">
        <f t="shared" si="33"/>
        <v xml:space="preserve">            [ 'session_id' =&gt;   6, 'item_id' =&gt; 3, 'sequence' =&gt; 2 ],</v>
      </c>
      <c r="AC133" s="30" t="str">
        <f t="shared" si="34"/>
        <v>cohort108teamrank1</v>
      </c>
      <c r="AD133" s="30">
        <f>VLOOKUP(AC133,teams!C:D,2,FALSE)</f>
        <v>4</v>
      </c>
      <c r="AE133" s="30" t="str">
        <f t="shared" si="35"/>
        <v>s6i3seq2</v>
      </c>
      <c r="AF133" s="30" t="e">
        <f>VLOOKUP(AE133,sesionitem!D:E,2,FALSE)</f>
        <v>#N/A</v>
      </c>
      <c r="AG133" s="30" t="e">
        <f t="shared" si="36"/>
        <v>#N/A</v>
      </c>
    </row>
    <row r="134" spans="1:33" x14ac:dyDescent="0.2">
      <c r="A134" s="30">
        <v>133</v>
      </c>
      <c r="B134" s="30">
        <f>VLOOKUP(C134,'May Sessions'!D:E,2,FALSE)</f>
        <v>6</v>
      </c>
      <c r="C134" s="31">
        <v>44330.8125</v>
      </c>
      <c r="D134" s="64">
        <f>VLOOKUP(E134,'Age Groups'!B:C,2,FALSE)</f>
        <v>3</v>
      </c>
      <c r="E134" s="31" t="s">
        <v>913</v>
      </c>
      <c r="F134" s="64">
        <f>VLOOKUP(H134,Items!J:L,3,FALSE)</f>
        <v>3</v>
      </c>
      <c r="G134" s="64">
        <f t="shared" si="32"/>
        <v>2</v>
      </c>
      <c r="H134" s="31" t="s">
        <v>927</v>
      </c>
      <c r="I134" s="31" t="s">
        <v>1109</v>
      </c>
      <c r="J134" s="64" t="str">
        <f t="shared" si="26"/>
        <v>2</v>
      </c>
      <c r="K134" s="31"/>
      <c r="L134" s="31" t="s">
        <v>916</v>
      </c>
      <c r="M134" s="61" t="s">
        <v>931</v>
      </c>
      <c r="N134" s="61" t="s">
        <v>986</v>
      </c>
      <c r="O134" s="61">
        <f>VLOOKUP(P134,Clubs!D:E,2,FALSE)</f>
        <v>11</v>
      </c>
      <c r="P134" s="61" t="s">
        <v>35</v>
      </c>
      <c r="Q134" s="61">
        <v>1</v>
      </c>
      <c r="R134" s="32"/>
      <c r="V134" s="30" t="str">
        <f t="shared" si="27"/>
        <v>c11ag3y2d102</v>
      </c>
      <c r="W134" s="30">
        <f>VLOOKUP(V134,Cohorts!A:B,2,FALSE)</f>
        <v>13</v>
      </c>
      <c r="X134" s="30" t="str">
        <f t="shared" si="28"/>
        <v xml:space="preserve">            [ 'cohort_id' =&gt; 13,  'team_rank_id' =&gt; 1 ],</v>
      </c>
      <c r="Y134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4" s="30" t="str">
        <f t="shared" si="30"/>
        <v xml:space="preserve">            [ 'session_id' =&gt; 6, 'division_id' =&gt; 102 ],</v>
      </c>
      <c r="AA134" s="30" t="str">
        <f t="shared" si="31"/>
        <v xml:space="preserve">            [ 'session_id' =&gt;   6, 'team_rank_id' =&gt; 1 ],</v>
      </c>
      <c r="AB134" s="30" t="str">
        <f t="shared" si="33"/>
        <v xml:space="preserve">            [ 'session_id' =&gt;   6, 'item_id' =&gt; 3, 'sequence' =&gt; 2 ],</v>
      </c>
      <c r="AC134" s="30" t="str">
        <f t="shared" si="34"/>
        <v>cohort13teamrank1</v>
      </c>
      <c r="AD134" s="30">
        <f>VLOOKUP(AC134,teams!C:D,2,FALSE)</f>
        <v>17</v>
      </c>
      <c r="AE134" s="30" t="str">
        <f t="shared" si="35"/>
        <v>s6i3seq2</v>
      </c>
      <c r="AF134" s="30" t="e">
        <f>VLOOKUP(AE134,sesionitem!D:E,2,FALSE)</f>
        <v>#N/A</v>
      </c>
      <c r="AG134" s="30" t="e">
        <f t="shared" si="36"/>
        <v>#N/A</v>
      </c>
    </row>
    <row r="135" spans="1:33" x14ac:dyDescent="0.2">
      <c r="A135" s="30">
        <v>134</v>
      </c>
      <c r="B135" s="30">
        <f>VLOOKUP(C135,'May Sessions'!D:E,2,FALSE)</f>
        <v>6</v>
      </c>
      <c r="C135" s="31">
        <v>44330.8125</v>
      </c>
      <c r="D135" s="64">
        <f>VLOOKUP(E135,'Age Groups'!B:C,2,FALSE)</f>
        <v>3</v>
      </c>
      <c r="E135" s="31" t="s">
        <v>913</v>
      </c>
      <c r="F135" s="64">
        <f>VLOOKUP(H135,Items!J:L,3,FALSE)</f>
        <v>3</v>
      </c>
      <c r="G135" s="64">
        <f t="shared" si="32"/>
        <v>2</v>
      </c>
      <c r="H135" s="31" t="s">
        <v>927</v>
      </c>
      <c r="I135" s="31" t="s">
        <v>1109</v>
      </c>
      <c r="J135" s="64" t="str">
        <f t="shared" si="26"/>
        <v>2</v>
      </c>
      <c r="K135" s="31"/>
      <c r="L135" s="31" t="s">
        <v>916</v>
      </c>
      <c r="M135" s="61" t="s">
        <v>931</v>
      </c>
      <c r="N135" s="61" t="s">
        <v>1017</v>
      </c>
      <c r="O135" s="61">
        <f>VLOOKUP(P135,Clubs!D:E,2,FALSE)</f>
        <v>37</v>
      </c>
      <c r="P135" s="61" t="s">
        <v>134</v>
      </c>
      <c r="Q135" s="61">
        <v>1</v>
      </c>
      <c r="R135" s="32"/>
      <c r="V135" s="30" t="str">
        <f t="shared" si="27"/>
        <v>c37ag3y2d102</v>
      </c>
      <c r="W135" s="30">
        <f>VLOOKUP(V135,Cohorts!A:B,2,FALSE)</f>
        <v>171</v>
      </c>
      <c r="X135" s="30" t="str">
        <f t="shared" si="28"/>
        <v xml:space="preserve">            [ 'cohort_id' =&gt; 171,  'team_rank_id' =&gt; 1 ],</v>
      </c>
      <c r="Y135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5" s="30" t="str">
        <f t="shared" si="30"/>
        <v xml:space="preserve">            [ 'session_id' =&gt; 6, 'division_id' =&gt; 102 ],</v>
      </c>
      <c r="AA135" s="30" t="str">
        <f t="shared" si="31"/>
        <v xml:space="preserve">            [ 'session_id' =&gt;   6, 'team_rank_id' =&gt; 1 ],</v>
      </c>
      <c r="AB135" s="30" t="str">
        <f t="shared" si="33"/>
        <v xml:space="preserve">            [ 'session_id' =&gt;   6, 'item_id' =&gt; 3, 'sequence' =&gt; 2 ],</v>
      </c>
      <c r="AC135" s="30" t="str">
        <f t="shared" si="34"/>
        <v>cohort171teamrank1</v>
      </c>
      <c r="AD135" s="30">
        <f>VLOOKUP(AC135,teams!C:D,2,FALSE)</f>
        <v>52</v>
      </c>
      <c r="AE135" s="30" t="str">
        <f t="shared" si="35"/>
        <v>s6i3seq2</v>
      </c>
      <c r="AF135" s="30" t="e">
        <f>VLOOKUP(AE135,sesionitem!D:E,2,FALSE)</f>
        <v>#N/A</v>
      </c>
      <c r="AG135" s="30" t="e">
        <f t="shared" si="36"/>
        <v>#N/A</v>
      </c>
    </row>
    <row r="136" spans="1:33" x14ac:dyDescent="0.2">
      <c r="A136" s="30">
        <v>135</v>
      </c>
      <c r="B136" s="30">
        <f>VLOOKUP(C136,'May Sessions'!D:E,2,FALSE)</f>
        <v>6</v>
      </c>
      <c r="C136" s="31">
        <v>44330.8125</v>
      </c>
      <c r="D136" s="64">
        <f>VLOOKUP(E136,'Age Groups'!B:C,2,FALSE)</f>
        <v>3</v>
      </c>
      <c r="E136" s="31" t="s">
        <v>913</v>
      </c>
      <c r="F136" s="64">
        <f>VLOOKUP(H136,Items!J:L,3,FALSE)</f>
        <v>3</v>
      </c>
      <c r="G136" s="64">
        <f t="shared" si="32"/>
        <v>2</v>
      </c>
      <c r="H136" s="31" t="s">
        <v>927</v>
      </c>
      <c r="I136" s="31" t="s">
        <v>1109</v>
      </c>
      <c r="J136" s="64" t="str">
        <f t="shared" si="26"/>
        <v>2</v>
      </c>
      <c r="K136" s="31"/>
      <c r="L136" s="31" t="s">
        <v>916</v>
      </c>
      <c r="M136" s="32" t="s">
        <v>931</v>
      </c>
      <c r="N136" s="32" t="s">
        <v>1042</v>
      </c>
      <c r="O136" s="61">
        <f>VLOOKUP(P136,Clubs!D:E,2,FALSE)</f>
        <v>15</v>
      </c>
      <c r="P136" s="32" t="s">
        <v>1086</v>
      </c>
      <c r="Q136" s="32" t="s">
        <v>938</v>
      </c>
      <c r="R136" s="32"/>
      <c r="V136" s="30" t="str">
        <f t="shared" si="27"/>
        <v>c15ag3y2d102</v>
      </c>
      <c r="W136" s="30">
        <f>VLOOKUP(V136,Cohorts!A:B,2,FALSE)</f>
        <v>43</v>
      </c>
      <c r="X136" s="30" t="str">
        <f t="shared" si="28"/>
        <v xml:space="preserve">            [ 'cohort_id' =&gt; 43,  'team_rank_id' =&gt; 1 ],</v>
      </c>
      <c r="Y136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6" s="30" t="str">
        <f t="shared" si="30"/>
        <v xml:space="preserve">            [ 'session_id' =&gt; 6, 'division_id' =&gt; 102 ],</v>
      </c>
      <c r="AA136" s="30" t="str">
        <f t="shared" si="31"/>
        <v xml:space="preserve">            [ 'session_id' =&gt;   6, 'team_rank_id' =&gt; 1 ],</v>
      </c>
      <c r="AB136" s="30" t="str">
        <f t="shared" si="33"/>
        <v xml:space="preserve">            [ 'session_id' =&gt;   6, 'item_id' =&gt; 3, 'sequence' =&gt; 2 ],</v>
      </c>
      <c r="AC136" s="30" t="str">
        <f t="shared" si="34"/>
        <v>cohort43teamrank1</v>
      </c>
      <c r="AD136" s="30">
        <f>VLOOKUP(AC136,teams!C:D,2,FALSE)</f>
        <v>132</v>
      </c>
      <c r="AE136" s="30" t="str">
        <f t="shared" si="35"/>
        <v>s6i3seq2</v>
      </c>
      <c r="AF136" s="30" t="e">
        <f>VLOOKUP(AE136,sesionitem!D:E,2,FALSE)</f>
        <v>#N/A</v>
      </c>
      <c r="AG136" s="30" t="e">
        <f t="shared" si="36"/>
        <v>#N/A</v>
      </c>
    </row>
    <row r="137" spans="1:33" x14ac:dyDescent="0.2">
      <c r="A137" s="30">
        <v>136</v>
      </c>
      <c r="B137" s="30">
        <f>VLOOKUP(C137,'May Sessions'!D:E,2,FALSE)</f>
        <v>6</v>
      </c>
      <c r="C137" s="31">
        <v>44330.8125</v>
      </c>
      <c r="D137" s="64">
        <f>VLOOKUP(E137,'Age Groups'!B:C,2,FALSE)</f>
        <v>3</v>
      </c>
      <c r="E137" s="31" t="s">
        <v>913</v>
      </c>
      <c r="F137" s="64">
        <f>VLOOKUP(H137,Items!J:L,3,FALSE)</f>
        <v>3</v>
      </c>
      <c r="G137" s="64">
        <f t="shared" si="32"/>
        <v>2</v>
      </c>
      <c r="H137" s="31" t="s">
        <v>927</v>
      </c>
      <c r="I137" s="31" t="s">
        <v>1109</v>
      </c>
      <c r="J137" s="64" t="str">
        <f t="shared" si="26"/>
        <v>2</v>
      </c>
      <c r="K137" s="31"/>
      <c r="L137" s="31" t="s">
        <v>916</v>
      </c>
      <c r="M137" s="32" t="s">
        <v>931</v>
      </c>
      <c r="N137" s="32" t="s">
        <v>1057</v>
      </c>
      <c r="O137" s="61">
        <f>VLOOKUP(P137,Clubs!D:E,2,FALSE)</f>
        <v>6</v>
      </c>
      <c r="P137" s="32" t="s">
        <v>16</v>
      </c>
      <c r="Q137" s="32" t="s">
        <v>938</v>
      </c>
      <c r="R137" s="32"/>
      <c r="V137" s="30" t="str">
        <f t="shared" si="27"/>
        <v>c6ag3y2d102</v>
      </c>
      <c r="W137" s="30">
        <f>VLOOKUP(V137,Cohorts!A:B,2,FALSE)</f>
        <v>218</v>
      </c>
      <c r="X137" s="30" t="str">
        <f t="shared" si="28"/>
        <v xml:space="preserve">            [ 'cohort_id' =&gt; 218,  'team_rank_id' =&gt; 1 ],</v>
      </c>
      <c r="Y137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7" s="30" t="str">
        <f t="shared" si="30"/>
        <v xml:space="preserve">            [ 'session_id' =&gt; 6, 'division_id' =&gt; 102 ],</v>
      </c>
      <c r="AA137" s="30" t="str">
        <f t="shared" si="31"/>
        <v xml:space="preserve">            [ 'session_id' =&gt;   6, 'team_rank_id' =&gt; 1 ],</v>
      </c>
      <c r="AB137" s="30" t="str">
        <f t="shared" si="33"/>
        <v xml:space="preserve">            [ 'session_id' =&gt;   6, 'item_id' =&gt; 3, 'sequence' =&gt; 2 ],</v>
      </c>
      <c r="AC137" s="30" t="str">
        <f t="shared" si="34"/>
        <v>cohort218teamrank1</v>
      </c>
      <c r="AD137" s="30">
        <f>VLOOKUP(AC137,teams!C:D,2,FALSE)</f>
        <v>83</v>
      </c>
      <c r="AE137" s="30" t="str">
        <f t="shared" si="35"/>
        <v>s6i3seq2</v>
      </c>
      <c r="AF137" s="30" t="e">
        <f>VLOOKUP(AE137,sesionitem!D:E,2,FALSE)</f>
        <v>#N/A</v>
      </c>
      <c r="AG137" s="30" t="e">
        <f t="shared" si="36"/>
        <v>#N/A</v>
      </c>
    </row>
    <row r="138" spans="1:33" ht="17" x14ac:dyDescent="0.2">
      <c r="A138" s="30">
        <v>137</v>
      </c>
      <c r="B138" s="30">
        <f>VLOOKUP(C138,'May Sessions'!D:E,2,FALSE)</f>
        <v>6</v>
      </c>
      <c r="C138" s="31">
        <v>44330.8125</v>
      </c>
      <c r="D138" s="64">
        <f>VLOOKUP(E138,'Age Groups'!B:C,2,FALSE)</f>
        <v>3</v>
      </c>
      <c r="E138" s="31" t="s">
        <v>913</v>
      </c>
      <c r="F138" s="64">
        <f>VLOOKUP(H138,Items!J:L,3,FALSE)</f>
        <v>13</v>
      </c>
      <c r="G138" s="64">
        <f t="shared" si="32"/>
        <v>3</v>
      </c>
      <c r="H138" s="31" t="s">
        <v>928</v>
      </c>
      <c r="I138" s="31" t="s">
        <v>1108</v>
      </c>
      <c r="J138" s="64" t="str">
        <f t="shared" si="26"/>
        <v>2</v>
      </c>
      <c r="K138" s="31"/>
      <c r="L138" s="31" t="s">
        <v>916</v>
      </c>
      <c r="M138" s="61" t="s">
        <v>931</v>
      </c>
      <c r="N138" s="61" t="s">
        <v>938</v>
      </c>
      <c r="O138" s="61">
        <f>VLOOKUP(P138,Clubs!D:E,2,FALSE)</f>
        <v>37</v>
      </c>
      <c r="P138" s="61" t="s">
        <v>134</v>
      </c>
      <c r="Q138" s="61">
        <v>1</v>
      </c>
      <c r="R138" s="34" t="s">
        <v>1220</v>
      </c>
      <c r="V138" s="30" t="str">
        <f t="shared" si="27"/>
        <v>c37ag3y2d102</v>
      </c>
      <c r="W138" s="30">
        <f>VLOOKUP(V138,Cohorts!A:B,2,FALSE)</f>
        <v>171</v>
      </c>
      <c r="X138" s="30" t="str">
        <f t="shared" si="28"/>
        <v xml:space="preserve">            [ 'cohort_id' =&gt; 171,  'team_rank_id' =&gt; 1 ],</v>
      </c>
      <c r="Y138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8" s="30" t="str">
        <f t="shared" si="30"/>
        <v xml:space="preserve">            [ 'session_id' =&gt; 6, 'division_id' =&gt; 102 ],</v>
      </c>
      <c r="AA138" s="30" t="str">
        <f t="shared" si="31"/>
        <v xml:space="preserve">            [ 'session_id' =&gt;   6, 'team_rank_id' =&gt; 1 ],</v>
      </c>
      <c r="AB138" s="30" t="str">
        <f t="shared" si="33"/>
        <v xml:space="preserve">            [ 'session_id' =&gt;   6, 'item_id' =&gt; 13, 'sequence' =&gt; 3 ],</v>
      </c>
      <c r="AC138" s="30" t="str">
        <f t="shared" si="34"/>
        <v>cohort171teamrank1</v>
      </c>
      <c r="AD138" s="30">
        <f>VLOOKUP(AC138,teams!C:D,2,FALSE)</f>
        <v>52</v>
      </c>
      <c r="AE138" s="30" t="str">
        <f t="shared" si="35"/>
        <v>s6i13seq3</v>
      </c>
      <c r="AF138" s="30" t="e">
        <f>VLOOKUP(AE138,sesionitem!D:E,2,FALSE)</f>
        <v>#N/A</v>
      </c>
      <c r="AG138" s="30" t="e">
        <f t="shared" si="36"/>
        <v>#N/A</v>
      </c>
    </row>
    <row r="139" spans="1:33" ht="17" x14ac:dyDescent="0.2">
      <c r="A139" s="30">
        <v>138</v>
      </c>
      <c r="B139" s="30">
        <f>VLOOKUP(C139,'May Sessions'!D:E,2,FALSE)</f>
        <v>6</v>
      </c>
      <c r="C139" s="31">
        <v>44330.8125</v>
      </c>
      <c r="D139" s="64">
        <f>VLOOKUP(E139,'Age Groups'!B:C,2,FALSE)</f>
        <v>3</v>
      </c>
      <c r="E139" s="31" t="s">
        <v>913</v>
      </c>
      <c r="F139" s="64">
        <f>VLOOKUP(H139,Items!J:L,3,FALSE)</f>
        <v>13</v>
      </c>
      <c r="G139" s="64">
        <f t="shared" si="32"/>
        <v>3</v>
      </c>
      <c r="H139" s="31" t="s">
        <v>928</v>
      </c>
      <c r="I139" s="31" t="s">
        <v>1108</v>
      </c>
      <c r="J139" s="64" t="str">
        <f t="shared" si="26"/>
        <v>2</v>
      </c>
      <c r="K139" s="31"/>
      <c r="L139" s="31" t="s">
        <v>916</v>
      </c>
      <c r="M139" s="32" t="s">
        <v>931</v>
      </c>
      <c r="N139" s="32" t="s">
        <v>986</v>
      </c>
      <c r="O139" s="61">
        <f>VLOOKUP(P139,Clubs!D:E,2,FALSE)</f>
        <v>6</v>
      </c>
      <c r="P139" s="32" t="s">
        <v>16</v>
      </c>
      <c r="Q139" s="32" t="s">
        <v>938</v>
      </c>
      <c r="R139" s="34" t="s">
        <v>619</v>
      </c>
      <c r="V139" s="30" t="str">
        <f t="shared" si="27"/>
        <v>c6ag3y2d102</v>
      </c>
      <c r="W139" s="30">
        <f>VLOOKUP(V139,Cohorts!A:B,2,FALSE)</f>
        <v>218</v>
      </c>
      <c r="X139" s="30" t="str">
        <f t="shared" si="28"/>
        <v xml:space="preserve">            [ 'cohort_id' =&gt; 218,  'team_rank_id' =&gt; 1 ],</v>
      </c>
      <c r="Y139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39" s="30" t="str">
        <f t="shared" si="30"/>
        <v xml:space="preserve">            [ 'session_id' =&gt; 6, 'division_id' =&gt; 102 ],</v>
      </c>
      <c r="AA139" s="30" t="str">
        <f t="shared" si="31"/>
        <v xml:space="preserve">            [ 'session_id' =&gt;   6, 'team_rank_id' =&gt; 1 ],</v>
      </c>
      <c r="AB139" s="30" t="str">
        <f t="shared" si="33"/>
        <v xml:space="preserve">            [ 'session_id' =&gt;   6, 'item_id' =&gt; 13, 'sequence' =&gt; 3 ],</v>
      </c>
      <c r="AC139" s="30" t="str">
        <f t="shared" si="34"/>
        <v>cohort218teamrank1</v>
      </c>
      <c r="AD139" s="30">
        <f>VLOOKUP(AC139,teams!C:D,2,FALSE)</f>
        <v>83</v>
      </c>
      <c r="AE139" s="30" t="str">
        <f t="shared" si="35"/>
        <v>s6i13seq3</v>
      </c>
      <c r="AF139" s="30" t="e">
        <f>VLOOKUP(AE139,sesionitem!D:E,2,FALSE)</f>
        <v>#N/A</v>
      </c>
      <c r="AG139" s="30" t="e">
        <f t="shared" si="36"/>
        <v>#N/A</v>
      </c>
    </row>
    <row r="140" spans="1:33" ht="17" x14ac:dyDescent="0.2">
      <c r="A140" s="30">
        <v>139</v>
      </c>
      <c r="B140" s="30">
        <f>VLOOKUP(C140,'May Sessions'!D:E,2,FALSE)</f>
        <v>6</v>
      </c>
      <c r="C140" s="31">
        <v>44330.8125</v>
      </c>
      <c r="D140" s="64">
        <f>VLOOKUP(E140,'Age Groups'!B:C,2,FALSE)</f>
        <v>3</v>
      </c>
      <c r="E140" s="31" t="s">
        <v>913</v>
      </c>
      <c r="F140" s="64">
        <f>VLOOKUP(H140,Items!J:L,3,FALSE)</f>
        <v>13</v>
      </c>
      <c r="G140" s="64">
        <f t="shared" si="32"/>
        <v>3</v>
      </c>
      <c r="H140" s="31" t="s">
        <v>928</v>
      </c>
      <c r="I140" s="31" t="s">
        <v>1108</v>
      </c>
      <c r="J140" s="64" t="str">
        <f t="shared" si="26"/>
        <v>2</v>
      </c>
      <c r="K140" s="31"/>
      <c r="L140" s="31" t="s">
        <v>916</v>
      </c>
      <c r="M140" s="32" t="s">
        <v>931</v>
      </c>
      <c r="N140" s="32" t="s">
        <v>1017</v>
      </c>
      <c r="O140" s="61">
        <f>VLOOKUP(P140,Clubs!D:E,2,FALSE)</f>
        <v>27</v>
      </c>
      <c r="P140" s="32" t="s">
        <v>98</v>
      </c>
      <c r="Q140" s="32" t="s">
        <v>938</v>
      </c>
      <c r="R140" s="34" t="s">
        <v>620</v>
      </c>
      <c r="V140" s="30" t="str">
        <f t="shared" si="27"/>
        <v>c27ag3y2d102</v>
      </c>
      <c r="W140" s="30">
        <f>VLOOKUP(V140,Cohorts!A:B,2,FALSE)</f>
        <v>108</v>
      </c>
      <c r="X140" s="30" t="str">
        <f t="shared" si="28"/>
        <v xml:space="preserve">            [ 'cohort_id' =&gt; 108,  'team_rank_id' =&gt; 1 ],</v>
      </c>
      <c r="Y140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40" s="30" t="str">
        <f t="shared" si="30"/>
        <v xml:space="preserve">            [ 'session_id' =&gt; 6, 'division_id' =&gt; 102 ],</v>
      </c>
      <c r="AA140" s="30" t="str">
        <f t="shared" si="31"/>
        <v xml:space="preserve">            [ 'session_id' =&gt;   6, 'team_rank_id' =&gt; 1 ],</v>
      </c>
      <c r="AB140" s="30" t="str">
        <f t="shared" si="33"/>
        <v xml:space="preserve">            [ 'session_id' =&gt;   6, 'item_id' =&gt; 13, 'sequence' =&gt; 3 ],</v>
      </c>
      <c r="AC140" s="30" t="str">
        <f t="shared" si="34"/>
        <v>cohort108teamrank1</v>
      </c>
      <c r="AD140" s="30">
        <f>VLOOKUP(AC140,teams!C:D,2,FALSE)</f>
        <v>4</v>
      </c>
      <c r="AE140" s="30" t="str">
        <f t="shared" si="35"/>
        <v>s6i13seq3</v>
      </c>
      <c r="AF140" s="30" t="e">
        <f>VLOOKUP(AE140,sesionitem!D:E,2,FALSE)</f>
        <v>#N/A</v>
      </c>
      <c r="AG140" s="30" t="e">
        <f t="shared" si="36"/>
        <v>#N/A</v>
      </c>
    </row>
    <row r="141" spans="1:33" ht="17" x14ac:dyDescent="0.2">
      <c r="A141" s="30">
        <v>140</v>
      </c>
      <c r="B141" s="30">
        <f>VLOOKUP(C141,'May Sessions'!D:E,2,FALSE)</f>
        <v>6</v>
      </c>
      <c r="C141" s="31">
        <v>44330.8125</v>
      </c>
      <c r="D141" s="64">
        <f>VLOOKUP(E141,'Age Groups'!B:C,2,FALSE)</f>
        <v>3</v>
      </c>
      <c r="E141" s="31" t="s">
        <v>913</v>
      </c>
      <c r="F141" s="64">
        <f>VLOOKUP(H141,Items!J:L,3,FALSE)</f>
        <v>13</v>
      </c>
      <c r="G141" s="64">
        <f t="shared" si="32"/>
        <v>3</v>
      </c>
      <c r="H141" s="31" t="s">
        <v>928</v>
      </c>
      <c r="I141" s="31" t="s">
        <v>1108</v>
      </c>
      <c r="J141" s="64" t="str">
        <f t="shared" si="26"/>
        <v>2</v>
      </c>
      <c r="K141" s="31"/>
      <c r="L141" s="31" t="s">
        <v>916</v>
      </c>
      <c r="M141" s="32" t="s">
        <v>931</v>
      </c>
      <c r="N141" s="32" t="s">
        <v>1042</v>
      </c>
      <c r="O141" s="61">
        <f>VLOOKUP(P141,Clubs!D:E,2,FALSE)</f>
        <v>15</v>
      </c>
      <c r="P141" s="32" t="s">
        <v>1086</v>
      </c>
      <c r="Q141" s="32" t="s">
        <v>938</v>
      </c>
      <c r="R141" s="34" t="s">
        <v>621</v>
      </c>
      <c r="V141" s="30" t="str">
        <f t="shared" si="27"/>
        <v>c15ag3y2d102</v>
      </c>
      <c r="W141" s="30">
        <f>VLOOKUP(V141,Cohorts!A:B,2,FALSE)</f>
        <v>43</v>
      </c>
      <c r="X141" s="30" t="str">
        <f t="shared" si="28"/>
        <v xml:space="preserve">            [ 'cohort_id' =&gt; 43,  'team_rank_id' =&gt; 1 ],</v>
      </c>
      <c r="Y141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41" s="30" t="str">
        <f t="shared" si="30"/>
        <v xml:space="preserve">            [ 'session_id' =&gt; 6, 'division_id' =&gt; 102 ],</v>
      </c>
      <c r="AA141" s="30" t="str">
        <f t="shared" si="31"/>
        <v xml:space="preserve">            [ 'session_id' =&gt;   6, 'team_rank_id' =&gt; 1 ],</v>
      </c>
      <c r="AB141" s="30" t="str">
        <f t="shared" si="33"/>
        <v xml:space="preserve">            [ 'session_id' =&gt;   6, 'item_id' =&gt; 13, 'sequence' =&gt; 3 ],</v>
      </c>
      <c r="AC141" s="30" t="str">
        <f t="shared" si="34"/>
        <v>cohort43teamrank1</v>
      </c>
      <c r="AD141" s="30">
        <f>VLOOKUP(AC141,teams!C:D,2,FALSE)</f>
        <v>132</v>
      </c>
      <c r="AE141" s="30" t="str">
        <f t="shared" si="35"/>
        <v>s6i13seq3</v>
      </c>
      <c r="AF141" s="30" t="e">
        <f>VLOOKUP(AE141,sesionitem!D:E,2,FALSE)</f>
        <v>#N/A</v>
      </c>
      <c r="AG141" s="30" t="e">
        <f t="shared" si="36"/>
        <v>#N/A</v>
      </c>
    </row>
    <row r="142" spans="1:33" ht="17" x14ac:dyDescent="0.2">
      <c r="A142" s="30">
        <v>141</v>
      </c>
      <c r="B142" s="30">
        <f>VLOOKUP(C142,'May Sessions'!D:E,2,FALSE)</f>
        <v>6</v>
      </c>
      <c r="C142" s="31">
        <v>44330.8125</v>
      </c>
      <c r="D142" s="64">
        <f>VLOOKUP(E142,'Age Groups'!B:C,2,FALSE)</f>
        <v>3</v>
      </c>
      <c r="E142" s="31" t="s">
        <v>913</v>
      </c>
      <c r="F142" s="64">
        <f>VLOOKUP(H142,Items!J:L,3,FALSE)</f>
        <v>13</v>
      </c>
      <c r="G142" s="64">
        <f t="shared" si="32"/>
        <v>3</v>
      </c>
      <c r="H142" s="31" t="s">
        <v>928</v>
      </c>
      <c r="I142" s="31" t="s">
        <v>1108</v>
      </c>
      <c r="J142" s="64" t="str">
        <f t="shared" si="26"/>
        <v>2</v>
      </c>
      <c r="K142" s="31"/>
      <c r="L142" s="31" t="s">
        <v>916</v>
      </c>
      <c r="M142" s="61" t="s">
        <v>931</v>
      </c>
      <c r="N142" s="61" t="s">
        <v>1057</v>
      </c>
      <c r="O142" s="61">
        <f>VLOOKUP(P142,Clubs!D:E,2,FALSE)</f>
        <v>11</v>
      </c>
      <c r="P142" s="61" t="s">
        <v>35</v>
      </c>
      <c r="Q142" s="61">
        <v>1</v>
      </c>
      <c r="R142" s="34" t="s">
        <v>555</v>
      </c>
      <c r="V142" s="30" t="str">
        <f t="shared" si="27"/>
        <v>c11ag3y2d102</v>
      </c>
      <c r="W142" s="30">
        <f>VLOOKUP(V142,Cohorts!A:B,2,FALSE)</f>
        <v>13</v>
      </c>
      <c r="X142" s="30" t="str">
        <f t="shared" si="28"/>
        <v xml:space="preserve">            [ 'cohort_id' =&gt; 13,  'team_rank_id' =&gt; 1 ],</v>
      </c>
      <c r="Y142" s="30" t="str">
        <f t="shared" si="29"/>
        <v xml:space="preserve">                'competition_id' =&gt; 1, // this is May 2021###                'age_group_id'   =&gt; 3, ###                'start'          =&gt; '2021-05-14 19:30:00', ###            ], [</v>
      </c>
      <c r="Z142" s="30" t="str">
        <f t="shared" si="30"/>
        <v xml:space="preserve">            [ 'session_id' =&gt; 6, 'division_id' =&gt; 102 ],</v>
      </c>
      <c r="AA142" s="30" t="str">
        <f t="shared" si="31"/>
        <v xml:space="preserve">            [ 'session_id' =&gt;   6, 'team_rank_id' =&gt; 1 ],</v>
      </c>
      <c r="AB142" s="30" t="str">
        <f t="shared" si="33"/>
        <v xml:space="preserve">            [ 'session_id' =&gt;   6, 'item_id' =&gt; 13, 'sequence' =&gt; 3 ],</v>
      </c>
      <c r="AC142" s="30" t="str">
        <f t="shared" si="34"/>
        <v>cohort13teamrank1</v>
      </c>
      <c r="AD142" s="30">
        <f>VLOOKUP(AC142,teams!C:D,2,FALSE)</f>
        <v>17</v>
      </c>
      <c r="AE142" s="30" t="str">
        <f t="shared" si="35"/>
        <v>s6i13seq3</v>
      </c>
      <c r="AF142" s="30" t="e">
        <f>VLOOKUP(AE142,sesionitem!D:E,2,FALSE)</f>
        <v>#N/A</v>
      </c>
      <c r="AG142" s="30" t="e">
        <f t="shared" si="36"/>
        <v>#N/A</v>
      </c>
    </row>
    <row r="143" spans="1:33" x14ac:dyDescent="0.2">
      <c r="A143" s="30">
        <v>142</v>
      </c>
      <c r="B143" s="30">
        <f>VLOOKUP(C143,'May Sessions'!D:E,2,FALSE)</f>
        <v>23</v>
      </c>
      <c r="C143" s="31">
        <v>44333.75</v>
      </c>
      <c r="D143" s="64">
        <f>VLOOKUP(E143,'Age Groups'!B:C,2,FALSE)</f>
        <v>6</v>
      </c>
      <c r="E143" s="31" t="s">
        <v>912</v>
      </c>
      <c r="F143" s="64">
        <f>VLOOKUP(H143,Items!J:L,3,FALSE)</f>
        <v>1</v>
      </c>
      <c r="G143" s="64">
        <f t="shared" si="32"/>
        <v>1</v>
      </c>
      <c r="H143" s="31" t="s">
        <v>920</v>
      </c>
      <c r="I143" s="31" t="s">
        <v>1109</v>
      </c>
      <c r="J143" s="64">
        <v>0</v>
      </c>
      <c r="K143" s="31"/>
      <c r="L143" s="31" t="s">
        <v>921</v>
      </c>
      <c r="M143" s="36"/>
      <c r="N143" s="36" t="s">
        <v>938</v>
      </c>
      <c r="O143" s="61">
        <f>VLOOKUP(P143,Clubs!D:E,2,FALSE)</f>
        <v>7</v>
      </c>
      <c r="P143" s="36" t="s">
        <v>1075</v>
      </c>
      <c r="Q143" s="61">
        <v>1</v>
      </c>
      <c r="R143" s="32"/>
      <c r="V143" s="30" t="str">
        <f t="shared" si="27"/>
        <v>c7ag6y2d100</v>
      </c>
      <c r="W143" s="30">
        <f>VLOOKUP(V143,Cohorts!A:B,2,FALSE)</f>
        <v>232</v>
      </c>
      <c r="X143" s="30" t="str">
        <f t="shared" si="28"/>
        <v xml:space="preserve">            [ 'cohort_id' =&gt; 232,  'team_rank_id' =&gt; 1 ],</v>
      </c>
      <c r="Y143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3" s="30" t="str">
        <f t="shared" si="30"/>
        <v xml:space="preserve">            [ 'session_id' =&gt; 23, 'division_id' =&gt; 100 ],</v>
      </c>
      <c r="AA143" s="30" t="str">
        <f t="shared" si="31"/>
        <v xml:space="preserve">            [ 'session_id' =&gt;   23, 'team_rank_id' =&gt; 1 ],</v>
      </c>
      <c r="AB143" s="30" t="str">
        <f t="shared" si="33"/>
        <v xml:space="preserve">            [ 'session_id' =&gt;   23, 'item_id' =&gt; 1, 'sequence' =&gt; 1 ],</v>
      </c>
      <c r="AC143" s="30" t="str">
        <f t="shared" si="34"/>
        <v>cohort232teamrank1</v>
      </c>
      <c r="AD143" s="30">
        <f>VLOOKUP(AC143,teams!C:D,2,FALSE)</f>
        <v>97</v>
      </c>
      <c r="AE143" s="30" t="str">
        <f t="shared" si="35"/>
        <v>s23i1seq1</v>
      </c>
      <c r="AF143" s="30" t="e">
        <f>VLOOKUP(AE143,sesionitem!D:E,2,FALSE)</f>
        <v>#N/A</v>
      </c>
      <c r="AG143" s="30" t="e">
        <f t="shared" si="36"/>
        <v>#N/A</v>
      </c>
    </row>
    <row r="144" spans="1:33" x14ac:dyDescent="0.2">
      <c r="A144" s="30">
        <v>143</v>
      </c>
      <c r="B144" s="30">
        <f>VLOOKUP(C144,'May Sessions'!D:E,2,FALSE)</f>
        <v>23</v>
      </c>
      <c r="C144" s="31">
        <v>44333.75</v>
      </c>
      <c r="D144" s="64">
        <f>VLOOKUP(E144,'Age Groups'!B:C,2,FALSE)</f>
        <v>6</v>
      </c>
      <c r="E144" s="31" t="s">
        <v>912</v>
      </c>
      <c r="F144" s="64">
        <f>VLOOKUP(H144,Items!J:L,3,FALSE)</f>
        <v>1</v>
      </c>
      <c r="G144" s="64">
        <f t="shared" si="32"/>
        <v>1</v>
      </c>
      <c r="H144" s="31" t="s">
        <v>920</v>
      </c>
      <c r="I144" s="31" t="s">
        <v>1109</v>
      </c>
      <c r="J144" s="64">
        <v>0</v>
      </c>
      <c r="K144" s="31"/>
      <c r="L144" s="31" t="s">
        <v>921</v>
      </c>
      <c r="M144" s="36"/>
      <c r="N144" s="36" t="s">
        <v>986</v>
      </c>
      <c r="O144" s="61">
        <f>VLOOKUP(P144,Clubs!D:E,2,FALSE)</f>
        <v>40</v>
      </c>
      <c r="P144" s="36" t="s">
        <v>145</v>
      </c>
      <c r="Q144" s="61">
        <v>1</v>
      </c>
      <c r="R144" s="32"/>
      <c r="V144" s="30" t="str">
        <f t="shared" si="27"/>
        <v>c40ag6y2d100</v>
      </c>
      <c r="W144" s="30">
        <f>VLOOKUP(V144,Cohorts!A:B,2,FALSE)</f>
        <v>204</v>
      </c>
      <c r="X144" s="30" t="str">
        <f t="shared" si="28"/>
        <v xml:space="preserve">            [ 'cohort_id' =&gt; 204,  'team_rank_id' =&gt; 1 ],</v>
      </c>
      <c r="Y144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4" s="30" t="str">
        <f t="shared" si="30"/>
        <v xml:space="preserve">            [ 'session_id' =&gt; 23, 'division_id' =&gt; 100 ],</v>
      </c>
      <c r="AA144" s="30" t="str">
        <f t="shared" si="31"/>
        <v xml:space="preserve">            [ 'session_id' =&gt;   23, 'team_rank_id' =&gt; 1 ],</v>
      </c>
      <c r="AB144" s="30" t="str">
        <f t="shared" si="33"/>
        <v xml:space="preserve">            [ 'session_id' =&gt;   23, 'item_id' =&gt; 1, 'sequence' =&gt; 1 ],</v>
      </c>
      <c r="AC144" s="30" t="str">
        <f t="shared" si="34"/>
        <v>cohort204teamrank1</v>
      </c>
      <c r="AD144" s="30">
        <f>VLOOKUP(AC144,teams!C:D,2,FALSE)</f>
        <v>73</v>
      </c>
      <c r="AE144" s="30" t="str">
        <f t="shared" si="35"/>
        <v>s23i1seq1</v>
      </c>
      <c r="AF144" s="30" t="e">
        <f>VLOOKUP(AE144,sesionitem!D:E,2,FALSE)</f>
        <v>#N/A</v>
      </c>
      <c r="AG144" s="30" t="e">
        <f t="shared" si="36"/>
        <v>#N/A</v>
      </c>
    </row>
    <row r="145" spans="1:33" x14ac:dyDescent="0.2">
      <c r="A145" s="30">
        <v>144</v>
      </c>
      <c r="B145" s="30">
        <f>VLOOKUP(C145,'May Sessions'!D:E,2,FALSE)</f>
        <v>23</v>
      </c>
      <c r="C145" s="31">
        <v>44333.75</v>
      </c>
      <c r="D145" s="64">
        <f>VLOOKUP(E145,'Age Groups'!B:C,2,FALSE)</f>
        <v>6</v>
      </c>
      <c r="E145" s="31" t="s">
        <v>912</v>
      </c>
      <c r="F145" s="64">
        <f>VLOOKUP(H145,Items!J:L,3,FALSE)</f>
        <v>1</v>
      </c>
      <c r="G145" s="64">
        <f t="shared" si="32"/>
        <v>1</v>
      </c>
      <c r="H145" s="31" t="s">
        <v>920</v>
      </c>
      <c r="I145" s="31" t="s">
        <v>1109</v>
      </c>
      <c r="J145" s="64">
        <v>0</v>
      </c>
      <c r="K145" s="31"/>
      <c r="L145" s="31" t="s">
        <v>921</v>
      </c>
      <c r="M145" s="36"/>
      <c r="N145" s="36" t="s">
        <v>1017</v>
      </c>
      <c r="O145" s="61">
        <f>VLOOKUP(P145,Clubs!D:E,2,FALSE)</f>
        <v>8</v>
      </c>
      <c r="P145" s="36" t="s">
        <v>949</v>
      </c>
      <c r="Q145" s="61">
        <v>1</v>
      </c>
      <c r="R145" s="32"/>
      <c r="V145" s="30" t="str">
        <f t="shared" si="27"/>
        <v>c8ag6y2d100</v>
      </c>
      <c r="W145" s="30">
        <f>VLOOKUP(V145,Cohorts!A:B,2,FALSE)</f>
        <v>240</v>
      </c>
      <c r="X145" s="30" t="str">
        <f t="shared" si="28"/>
        <v xml:space="preserve">            [ 'cohort_id' =&gt; 240,  'team_rank_id' =&gt; 1 ],</v>
      </c>
      <c r="Y145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5" s="30" t="str">
        <f t="shared" si="30"/>
        <v xml:space="preserve">            [ 'session_id' =&gt; 23, 'division_id' =&gt; 100 ],</v>
      </c>
      <c r="AA145" s="30" t="str">
        <f t="shared" si="31"/>
        <v xml:space="preserve">            [ 'session_id' =&gt;   23, 'team_rank_id' =&gt; 1 ],</v>
      </c>
      <c r="AB145" s="30" t="str">
        <f t="shared" si="33"/>
        <v xml:space="preserve">            [ 'session_id' =&gt;   23, 'item_id' =&gt; 1, 'sequence' =&gt; 1 ],</v>
      </c>
      <c r="AC145" s="30" t="str">
        <f t="shared" si="34"/>
        <v>cohort240teamrank1</v>
      </c>
      <c r="AD145" s="30">
        <f>VLOOKUP(AC145,teams!C:D,2,FALSE)</f>
        <v>101</v>
      </c>
      <c r="AE145" s="30" t="str">
        <f t="shared" si="35"/>
        <v>s23i1seq1</v>
      </c>
      <c r="AF145" s="30" t="e">
        <f>VLOOKUP(AE145,sesionitem!D:E,2,FALSE)</f>
        <v>#N/A</v>
      </c>
      <c r="AG145" s="30" t="e">
        <f t="shared" si="36"/>
        <v>#N/A</v>
      </c>
    </row>
    <row r="146" spans="1:33" x14ac:dyDescent="0.2">
      <c r="A146" s="30">
        <v>145</v>
      </c>
      <c r="B146" s="30">
        <f>VLOOKUP(C146,'May Sessions'!D:E,2,FALSE)</f>
        <v>23</v>
      </c>
      <c r="C146" s="31">
        <v>44333.75</v>
      </c>
      <c r="D146" s="64">
        <f>VLOOKUP(E146,'Age Groups'!B:C,2,FALSE)</f>
        <v>6</v>
      </c>
      <c r="E146" s="31" t="s">
        <v>912</v>
      </c>
      <c r="F146" s="64">
        <f>VLOOKUP(H146,Items!J:L,3,FALSE)</f>
        <v>1</v>
      </c>
      <c r="G146" s="64">
        <f t="shared" si="32"/>
        <v>1</v>
      </c>
      <c r="H146" s="31" t="s">
        <v>920</v>
      </c>
      <c r="I146" s="31" t="s">
        <v>1109</v>
      </c>
      <c r="J146" s="64">
        <v>0</v>
      </c>
      <c r="K146" s="31"/>
      <c r="L146" s="31" t="s">
        <v>921</v>
      </c>
      <c r="M146" s="36"/>
      <c r="N146" s="36" t="s">
        <v>1042</v>
      </c>
      <c r="O146" s="61">
        <f>VLOOKUP(P146,Clubs!D:E,2,FALSE)</f>
        <v>6</v>
      </c>
      <c r="P146" s="36" t="s">
        <v>16</v>
      </c>
      <c r="Q146" s="61">
        <v>1</v>
      </c>
      <c r="R146" s="32"/>
      <c r="V146" s="30" t="str">
        <f t="shared" si="27"/>
        <v>c6ag6y2d100</v>
      </c>
      <c r="W146" s="30">
        <f>VLOOKUP(V146,Cohorts!A:B,2,FALSE)</f>
        <v>224</v>
      </c>
      <c r="X146" s="30" t="str">
        <f t="shared" si="28"/>
        <v xml:space="preserve">            [ 'cohort_id' =&gt; 224,  'team_rank_id' =&gt; 1 ],</v>
      </c>
      <c r="Y146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6" s="30" t="str">
        <f t="shared" si="30"/>
        <v xml:space="preserve">            [ 'session_id' =&gt; 23, 'division_id' =&gt; 100 ],</v>
      </c>
      <c r="AA146" s="30" t="str">
        <f t="shared" si="31"/>
        <v xml:space="preserve">            [ 'session_id' =&gt;   23, 'team_rank_id' =&gt; 1 ],</v>
      </c>
      <c r="AB146" s="30" t="str">
        <f t="shared" si="33"/>
        <v xml:space="preserve">            [ 'session_id' =&gt;   23, 'item_id' =&gt; 1, 'sequence' =&gt; 1 ],</v>
      </c>
      <c r="AC146" s="30" t="str">
        <f t="shared" si="34"/>
        <v>cohort224teamrank1</v>
      </c>
      <c r="AD146" s="30">
        <f>VLOOKUP(AC146,teams!C:D,2,FALSE)</f>
        <v>88</v>
      </c>
      <c r="AE146" s="30" t="str">
        <f t="shared" si="35"/>
        <v>s23i1seq1</v>
      </c>
      <c r="AF146" s="30" t="e">
        <f>VLOOKUP(AE146,sesionitem!D:E,2,FALSE)</f>
        <v>#N/A</v>
      </c>
      <c r="AG146" s="30" t="e">
        <f t="shared" si="36"/>
        <v>#N/A</v>
      </c>
    </row>
    <row r="147" spans="1:33" x14ac:dyDescent="0.2">
      <c r="A147" s="30">
        <v>146</v>
      </c>
      <c r="B147" s="30">
        <f>VLOOKUP(C147,'May Sessions'!D:E,2,FALSE)</f>
        <v>23</v>
      </c>
      <c r="C147" s="31">
        <v>44333.75</v>
      </c>
      <c r="D147" s="64">
        <f>VLOOKUP(E147,'Age Groups'!B:C,2,FALSE)</f>
        <v>6</v>
      </c>
      <c r="E147" s="31" t="s">
        <v>912</v>
      </c>
      <c r="F147" s="64">
        <f>VLOOKUP(H147,Items!J:L,3,FALSE)</f>
        <v>1</v>
      </c>
      <c r="G147" s="64">
        <f t="shared" si="32"/>
        <v>1</v>
      </c>
      <c r="H147" s="31" t="s">
        <v>920</v>
      </c>
      <c r="I147" s="31" t="s">
        <v>1109</v>
      </c>
      <c r="J147" s="64">
        <v>0</v>
      </c>
      <c r="K147" s="31"/>
      <c r="L147" s="31" t="s">
        <v>921</v>
      </c>
      <c r="M147" s="36"/>
      <c r="N147" s="36" t="s">
        <v>1057</v>
      </c>
      <c r="O147" s="61">
        <f>VLOOKUP(P147,Clubs!D:E,2,FALSE)</f>
        <v>3</v>
      </c>
      <c r="P147" s="36" t="s">
        <v>1079</v>
      </c>
      <c r="Q147" s="61">
        <v>1</v>
      </c>
      <c r="R147" s="32"/>
      <c r="V147" s="30" t="str">
        <f t="shared" si="27"/>
        <v>c3ag6y2d100</v>
      </c>
      <c r="W147" s="30">
        <f>VLOOKUP(V147,Cohorts!A:B,2,FALSE)</f>
        <v>136</v>
      </c>
      <c r="X147" s="30" t="str">
        <f t="shared" si="28"/>
        <v xml:space="preserve">            [ 'cohort_id' =&gt; 136,  'team_rank_id' =&gt; 1 ],</v>
      </c>
      <c r="Y147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7" s="30" t="str">
        <f t="shared" si="30"/>
        <v xml:space="preserve">            [ 'session_id' =&gt; 23, 'division_id' =&gt; 100 ],</v>
      </c>
      <c r="AA147" s="30" t="str">
        <f t="shared" si="31"/>
        <v xml:space="preserve">            [ 'session_id' =&gt;   23, 'team_rank_id' =&gt; 1 ],</v>
      </c>
      <c r="AB147" s="30" t="str">
        <f t="shared" si="33"/>
        <v xml:space="preserve">            [ 'session_id' =&gt;   23, 'item_id' =&gt; 1, 'sequence' =&gt; 1 ],</v>
      </c>
      <c r="AC147" s="30" t="str">
        <f t="shared" si="34"/>
        <v>cohort136teamrank1</v>
      </c>
      <c r="AD147" s="30">
        <f>VLOOKUP(AC147,teams!C:D,2,FALSE)</f>
        <v>27</v>
      </c>
      <c r="AE147" s="30" t="str">
        <f t="shared" si="35"/>
        <v>s23i1seq1</v>
      </c>
      <c r="AF147" s="30" t="e">
        <f>VLOOKUP(AE147,sesionitem!D:E,2,FALSE)</f>
        <v>#N/A</v>
      </c>
      <c r="AG147" s="30" t="e">
        <f t="shared" si="36"/>
        <v>#N/A</v>
      </c>
    </row>
    <row r="148" spans="1:33" x14ac:dyDescent="0.2">
      <c r="A148" s="30">
        <v>147</v>
      </c>
      <c r="B148" s="30">
        <f>VLOOKUP(C148,'May Sessions'!D:E,2,FALSE)</f>
        <v>23</v>
      </c>
      <c r="C148" s="31">
        <v>44333.75</v>
      </c>
      <c r="D148" s="64">
        <f>VLOOKUP(E148,'Age Groups'!B:C,2,FALSE)</f>
        <v>6</v>
      </c>
      <c r="E148" s="31" t="s">
        <v>912</v>
      </c>
      <c r="F148" s="64">
        <f>VLOOKUP(H148,Items!J:L,3,FALSE)</f>
        <v>1</v>
      </c>
      <c r="G148" s="64">
        <f t="shared" si="32"/>
        <v>1</v>
      </c>
      <c r="H148" s="31" t="s">
        <v>920</v>
      </c>
      <c r="I148" s="31" t="s">
        <v>1109</v>
      </c>
      <c r="J148" s="64">
        <v>0</v>
      </c>
      <c r="K148" s="31"/>
      <c r="L148" s="31" t="s">
        <v>921</v>
      </c>
      <c r="M148" s="36"/>
      <c r="N148" s="36" t="s">
        <v>1067</v>
      </c>
      <c r="O148" s="61">
        <f>VLOOKUP(P148,Clubs!D:E,2,FALSE)</f>
        <v>9</v>
      </c>
      <c r="P148" s="36" t="s">
        <v>966</v>
      </c>
      <c r="Q148" s="61">
        <v>1</v>
      </c>
      <c r="R148" s="32"/>
      <c r="V148" s="30" t="str">
        <f t="shared" si="27"/>
        <v>c9ag6y2d100</v>
      </c>
      <c r="W148" s="30">
        <f>VLOOKUP(V148,Cohorts!A:B,2,FALSE)</f>
        <v>248</v>
      </c>
      <c r="X148" s="30" t="str">
        <f t="shared" si="28"/>
        <v xml:space="preserve">            [ 'cohort_id' =&gt; 248,  'team_rank_id' =&gt; 1 ],</v>
      </c>
      <c r="Y148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8" s="30" t="str">
        <f t="shared" si="30"/>
        <v xml:space="preserve">            [ 'session_id' =&gt; 23, 'division_id' =&gt; 100 ],</v>
      </c>
      <c r="AA148" s="30" t="str">
        <f t="shared" si="31"/>
        <v xml:space="preserve">            [ 'session_id' =&gt;   23, 'team_rank_id' =&gt; 1 ],</v>
      </c>
      <c r="AB148" s="30" t="str">
        <f t="shared" si="33"/>
        <v xml:space="preserve">            [ 'session_id' =&gt;   23, 'item_id' =&gt; 1, 'sequence' =&gt; 1 ],</v>
      </c>
      <c r="AC148" s="30" t="str">
        <f t="shared" si="34"/>
        <v>cohort248teamrank1</v>
      </c>
      <c r="AD148" s="30">
        <f>VLOOKUP(AC148,teams!C:D,2,FALSE)</f>
        <v>111</v>
      </c>
      <c r="AE148" s="30" t="str">
        <f t="shared" si="35"/>
        <v>s23i1seq1</v>
      </c>
      <c r="AF148" s="30" t="e">
        <f>VLOOKUP(AE148,sesionitem!D:E,2,FALSE)</f>
        <v>#N/A</v>
      </c>
      <c r="AG148" s="30" t="e">
        <f t="shared" si="36"/>
        <v>#N/A</v>
      </c>
    </row>
    <row r="149" spans="1:33" x14ac:dyDescent="0.2">
      <c r="A149" s="30">
        <v>148</v>
      </c>
      <c r="B149" s="30">
        <f>VLOOKUP(C149,'May Sessions'!D:E,2,FALSE)</f>
        <v>23</v>
      </c>
      <c r="C149" s="31">
        <v>44333.75</v>
      </c>
      <c r="D149" s="64">
        <f>VLOOKUP(E149,'Age Groups'!B:C,2,FALSE)</f>
        <v>6</v>
      </c>
      <c r="E149" s="31" t="s">
        <v>912</v>
      </c>
      <c r="F149" s="64">
        <f>VLOOKUP(H149,Items!J:L,3,FALSE)</f>
        <v>4</v>
      </c>
      <c r="G149" s="64">
        <f t="shared" si="32"/>
        <v>2</v>
      </c>
      <c r="H149" s="31" t="s">
        <v>915</v>
      </c>
      <c r="I149" s="31" t="s">
        <v>1109</v>
      </c>
      <c r="J149" s="64">
        <v>0</v>
      </c>
      <c r="K149" s="31"/>
      <c r="L149" s="31" t="s">
        <v>921</v>
      </c>
      <c r="M149" s="32" t="s">
        <v>932</v>
      </c>
      <c r="N149" s="32" t="s">
        <v>938</v>
      </c>
      <c r="O149" s="61">
        <f>VLOOKUP(P149,Clubs!D:E,2,FALSE)</f>
        <v>3</v>
      </c>
      <c r="P149" s="32" t="s">
        <v>1079</v>
      </c>
      <c r="Q149" s="32" t="s">
        <v>986</v>
      </c>
      <c r="R149" s="32"/>
      <c r="V149" s="30" t="str">
        <f t="shared" si="27"/>
        <v>c3ag6y2d100</v>
      </c>
      <c r="W149" s="30">
        <f>VLOOKUP(V149,Cohorts!A:B,2,FALSE)</f>
        <v>136</v>
      </c>
      <c r="X149" s="30" t="str">
        <f t="shared" si="28"/>
        <v xml:space="preserve">            [ 'cohort_id' =&gt; 136,  'team_rank_id' =&gt; 2 ],</v>
      </c>
      <c r="Y149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49" s="30" t="str">
        <f t="shared" si="30"/>
        <v xml:space="preserve">            [ 'session_id' =&gt; 23, 'division_id' =&gt; 100 ],</v>
      </c>
      <c r="AA149" s="30" t="str">
        <f t="shared" si="31"/>
        <v xml:space="preserve">            [ 'session_id' =&gt;   23, 'team_rank_id' =&gt; 2 ],</v>
      </c>
      <c r="AB149" s="30" t="str">
        <f t="shared" si="33"/>
        <v xml:space="preserve">            [ 'session_id' =&gt;   23, 'item_id' =&gt; 4, 'sequence' =&gt; 2 ],</v>
      </c>
      <c r="AC149" s="30" t="str">
        <f t="shared" si="34"/>
        <v>cohort136teamrank2</v>
      </c>
      <c r="AD149" s="30">
        <f>VLOOKUP(AC149,teams!C:D,2,FALSE)</f>
        <v>28</v>
      </c>
      <c r="AE149" s="30" t="str">
        <f t="shared" si="35"/>
        <v>s23i4seq2</v>
      </c>
      <c r="AF149" s="30" t="e">
        <f>VLOOKUP(AE149,sesionitem!D:E,2,FALSE)</f>
        <v>#N/A</v>
      </c>
      <c r="AG149" s="30" t="e">
        <f t="shared" si="36"/>
        <v>#N/A</v>
      </c>
    </row>
    <row r="150" spans="1:33" x14ac:dyDescent="0.2">
      <c r="A150" s="30">
        <v>149</v>
      </c>
      <c r="B150" s="30">
        <f>VLOOKUP(C150,'May Sessions'!D:E,2,FALSE)</f>
        <v>23</v>
      </c>
      <c r="C150" s="31">
        <v>44333.75</v>
      </c>
      <c r="D150" s="64">
        <f>VLOOKUP(E150,'Age Groups'!B:C,2,FALSE)</f>
        <v>6</v>
      </c>
      <c r="E150" s="31" t="s">
        <v>912</v>
      </c>
      <c r="F150" s="64">
        <f>VLOOKUP(H150,Items!J:L,3,FALSE)</f>
        <v>4</v>
      </c>
      <c r="G150" s="64">
        <f t="shared" si="32"/>
        <v>2</v>
      </c>
      <c r="H150" s="31" t="s">
        <v>915</v>
      </c>
      <c r="I150" s="31" t="s">
        <v>1109</v>
      </c>
      <c r="J150" s="64">
        <v>0</v>
      </c>
      <c r="K150" s="31"/>
      <c r="L150" s="31" t="s">
        <v>921</v>
      </c>
      <c r="M150" s="32" t="s">
        <v>932</v>
      </c>
      <c r="N150" s="32" t="s">
        <v>986</v>
      </c>
      <c r="O150" s="61">
        <f>VLOOKUP(P150,Clubs!D:E,2,FALSE)</f>
        <v>9</v>
      </c>
      <c r="P150" s="32" t="s">
        <v>966</v>
      </c>
      <c r="Q150" s="32" t="s">
        <v>986</v>
      </c>
      <c r="R150" s="32"/>
      <c r="V150" s="30" t="str">
        <f t="shared" si="27"/>
        <v>c9ag6y2d100</v>
      </c>
      <c r="W150" s="30">
        <f>VLOOKUP(V150,Cohorts!A:B,2,FALSE)</f>
        <v>248</v>
      </c>
      <c r="X150" s="30" t="str">
        <f t="shared" si="28"/>
        <v xml:space="preserve">            [ 'cohort_id' =&gt; 248,  'team_rank_id' =&gt; 2 ],</v>
      </c>
      <c r="Y150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0" s="30" t="str">
        <f t="shared" si="30"/>
        <v xml:space="preserve">            [ 'session_id' =&gt; 23, 'division_id' =&gt; 100 ],</v>
      </c>
      <c r="AA150" s="30" t="str">
        <f t="shared" si="31"/>
        <v xml:space="preserve">            [ 'session_id' =&gt;   23, 'team_rank_id' =&gt; 2 ],</v>
      </c>
      <c r="AB150" s="30" t="str">
        <f t="shared" si="33"/>
        <v xml:space="preserve">            [ 'session_id' =&gt;   23, 'item_id' =&gt; 4, 'sequence' =&gt; 2 ],</v>
      </c>
      <c r="AC150" s="30" t="str">
        <f t="shared" si="34"/>
        <v>cohort248teamrank2</v>
      </c>
      <c r="AD150" s="30">
        <f>VLOOKUP(AC150,teams!C:D,2,FALSE)</f>
        <v>112</v>
      </c>
      <c r="AE150" s="30" t="str">
        <f t="shared" si="35"/>
        <v>s23i4seq2</v>
      </c>
      <c r="AF150" s="30" t="e">
        <f>VLOOKUP(AE150,sesionitem!D:E,2,FALSE)</f>
        <v>#N/A</v>
      </c>
      <c r="AG150" s="30" t="e">
        <f t="shared" si="36"/>
        <v>#N/A</v>
      </c>
    </row>
    <row r="151" spans="1:33" x14ac:dyDescent="0.2">
      <c r="A151" s="30">
        <v>150</v>
      </c>
      <c r="B151" s="30">
        <f>VLOOKUP(C151,'May Sessions'!D:E,2,FALSE)</f>
        <v>23</v>
      </c>
      <c r="C151" s="31">
        <v>44333.75</v>
      </c>
      <c r="D151" s="64">
        <f>VLOOKUP(E151,'Age Groups'!B:C,2,FALSE)</f>
        <v>6</v>
      </c>
      <c r="E151" s="31" t="s">
        <v>912</v>
      </c>
      <c r="F151" s="64">
        <f>VLOOKUP(H151,Items!J:L,3,FALSE)</f>
        <v>4</v>
      </c>
      <c r="G151" s="64">
        <f t="shared" si="32"/>
        <v>2</v>
      </c>
      <c r="H151" s="31" t="s">
        <v>915</v>
      </c>
      <c r="I151" s="31" t="s">
        <v>1109</v>
      </c>
      <c r="J151" s="64">
        <v>0</v>
      </c>
      <c r="K151" s="31"/>
      <c r="L151" s="31" t="s">
        <v>921</v>
      </c>
      <c r="M151" s="62" t="s">
        <v>932</v>
      </c>
      <c r="N151" s="62" t="s">
        <v>1017</v>
      </c>
      <c r="O151" s="61">
        <f>VLOOKUP(P151,Clubs!D:E,2,FALSE)</f>
        <v>3</v>
      </c>
      <c r="P151" s="62" t="s">
        <v>1079</v>
      </c>
      <c r="Q151" s="61">
        <v>1</v>
      </c>
      <c r="R151" s="32"/>
      <c r="V151" s="30" t="str">
        <f t="shared" si="27"/>
        <v>c3ag6y2d100</v>
      </c>
      <c r="W151" s="30">
        <f>VLOOKUP(V151,Cohorts!A:B,2,FALSE)</f>
        <v>136</v>
      </c>
      <c r="X151" s="30" t="str">
        <f t="shared" si="28"/>
        <v xml:space="preserve">            [ 'cohort_id' =&gt; 136,  'team_rank_id' =&gt; 1 ],</v>
      </c>
      <c r="Y151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1" s="30" t="str">
        <f t="shared" si="30"/>
        <v xml:space="preserve">            [ 'session_id' =&gt; 23, 'division_id' =&gt; 100 ],</v>
      </c>
      <c r="AA151" s="30" t="str">
        <f t="shared" si="31"/>
        <v xml:space="preserve">            [ 'session_id' =&gt;   23, 'team_rank_id' =&gt; 1 ],</v>
      </c>
      <c r="AB151" s="30" t="str">
        <f t="shared" si="33"/>
        <v xml:space="preserve">            [ 'session_id' =&gt;   23, 'item_id' =&gt; 4, 'sequence' =&gt; 2 ],</v>
      </c>
      <c r="AC151" s="30" t="str">
        <f t="shared" si="34"/>
        <v>cohort136teamrank1</v>
      </c>
      <c r="AD151" s="30">
        <f>VLOOKUP(AC151,teams!C:D,2,FALSE)</f>
        <v>27</v>
      </c>
      <c r="AE151" s="30" t="str">
        <f t="shared" si="35"/>
        <v>s23i4seq2</v>
      </c>
      <c r="AF151" s="30" t="e">
        <f>VLOOKUP(AE151,sesionitem!D:E,2,FALSE)</f>
        <v>#N/A</v>
      </c>
      <c r="AG151" s="30" t="e">
        <f t="shared" si="36"/>
        <v>#N/A</v>
      </c>
    </row>
    <row r="152" spans="1:33" x14ac:dyDescent="0.2">
      <c r="A152" s="30">
        <v>151</v>
      </c>
      <c r="B152" s="30">
        <f>VLOOKUP(C152,'May Sessions'!D:E,2,FALSE)</f>
        <v>23</v>
      </c>
      <c r="C152" s="31">
        <v>44333.75</v>
      </c>
      <c r="D152" s="64">
        <f>VLOOKUP(E152,'Age Groups'!B:C,2,FALSE)</f>
        <v>6</v>
      </c>
      <c r="E152" s="31" t="s">
        <v>912</v>
      </c>
      <c r="F152" s="64">
        <f>VLOOKUP(H152,Items!J:L,3,FALSE)</f>
        <v>4</v>
      </c>
      <c r="G152" s="64">
        <f t="shared" si="32"/>
        <v>2</v>
      </c>
      <c r="H152" s="31" t="s">
        <v>915</v>
      </c>
      <c r="I152" s="31" t="s">
        <v>1109</v>
      </c>
      <c r="J152" s="64">
        <v>0</v>
      </c>
      <c r="K152" s="31"/>
      <c r="L152" s="31" t="s">
        <v>921</v>
      </c>
      <c r="M152" s="62" t="s">
        <v>932</v>
      </c>
      <c r="N152" s="62" t="s">
        <v>1042</v>
      </c>
      <c r="O152" s="61">
        <f>VLOOKUP(P152,Clubs!D:E,2,FALSE)</f>
        <v>6</v>
      </c>
      <c r="P152" s="62" t="s">
        <v>16</v>
      </c>
      <c r="Q152" s="61">
        <v>1</v>
      </c>
      <c r="R152" s="32"/>
      <c r="V152" s="30" t="str">
        <f t="shared" si="27"/>
        <v>c6ag6y2d100</v>
      </c>
      <c r="W152" s="30">
        <f>VLOOKUP(V152,Cohorts!A:B,2,FALSE)</f>
        <v>224</v>
      </c>
      <c r="X152" s="30" t="str">
        <f t="shared" si="28"/>
        <v xml:space="preserve">            [ 'cohort_id' =&gt; 224,  'team_rank_id' =&gt; 1 ],</v>
      </c>
      <c r="Y152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2" s="30" t="str">
        <f t="shared" si="30"/>
        <v xml:space="preserve">            [ 'session_id' =&gt; 23, 'division_id' =&gt; 100 ],</v>
      </c>
      <c r="AA152" s="30" t="str">
        <f t="shared" si="31"/>
        <v xml:space="preserve">            [ 'session_id' =&gt;   23, 'team_rank_id' =&gt; 1 ],</v>
      </c>
      <c r="AB152" s="30" t="str">
        <f t="shared" si="33"/>
        <v xml:space="preserve">            [ 'session_id' =&gt;   23, 'item_id' =&gt; 4, 'sequence' =&gt; 2 ],</v>
      </c>
      <c r="AC152" s="30" t="str">
        <f t="shared" si="34"/>
        <v>cohort224teamrank1</v>
      </c>
      <c r="AD152" s="30">
        <f>VLOOKUP(AC152,teams!C:D,2,FALSE)</f>
        <v>88</v>
      </c>
      <c r="AE152" s="30" t="str">
        <f t="shared" si="35"/>
        <v>s23i4seq2</v>
      </c>
      <c r="AF152" s="30" t="e">
        <f>VLOOKUP(AE152,sesionitem!D:E,2,FALSE)</f>
        <v>#N/A</v>
      </c>
      <c r="AG152" s="30" t="e">
        <f t="shared" si="36"/>
        <v>#N/A</v>
      </c>
    </row>
    <row r="153" spans="1:33" x14ac:dyDescent="0.2">
      <c r="A153" s="30">
        <v>152</v>
      </c>
      <c r="B153" s="30">
        <f>VLOOKUP(C153,'May Sessions'!D:E,2,FALSE)</f>
        <v>23</v>
      </c>
      <c r="C153" s="31">
        <v>44333.75</v>
      </c>
      <c r="D153" s="64">
        <f>VLOOKUP(E153,'Age Groups'!B:C,2,FALSE)</f>
        <v>6</v>
      </c>
      <c r="E153" s="31" t="s">
        <v>912</v>
      </c>
      <c r="F153" s="64">
        <f>VLOOKUP(H153,Items!J:L,3,FALSE)</f>
        <v>4</v>
      </c>
      <c r="G153" s="64">
        <f t="shared" si="32"/>
        <v>2</v>
      </c>
      <c r="H153" s="31" t="s">
        <v>915</v>
      </c>
      <c r="I153" s="31" t="s">
        <v>1109</v>
      </c>
      <c r="J153" s="64">
        <v>0</v>
      </c>
      <c r="K153" s="31"/>
      <c r="L153" s="31" t="s">
        <v>921</v>
      </c>
      <c r="M153" s="62" t="s">
        <v>932</v>
      </c>
      <c r="N153" s="62" t="s">
        <v>1057</v>
      </c>
      <c r="O153" s="61">
        <f>VLOOKUP(P153,Clubs!D:E,2,FALSE)</f>
        <v>8</v>
      </c>
      <c r="P153" s="62" t="s">
        <v>949</v>
      </c>
      <c r="Q153" s="61">
        <v>1</v>
      </c>
      <c r="R153" s="32"/>
      <c r="V153" s="30" t="str">
        <f t="shared" si="27"/>
        <v>c8ag6y2d100</v>
      </c>
      <c r="W153" s="30">
        <f>VLOOKUP(V153,Cohorts!A:B,2,FALSE)</f>
        <v>240</v>
      </c>
      <c r="X153" s="30" t="str">
        <f t="shared" si="28"/>
        <v xml:space="preserve">            [ 'cohort_id' =&gt; 240,  'team_rank_id' =&gt; 1 ],</v>
      </c>
      <c r="Y153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3" s="30" t="str">
        <f t="shared" si="30"/>
        <v xml:space="preserve">            [ 'session_id' =&gt; 23, 'division_id' =&gt; 100 ],</v>
      </c>
      <c r="AA153" s="30" t="str">
        <f t="shared" si="31"/>
        <v xml:space="preserve">            [ 'session_id' =&gt;   23, 'team_rank_id' =&gt; 1 ],</v>
      </c>
      <c r="AB153" s="30" t="str">
        <f t="shared" si="33"/>
        <v xml:space="preserve">            [ 'session_id' =&gt;   23, 'item_id' =&gt; 4, 'sequence' =&gt; 2 ],</v>
      </c>
      <c r="AC153" s="30" t="str">
        <f t="shared" si="34"/>
        <v>cohort240teamrank1</v>
      </c>
      <c r="AD153" s="30">
        <f>VLOOKUP(AC153,teams!C:D,2,FALSE)</f>
        <v>101</v>
      </c>
      <c r="AE153" s="30" t="str">
        <f t="shared" si="35"/>
        <v>s23i4seq2</v>
      </c>
      <c r="AF153" s="30" t="e">
        <f>VLOOKUP(AE153,sesionitem!D:E,2,FALSE)</f>
        <v>#N/A</v>
      </c>
      <c r="AG153" s="30" t="e">
        <f t="shared" si="36"/>
        <v>#N/A</v>
      </c>
    </row>
    <row r="154" spans="1:33" x14ac:dyDescent="0.2">
      <c r="A154" s="30">
        <v>153</v>
      </c>
      <c r="B154" s="30">
        <f>VLOOKUP(C154,'May Sessions'!D:E,2,FALSE)</f>
        <v>23</v>
      </c>
      <c r="C154" s="31">
        <v>44333.75</v>
      </c>
      <c r="D154" s="64">
        <f>VLOOKUP(E154,'Age Groups'!B:C,2,FALSE)</f>
        <v>6</v>
      </c>
      <c r="E154" s="31" t="s">
        <v>912</v>
      </c>
      <c r="F154" s="64">
        <f>VLOOKUP(H154,Items!J:L,3,FALSE)</f>
        <v>4</v>
      </c>
      <c r="G154" s="64">
        <f t="shared" si="32"/>
        <v>2</v>
      </c>
      <c r="H154" s="31" t="s">
        <v>915</v>
      </c>
      <c r="I154" s="31" t="s">
        <v>1109</v>
      </c>
      <c r="J154" s="64">
        <v>0</v>
      </c>
      <c r="K154" s="31"/>
      <c r="L154" s="31" t="s">
        <v>921</v>
      </c>
      <c r="M154" s="62" t="s">
        <v>932</v>
      </c>
      <c r="N154" s="62" t="s">
        <v>1067</v>
      </c>
      <c r="O154" s="61">
        <f>VLOOKUP(P154,Clubs!D:E,2,FALSE)</f>
        <v>7</v>
      </c>
      <c r="P154" s="62" t="s">
        <v>1075</v>
      </c>
      <c r="Q154" s="61">
        <v>1</v>
      </c>
      <c r="R154" s="32"/>
      <c r="V154" s="30" t="str">
        <f t="shared" si="27"/>
        <v>c7ag6y2d100</v>
      </c>
      <c r="W154" s="30">
        <f>VLOOKUP(V154,Cohorts!A:B,2,FALSE)</f>
        <v>232</v>
      </c>
      <c r="X154" s="30" t="str">
        <f t="shared" si="28"/>
        <v xml:space="preserve">            [ 'cohort_id' =&gt; 232,  'team_rank_id' =&gt; 1 ],</v>
      </c>
      <c r="Y154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4" s="30" t="str">
        <f t="shared" si="30"/>
        <v xml:space="preserve">            [ 'session_id' =&gt; 23, 'division_id' =&gt; 100 ],</v>
      </c>
      <c r="AA154" s="30" t="str">
        <f t="shared" si="31"/>
        <v xml:space="preserve">            [ 'session_id' =&gt;   23, 'team_rank_id' =&gt; 1 ],</v>
      </c>
      <c r="AB154" s="30" t="str">
        <f t="shared" si="33"/>
        <v xml:space="preserve">            [ 'session_id' =&gt;   23, 'item_id' =&gt; 4, 'sequence' =&gt; 2 ],</v>
      </c>
      <c r="AC154" s="30" t="str">
        <f t="shared" si="34"/>
        <v>cohort232teamrank1</v>
      </c>
      <c r="AD154" s="30">
        <f>VLOOKUP(AC154,teams!C:D,2,FALSE)</f>
        <v>97</v>
      </c>
      <c r="AE154" s="30" t="str">
        <f t="shared" si="35"/>
        <v>s23i4seq2</v>
      </c>
      <c r="AF154" s="30" t="e">
        <f>VLOOKUP(AE154,sesionitem!D:E,2,FALSE)</f>
        <v>#N/A</v>
      </c>
      <c r="AG154" s="30" t="e">
        <f t="shared" si="36"/>
        <v>#N/A</v>
      </c>
    </row>
    <row r="155" spans="1:33" x14ac:dyDescent="0.2">
      <c r="A155" s="30">
        <v>154</v>
      </c>
      <c r="B155" s="30">
        <f>VLOOKUP(C155,'May Sessions'!D:E,2,FALSE)</f>
        <v>23</v>
      </c>
      <c r="C155" s="31">
        <v>44333.75</v>
      </c>
      <c r="D155" s="64">
        <f>VLOOKUP(E155,'Age Groups'!B:C,2,FALSE)</f>
        <v>6</v>
      </c>
      <c r="E155" s="31" t="s">
        <v>912</v>
      </c>
      <c r="F155" s="64">
        <f>VLOOKUP(H155,Items!J:L,3,FALSE)</f>
        <v>4</v>
      </c>
      <c r="G155" s="64">
        <f t="shared" si="32"/>
        <v>2</v>
      </c>
      <c r="H155" s="31" t="s">
        <v>915</v>
      </c>
      <c r="I155" s="31" t="s">
        <v>1109</v>
      </c>
      <c r="J155" s="64">
        <v>0</v>
      </c>
      <c r="K155" s="31"/>
      <c r="L155" s="31" t="s">
        <v>921</v>
      </c>
      <c r="M155" s="62" t="s">
        <v>932</v>
      </c>
      <c r="N155" s="62" t="s">
        <v>1070</v>
      </c>
      <c r="O155" s="61">
        <f>VLOOKUP(P155,Clubs!D:E,2,FALSE)</f>
        <v>9</v>
      </c>
      <c r="P155" s="62" t="s">
        <v>966</v>
      </c>
      <c r="Q155" s="61">
        <v>1</v>
      </c>
      <c r="R155" s="32"/>
      <c r="V155" s="30" t="str">
        <f t="shared" si="27"/>
        <v>c9ag6y2d100</v>
      </c>
      <c r="W155" s="30">
        <f>VLOOKUP(V155,Cohorts!A:B,2,FALSE)</f>
        <v>248</v>
      </c>
      <c r="X155" s="30" t="str">
        <f t="shared" si="28"/>
        <v xml:space="preserve">            [ 'cohort_id' =&gt; 248,  'team_rank_id' =&gt; 1 ],</v>
      </c>
      <c r="Y155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5" s="30" t="str">
        <f t="shared" si="30"/>
        <v xml:space="preserve">            [ 'session_id' =&gt; 23, 'division_id' =&gt; 100 ],</v>
      </c>
      <c r="AA155" s="30" t="str">
        <f t="shared" si="31"/>
        <v xml:space="preserve">            [ 'session_id' =&gt;   23, 'team_rank_id' =&gt; 1 ],</v>
      </c>
      <c r="AB155" s="30" t="str">
        <f t="shared" si="33"/>
        <v xml:space="preserve">            [ 'session_id' =&gt;   23, 'item_id' =&gt; 4, 'sequence' =&gt; 2 ],</v>
      </c>
      <c r="AC155" s="30" t="str">
        <f t="shared" si="34"/>
        <v>cohort248teamrank1</v>
      </c>
      <c r="AD155" s="30">
        <f>VLOOKUP(AC155,teams!C:D,2,FALSE)</f>
        <v>111</v>
      </c>
      <c r="AE155" s="30" t="str">
        <f t="shared" si="35"/>
        <v>s23i4seq2</v>
      </c>
      <c r="AF155" s="30" t="e">
        <f>VLOOKUP(AE155,sesionitem!D:E,2,FALSE)</f>
        <v>#N/A</v>
      </c>
      <c r="AG155" s="30" t="e">
        <f t="shared" si="36"/>
        <v>#N/A</v>
      </c>
    </row>
    <row r="156" spans="1:33" x14ac:dyDescent="0.2">
      <c r="A156" s="30">
        <v>155</v>
      </c>
      <c r="B156" s="30">
        <f>VLOOKUP(C156,'May Sessions'!D:E,2,FALSE)</f>
        <v>23</v>
      </c>
      <c r="C156" s="31">
        <v>44333.75</v>
      </c>
      <c r="D156" s="64">
        <f>VLOOKUP(E156,'Age Groups'!B:C,2,FALSE)</f>
        <v>6</v>
      </c>
      <c r="E156" s="31" t="s">
        <v>912</v>
      </c>
      <c r="F156" s="64">
        <f>VLOOKUP(H156,Items!J:L,3,FALSE)</f>
        <v>4</v>
      </c>
      <c r="G156" s="64">
        <f t="shared" si="32"/>
        <v>2</v>
      </c>
      <c r="H156" s="31" t="s">
        <v>915</v>
      </c>
      <c r="I156" s="31" t="s">
        <v>1109</v>
      </c>
      <c r="J156" s="64">
        <v>0</v>
      </c>
      <c r="K156" s="31"/>
      <c r="L156" s="31" t="s">
        <v>921</v>
      </c>
      <c r="M156" s="62" t="s">
        <v>932</v>
      </c>
      <c r="N156" s="62" t="s">
        <v>1071</v>
      </c>
      <c r="O156" s="61">
        <f>VLOOKUP(P156,Clubs!D:E,2,FALSE)</f>
        <v>40</v>
      </c>
      <c r="P156" s="62" t="s">
        <v>145</v>
      </c>
      <c r="Q156" s="61">
        <v>1</v>
      </c>
      <c r="R156" s="32"/>
      <c r="V156" s="30" t="str">
        <f t="shared" si="27"/>
        <v>c40ag6y2d100</v>
      </c>
      <c r="W156" s="30">
        <f>VLOOKUP(V156,Cohorts!A:B,2,FALSE)</f>
        <v>204</v>
      </c>
      <c r="X156" s="30" t="str">
        <f t="shared" si="28"/>
        <v xml:space="preserve">            [ 'cohort_id' =&gt; 204,  'team_rank_id' =&gt; 1 ],</v>
      </c>
      <c r="Y156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6" s="30" t="str">
        <f t="shared" si="30"/>
        <v xml:space="preserve">            [ 'session_id' =&gt; 23, 'division_id' =&gt; 100 ],</v>
      </c>
      <c r="AA156" s="30" t="str">
        <f t="shared" si="31"/>
        <v xml:space="preserve">            [ 'session_id' =&gt;   23, 'team_rank_id' =&gt; 1 ],</v>
      </c>
      <c r="AB156" s="30" t="str">
        <f t="shared" si="33"/>
        <v xml:space="preserve">            [ 'session_id' =&gt;   23, 'item_id' =&gt; 4, 'sequence' =&gt; 2 ],</v>
      </c>
      <c r="AC156" s="30" t="str">
        <f t="shared" si="34"/>
        <v>cohort204teamrank1</v>
      </c>
      <c r="AD156" s="30">
        <f>VLOOKUP(AC156,teams!C:D,2,FALSE)</f>
        <v>73</v>
      </c>
      <c r="AE156" s="30" t="str">
        <f t="shared" si="35"/>
        <v>s23i4seq2</v>
      </c>
      <c r="AF156" s="30" t="e">
        <f>VLOOKUP(AE156,sesionitem!D:E,2,FALSE)</f>
        <v>#N/A</v>
      </c>
      <c r="AG156" s="30" t="e">
        <f t="shared" si="36"/>
        <v>#N/A</v>
      </c>
    </row>
    <row r="157" spans="1:33" ht="17" x14ac:dyDescent="0.2">
      <c r="A157" s="30">
        <v>156</v>
      </c>
      <c r="B157" s="30">
        <f>VLOOKUP(C157,'May Sessions'!D:E,2,FALSE)</f>
        <v>23</v>
      </c>
      <c r="C157" s="31">
        <v>44333.75</v>
      </c>
      <c r="D157" s="64">
        <f>VLOOKUP(E157,'Age Groups'!B:C,2,FALSE)</f>
        <v>6</v>
      </c>
      <c r="E157" s="31" t="s">
        <v>912</v>
      </c>
      <c r="F157" s="64">
        <f>VLOOKUP(H157,Items!J:L,3,FALSE)</f>
        <v>6</v>
      </c>
      <c r="G157" s="64">
        <f t="shared" si="32"/>
        <v>3</v>
      </c>
      <c r="H157" s="31" t="s">
        <v>926</v>
      </c>
      <c r="I157" s="31" t="s">
        <v>1108</v>
      </c>
      <c r="J157" s="64">
        <v>0</v>
      </c>
      <c r="K157" s="31"/>
      <c r="L157" s="31" t="s">
        <v>921</v>
      </c>
      <c r="M157" s="36"/>
      <c r="N157" s="36" t="s">
        <v>938</v>
      </c>
      <c r="O157" s="61">
        <f>VLOOKUP(P157,Clubs!D:E,2,FALSE)</f>
        <v>7</v>
      </c>
      <c r="P157" s="36" t="s">
        <v>1075</v>
      </c>
      <c r="Q157" s="61">
        <v>1</v>
      </c>
      <c r="R157" s="34" t="s">
        <v>638</v>
      </c>
      <c r="V157" s="30" t="str">
        <f t="shared" si="27"/>
        <v>c7ag6y2d100</v>
      </c>
      <c r="W157" s="30">
        <f>VLOOKUP(V157,Cohorts!A:B,2,FALSE)</f>
        <v>232</v>
      </c>
      <c r="X157" s="30" t="str">
        <f t="shared" si="28"/>
        <v xml:space="preserve">            [ 'cohort_id' =&gt; 232,  'team_rank_id' =&gt; 1 ],</v>
      </c>
      <c r="Y157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7" s="30" t="str">
        <f t="shared" si="30"/>
        <v xml:space="preserve">            [ 'session_id' =&gt; 23, 'division_id' =&gt; 100 ],</v>
      </c>
      <c r="AA157" s="30" t="str">
        <f t="shared" si="31"/>
        <v xml:space="preserve">            [ 'session_id' =&gt;   23, 'team_rank_id' =&gt; 1 ],</v>
      </c>
      <c r="AB157" s="30" t="str">
        <f t="shared" si="33"/>
        <v xml:space="preserve">            [ 'session_id' =&gt;   23, 'item_id' =&gt; 6, 'sequence' =&gt; 3 ],</v>
      </c>
      <c r="AC157" s="30" t="str">
        <f t="shared" si="34"/>
        <v>cohort232teamrank1</v>
      </c>
      <c r="AD157" s="30">
        <f>VLOOKUP(AC157,teams!C:D,2,FALSE)</f>
        <v>97</v>
      </c>
      <c r="AE157" s="30" t="str">
        <f t="shared" si="35"/>
        <v>s23i6seq3</v>
      </c>
      <c r="AF157" s="30" t="e">
        <f>VLOOKUP(AE157,sesionitem!D:E,2,FALSE)</f>
        <v>#N/A</v>
      </c>
      <c r="AG157" s="30" t="e">
        <f t="shared" si="36"/>
        <v>#N/A</v>
      </c>
    </row>
    <row r="158" spans="1:33" ht="17" x14ac:dyDescent="0.2">
      <c r="A158" s="30">
        <v>157</v>
      </c>
      <c r="B158" s="30">
        <f>VLOOKUP(C158,'May Sessions'!D:E,2,FALSE)</f>
        <v>23</v>
      </c>
      <c r="C158" s="31">
        <v>44333.75</v>
      </c>
      <c r="D158" s="64">
        <f>VLOOKUP(E158,'Age Groups'!B:C,2,FALSE)</f>
        <v>6</v>
      </c>
      <c r="E158" s="31" t="s">
        <v>912</v>
      </c>
      <c r="F158" s="64">
        <f>VLOOKUP(H158,Items!J:L,3,FALSE)</f>
        <v>6</v>
      </c>
      <c r="G158" s="64">
        <f t="shared" si="32"/>
        <v>3</v>
      </c>
      <c r="H158" s="31" t="s">
        <v>926</v>
      </c>
      <c r="I158" s="31" t="s">
        <v>1108</v>
      </c>
      <c r="J158" s="64">
        <v>0</v>
      </c>
      <c r="K158" s="31"/>
      <c r="L158" s="31" t="s">
        <v>921</v>
      </c>
      <c r="M158" s="36"/>
      <c r="N158" s="36" t="s">
        <v>986</v>
      </c>
      <c r="O158" s="61">
        <f>VLOOKUP(P158,Clubs!D:E,2,FALSE)</f>
        <v>8</v>
      </c>
      <c r="P158" s="36" t="s">
        <v>949</v>
      </c>
      <c r="Q158" s="61">
        <v>1</v>
      </c>
      <c r="R158" s="34" t="s">
        <v>639</v>
      </c>
      <c r="V158" s="30" t="str">
        <f t="shared" si="27"/>
        <v>c8ag6y2d100</v>
      </c>
      <c r="W158" s="30">
        <f>VLOOKUP(V158,Cohorts!A:B,2,FALSE)</f>
        <v>240</v>
      </c>
      <c r="X158" s="30" t="str">
        <f t="shared" si="28"/>
        <v xml:space="preserve">            [ 'cohort_id' =&gt; 240,  'team_rank_id' =&gt; 1 ],</v>
      </c>
      <c r="Y158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8" s="30" t="str">
        <f t="shared" si="30"/>
        <v xml:space="preserve">            [ 'session_id' =&gt; 23, 'division_id' =&gt; 100 ],</v>
      </c>
      <c r="AA158" s="30" t="str">
        <f t="shared" si="31"/>
        <v xml:space="preserve">            [ 'session_id' =&gt;   23, 'team_rank_id' =&gt; 1 ],</v>
      </c>
      <c r="AB158" s="30" t="str">
        <f t="shared" si="33"/>
        <v xml:space="preserve">            [ 'session_id' =&gt;   23, 'item_id' =&gt; 6, 'sequence' =&gt; 3 ],</v>
      </c>
      <c r="AC158" s="30" t="str">
        <f t="shared" si="34"/>
        <v>cohort240teamrank1</v>
      </c>
      <c r="AD158" s="30">
        <f>VLOOKUP(AC158,teams!C:D,2,FALSE)</f>
        <v>101</v>
      </c>
      <c r="AE158" s="30" t="str">
        <f t="shared" si="35"/>
        <v>s23i6seq3</v>
      </c>
      <c r="AF158" s="30" t="e">
        <f>VLOOKUP(AE158,sesionitem!D:E,2,FALSE)</f>
        <v>#N/A</v>
      </c>
      <c r="AG158" s="30" t="e">
        <f t="shared" si="36"/>
        <v>#N/A</v>
      </c>
    </row>
    <row r="159" spans="1:33" ht="17" x14ac:dyDescent="0.2">
      <c r="A159" s="30">
        <v>158</v>
      </c>
      <c r="B159" s="30">
        <f>VLOOKUP(C159,'May Sessions'!D:E,2,FALSE)</f>
        <v>23</v>
      </c>
      <c r="C159" s="31">
        <v>44333.75</v>
      </c>
      <c r="D159" s="64">
        <f>VLOOKUP(E159,'Age Groups'!B:C,2,FALSE)</f>
        <v>6</v>
      </c>
      <c r="E159" s="31" t="s">
        <v>912</v>
      </c>
      <c r="F159" s="64">
        <f>VLOOKUP(H159,Items!J:L,3,FALSE)</f>
        <v>6</v>
      </c>
      <c r="G159" s="64">
        <f t="shared" si="32"/>
        <v>3</v>
      </c>
      <c r="H159" s="31" t="s">
        <v>926</v>
      </c>
      <c r="I159" s="31" t="s">
        <v>1108</v>
      </c>
      <c r="J159" s="64">
        <v>0</v>
      </c>
      <c r="K159" s="31"/>
      <c r="L159" s="31" t="s">
        <v>921</v>
      </c>
      <c r="M159" s="36"/>
      <c r="N159" s="36" t="s">
        <v>1017</v>
      </c>
      <c r="O159" s="61">
        <f>VLOOKUP(P159,Clubs!D:E,2,FALSE)</f>
        <v>3</v>
      </c>
      <c r="P159" s="36" t="s">
        <v>1079</v>
      </c>
      <c r="Q159" s="61">
        <v>1</v>
      </c>
      <c r="R159" s="34" t="s">
        <v>640</v>
      </c>
      <c r="V159" s="30" t="str">
        <f t="shared" si="27"/>
        <v>c3ag6y2d100</v>
      </c>
      <c r="W159" s="30">
        <f>VLOOKUP(V159,Cohorts!A:B,2,FALSE)</f>
        <v>136</v>
      </c>
      <c r="X159" s="30" t="str">
        <f t="shared" si="28"/>
        <v xml:space="preserve">            [ 'cohort_id' =&gt; 136,  'team_rank_id' =&gt; 1 ],</v>
      </c>
      <c r="Y159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59" s="30" t="str">
        <f t="shared" si="30"/>
        <v xml:space="preserve">            [ 'session_id' =&gt; 23, 'division_id' =&gt; 100 ],</v>
      </c>
      <c r="AA159" s="30" t="str">
        <f t="shared" si="31"/>
        <v xml:space="preserve">            [ 'session_id' =&gt;   23, 'team_rank_id' =&gt; 1 ],</v>
      </c>
      <c r="AB159" s="30" t="str">
        <f t="shared" si="33"/>
        <v xml:space="preserve">            [ 'session_id' =&gt;   23, 'item_id' =&gt; 6, 'sequence' =&gt; 3 ],</v>
      </c>
      <c r="AC159" s="30" t="str">
        <f t="shared" si="34"/>
        <v>cohort136teamrank1</v>
      </c>
      <c r="AD159" s="30">
        <f>VLOOKUP(AC159,teams!C:D,2,FALSE)</f>
        <v>27</v>
      </c>
      <c r="AE159" s="30" t="str">
        <f t="shared" si="35"/>
        <v>s23i6seq3</v>
      </c>
      <c r="AF159" s="30" t="e">
        <f>VLOOKUP(AE159,sesionitem!D:E,2,FALSE)</f>
        <v>#N/A</v>
      </c>
      <c r="AG159" s="30" t="e">
        <f t="shared" si="36"/>
        <v>#N/A</v>
      </c>
    </row>
    <row r="160" spans="1:33" x14ac:dyDescent="0.2">
      <c r="A160" s="30">
        <v>159</v>
      </c>
      <c r="B160" s="30">
        <f>VLOOKUP(C160,'May Sessions'!D:E,2,FALSE)</f>
        <v>23</v>
      </c>
      <c r="C160" s="31">
        <v>44333.75</v>
      </c>
      <c r="D160" s="64">
        <f>VLOOKUP(E160,'Age Groups'!B:C,2,FALSE)</f>
        <v>6</v>
      </c>
      <c r="E160" s="31" t="s">
        <v>912</v>
      </c>
      <c r="F160" s="64">
        <f>VLOOKUP(H160,Items!J:L,3,FALSE)</f>
        <v>6</v>
      </c>
      <c r="G160" s="64">
        <f t="shared" si="32"/>
        <v>3</v>
      </c>
      <c r="H160" s="31" t="s">
        <v>926</v>
      </c>
      <c r="I160" s="31" t="s">
        <v>1108</v>
      </c>
      <c r="J160" s="64">
        <v>0</v>
      </c>
      <c r="K160" s="31"/>
      <c r="L160" s="31" t="s">
        <v>921</v>
      </c>
      <c r="M160" s="36"/>
      <c r="N160" s="36" t="s">
        <v>1042</v>
      </c>
      <c r="O160" s="61">
        <f>VLOOKUP(P160,Clubs!D:E,2,FALSE)</f>
        <v>9</v>
      </c>
      <c r="P160" s="36" t="s">
        <v>966</v>
      </c>
      <c r="Q160" s="61">
        <v>1</v>
      </c>
      <c r="R160" s="33"/>
      <c r="V160" s="30" t="str">
        <f t="shared" si="27"/>
        <v>c9ag6y2d100</v>
      </c>
      <c r="W160" s="30">
        <f>VLOOKUP(V160,Cohorts!A:B,2,FALSE)</f>
        <v>248</v>
      </c>
      <c r="X160" s="30" t="str">
        <f t="shared" si="28"/>
        <v xml:space="preserve">            [ 'cohort_id' =&gt; 248,  'team_rank_id' =&gt; 1 ],</v>
      </c>
      <c r="Y160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60" s="30" t="str">
        <f t="shared" si="30"/>
        <v xml:space="preserve">            [ 'session_id' =&gt; 23, 'division_id' =&gt; 100 ],</v>
      </c>
      <c r="AA160" s="30" t="str">
        <f t="shared" si="31"/>
        <v xml:space="preserve">            [ 'session_id' =&gt;   23, 'team_rank_id' =&gt; 1 ],</v>
      </c>
      <c r="AB160" s="30" t="str">
        <f t="shared" si="33"/>
        <v xml:space="preserve">            [ 'session_id' =&gt;   23, 'item_id' =&gt; 6, 'sequence' =&gt; 3 ],</v>
      </c>
      <c r="AC160" s="30" t="str">
        <f t="shared" si="34"/>
        <v>cohort248teamrank1</v>
      </c>
      <c r="AD160" s="30">
        <f>VLOOKUP(AC160,teams!C:D,2,FALSE)</f>
        <v>111</v>
      </c>
      <c r="AE160" s="30" t="str">
        <f t="shared" si="35"/>
        <v>s23i6seq3</v>
      </c>
      <c r="AF160" s="30" t="e">
        <f>VLOOKUP(AE160,sesionitem!D:E,2,FALSE)</f>
        <v>#N/A</v>
      </c>
      <c r="AG160" s="30" t="e">
        <f t="shared" si="36"/>
        <v>#N/A</v>
      </c>
    </row>
    <row r="161" spans="1:33" ht="17" x14ac:dyDescent="0.2">
      <c r="A161" s="30">
        <v>160</v>
      </c>
      <c r="B161" s="30">
        <f>VLOOKUP(C161,'May Sessions'!D:E,2,FALSE)</f>
        <v>23</v>
      </c>
      <c r="C161" s="31">
        <v>44333.75</v>
      </c>
      <c r="D161" s="64">
        <f>VLOOKUP(E161,'Age Groups'!B:C,2,FALSE)</f>
        <v>6</v>
      </c>
      <c r="E161" s="31" t="s">
        <v>912</v>
      </c>
      <c r="F161" s="64">
        <f>VLOOKUP(H161,Items!J:L,3,FALSE)</f>
        <v>6</v>
      </c>
      <c r="G161" s="64">
        <f t="shared" si="32"/>
        <v>3</v>
      </c>
      <c r="H161" s="31" t="s">
        <v>926</v>
      </c>
      <c r="I161" s="31" t="s">
        <v>1108</v>
      </c>
      <c r="J161" s="64">
        <v>0</v>
      </c>
      <c r="K161" s="31"/>
      <c r="L161" s="31" t="s">
        <v>921</v>
      </c>
      <c r="M161" s="36"/>
      <c r="N161" s="36" t="s">
        <v>1057</v>
      </c>
      <c r="O161" s="61">
        <f>VLOOKUP(P161,Clubs!D:E,2,FALSE)</f>
        <v>6</v>
      </c>
      <c r="P161" s="36" t="s">
        <v>16</v>
      </c>
      <c r="Q161" s="61">
        <v>1</v>
      </c>
      <c r="R161" s="34" t="s">
        <v>641</v>
      </c>
      <c r="V161" s="30" t="str">
        <f t="shared" si="27"/>
        <v>c6ag6y2d100</v>
      </c>
      <c r="W161" s="30">
        <f>VLOOKUP(V161,Cohorts!A:B,2,FALSE)</f>
        <v>224</v>
      </c>
      <c r="X161" s="30" t="str">
        <f t="shared" si="28"/>
        <v xml:space="preserve">            [ 'cohort_id' =&gt; 224,  'team_rank_id' =&gt; 1 ],</v>
      </c>
      <c r="Y161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61" s="30" t="str">
        <f t="shared" si="30"/>
        <v xml:space="preserve">            [ 'session_id' =&gt; 23, 'division_id' =&gt; 100 ],</v>
      </c>
      <c r="AA161" s="30" t="str">
        <f t="shared" si="31"/>
        <v xml:space="preserve">            [ 'session_id' =&gt;   23, 'team_rank_id' =&gt; 1 ],</v>
      </c>
      <c r="AB161" s="30" t="str">
        <f t="shared" si="33"/>
        <v xml:space="preserve">            [ 'session_id' =&gt;   23, 'item_id' =&gt; 6, 'sequence' =&gt; 3 ],</v>
      </c>
      <c r="AC161" s="30" t="str">
        <f t="shared" si="34"/>
        <v>cohort224teamrank1</v>
      </c>
      <c r="AD161" s="30">
        <f>VLOOKUP(AC161,teams!C:D,2,FALSE)</f>
        <v>88</v>
      </c>
      <c r="AE161" s="30" t="str">
        <f t="shared" si="35"/>
        <v>s23i6seq3</v>
      </c>
      <c r="AF161" s="30" t="e">
        <f>VLOOKUP(AE161,sesionitem!D:E,2,FALSE)</f>
        <v>#N/A</v>
      </c>
      <c r="AG161" s="30" t="e">
        <f t="shared" si="36"/>
        <v>#N/A</v>
      </c>
    </row>
    <row r="162" spans="1:33" ht="17" x14ac:dyDescent="0.2">
      <c r="A162" s="30">
        <v>161</v>
      </c>
      <c r="B162" s="30">
        <f>VLOOKUP(C162,'May Sessions'!D:E,2,FALSE)</f>
        <v>23</v>
      </c>
      <c r="C162" s="31">
        <v>44333.75</v>
      </c>
      <c r="D162" s="64">
        <f>VLOOKUP(E162,'Age Groups'!B:C,2,FALSE)</f>
        <v>6</v>
      </c>
      <c r="E162" s="31" t="s">
        <v>912</v>
      </c>
      <c r="F162" s="64">
        <f>VLOOKUP(H162,Items!J:L,3,FALSE)</f>
        <v>6</v>
      </c>
      <c r="G162" s="64">
        <f t="shared" si="32"/>
        <v>3</v>
      </c>
      <c r="H162" s="31" t="s">
        <v>926</v>
      </c>
      <c r="I162" s="31" t="s">
        <v>1108</v>
      </c>
      <c r="J162" s="64">
        <v>0</v>
      </c>
      <c r="K162" s="31"/>
      <c r="L162" s="31" t="s">
        <v>921</v>
      </c>
      <c r="M162" s="36"/>
      <c r="N162" s="36" t="s">
        <v>1067</v>
      </c>
      <c r="O162" s="61">
        <f>VLOOKUP(P162,Clubs!D:E,2,FALSE)</f>
        <v>40</v>
      </c>
      <c r="P162" s="36" t="s">
        <v>145</v>
      </c>
      <c r="Q162" s="61">
        <v>1</v>
      </c>
      <c r="R162" s="34" t="s">
        <v>642</v>
      </c>
      <c r="V162" s="30" t="str">
        <f t="shared" si="27"/>
        <v>c40ag6y2d100</v>
      </c>
      <c r="W162" s="30">
        <f>VLOOKUP(V162,Cohorts!A:B,2,FALSE)</f>
        <v>204</v>
      </c>
      <c r="X162" s="30" t="str">
        <f t="shared" si="28"/>
        <v xml:space="preserve">            [ 'cohort_id' =&gt; 204,  'team_rank_id' =&gt; 1 ],</v>
      </c>
      <c r="Y162" s="30" t="str">
        <f t="shared" si="29"/>
        <v xml:space="preserve">                'competition_id' =&gt; 1, // this is May 2021###                'age_group_id'   =&gt; 6, ###                'start'          =&gt; '2021-05-17 18:00:00', ###            ], [</v>
      </c>
      <c r="Z162" s="30" t="str">
        <f t="shared" si="30"/>
        <v xml:space="preserve">            [ 'session_id' =&gt; 23, 'division_id' =&gt; 100 ],</v>
      </c>
      <c r="AA162" s="30" t="str">
        <f t="shared" si="31"/>
        <v xml:space="preserve">            [ 'session_id' =&gt;   23, 'team_rank_id' =&gt; 1 ],</v>
      </c>
      <c r="AB162" s="30" t="str">
        <f t="shared" si="33"/>
        <v xml:space="preserve">            [ 'session_id' =&gt;   23, 'item_id' =&gt; 6, 'sequence' =&gt; 3 ],</v>
      </c>
      <c r="AC162" s="30" t="str">
        <f t="shared" si="34"/>
        <v>cohort204teamrank1</v>
      </c>
      <c r="AD162" s="30">
        <f>VLOOKUP(AC162,teams!C:D,2,FALSE)</f>
        <v>73</v>
      </c>
      <c r="AE162" s="30" t="str">
        <f t="shared" si="35"/>
        <v>s23i6seq3</v>
      </c>
      <c r="AF162" s="30" t="e">
        <f>VLOOKUP(AE162,sesionitem!D:E,2,FALSE)</f>
        <v>#N/A</v>
      </c>
      <c r="AG162" s="30" t="e">
        <f t="shared" si="36"/>
        <v>#N/A</v>
      </c>
    </row>
    <row r="163" spans="1:33" x14ac:dyDescent="0.2">
      <c r="A163" s="30">
        <v>162</v>
      </c>
      <c r="B163" s="30">
        <f>VLOOKUP(C163,'May Sessions'!D:E,2,FALSE)</f>
        <v>7</v>
      </c>
      <c r="C163" s="31">
        <v>44334.75</v>
      </c>
      <c r="D163" s="64">
        <f>VLOOKUP(E163,'Age Groups'!B:C,2,FALSE)</f>
        <v>3</v>
      </c>
      <c r="E163" s="31" t="s">
        <v>913</v>
      </c>
      <c r="F163" s="64">
        <f>VLOOKUP(H163,Items!J:L,3,FALSE)</f>
        <v>1</v>
      </c>
      <c r="G163" s="64">
        <f t="shared" si="32"/>
        <v>1</v>
      </c>
      <c r="H163" s="31" t="s">
        <v>920</v>
      </c>
      <c r="I163" s="31" t="s">
        <v>1109</v>
      </c>
      <c r="J163" s="64">
        <v>0</v>
      </c>
      <c r="K163" s="31"/>
      <c r="L163" s="31" t="s">
        <v>921</v>
      </c>
      <c r="M163" s="61" t="s">
        <v>931</v>
      </c>
      <c r="N163" s="61" t="s">
        <v>938</v>
      </c>
      <c r="O163" s="61">
        <f>VLOOKUP(P163,Clubs!D:E,2,FALSE)</f>
        <v>14</v>
      </c>
      <c r="P163" s="61" t="s">
        <v>49</v>
      </c>
      <c r="Q163" s="61">
        <v>1</v>
      </c>
      <c r="R163" s="32"/>
      <c r="V163" s="30" t="str">
        <f t="shared" si="27"/>
        <v>c14ag3y2d100</v>
      </c>
      <c r="W163" s="30">
        <f>VLOOKUP(V163,Cohorts!A:B,2,FALSE)</f>
        <v>35</v>
      </c>
      <c r="X163" s="30" t="str">
        <f t="shared" si="28"/>
        <v xml:space="preserve">            [ 'cohort_id' =&gt; 35,  'team_rank_id' =&gt; 1 ],</v>
      </c>
      <c r="Y163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3" s="30" t="str">
        <f t="shared" si="30"/>
        <v xml:space="preserve">            [ 'session_id' =&gt; 7, 'division_id' =&gt; 100 ],</v>
      </c>
      <c r="AA163" s="30" t="str">
        <f t="shared" si="31"/>
        <v xml:space="preserve">            [ 'session_id' =&gt;   7, 'team_rank_id' =&gt; 1 ],</v>
      </c>
      <c r="AB163" s="30" t="str">
        <f t="shared" si="33"/>
        <v xml:space="preserve">            [ 'session_id' =&gt;   7, 'item_id' =&gt; 1, 'sequence' =&gt; 1 ],</v>
      </c>
      <c r="AC163" s="30" t="str">
        <f t="shared" si="34"/>
        <v>cohort35teamrank1</v>
      </c>
      <c r="AD163" s="30">
        <f>VLOOKUP(AC163,teams!C:D,2,FALSE)</f>
        <v>121</v>
      </c>
      <c r="AE163" s="30" t="str">
        <f t="shared" si="35"/>
        <v>s7i1seq1</v>
      </c>
      <c r="AF163" s="30" t="e">
        <f>VLOOKUP(AE163,sesionitem!D:E,2,FALSE)</f>
        <v>#N/A</v>
      </c>
      <c r="AG163" s="30" t="e">
        <f t="shared" si="36"/>
        <v>#N/A</v>
      </c>
    </row>
    <row r="164" spans="1:33" x14ac:dyDescent="0.2">
      <c r="A164" s="30">
        <v>163</v>
      </c>
      <c r="B164" s="30">
        <f>VLOOKUP(C164,'May Sessions'!D:E,2,FALSE)</f>
        <v>7</v>
      </c>
      <c r="C164" s="31">
        <v>44334.75</v>
      </c>
      <c r="D164" s="64">
        <f>VLOOKUP(E164,'Age Groups'!B:C,2,FALSE)</f>
        <v>3</v>
      </c>
      <c r="E164" s="31" t="s">
        <v>913</v>
      </c>
      <c r="F164" s="64">
        <f>VLOOKUP(H164,Items!J:L,3,FALSE)</f>
        <v>1</v>
      </c>
      <c r="G164" s="64">
        <f t="shared" si="32"/>
        <v>1</v>
      </c>
      <c r="H164" s="31" t="s">
        <v>920</v>
      </c>
      <c r="I164" s="31" t="s">
        <v>1109</v>
      </c>
      <c r="J164" s="64">
        <v>0</v>
      </c>
      <c r="K164" s="31"/>
      <c r="L164" s="31" t="s">
        <v>921</v>
      </c>
      <c r="M164" s="61" t="s">
        <v>931</v>
      </c>
      <c r="N164" s="61" t="s">
        <v>986</v>
      </c>
      <c r="O164" s="61">
        <f>VLOOKUP(P164,Clubs!D:E,2,FALSE)</f>
        <v>8</v>
      </c>
      <c r="P164" s="61" t="s">
        <v>949</v>
      </c>
      <c r="Q164" s="61">
        <v>1</v>
      </c>
      <c r="R164" s="32"/>
      <c r="V164" s="30" t="str">
        <f t="shared" si="27"/>
        <v>c8ag3y2d100</v>
      </c>
      <c r="W164" s="30">
        <f>VLOOKUP(V164,Cohorts!A:B,2,FALSE)</f>
        <v>234</v>
      </c>
      <c r="X164" s="30" t="str">
        <f t="shared" si="28"/>
        <v xml:space="preserve">            [ 'cohort_id' =&gt; 234,  'team_rank_id' =&gt; 1 ],</v>
      </c>
      <c r="Y164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4" s="30" t="str">
        <f t="shared" si="30"/>
        <v xml:space="preserve">            [ 'session_id' =&gt; 7, 'division_id' =&gt; 100 ],</v>
      </c>
      <c r="AA164" s="30" t="str">
        <f t="shared" si="31"/>
        <v xml:space="preserve">            [ 'session_id' =&gt;   7, 'team_rank_id' =&gt; 1 ],</v>
      </c>
      <c r="AB164" s="30" t="str">
        <f t="shared" si="33"/>
        <v xml:space="preserve">            [ 'session_id' =&gt;   7, 'item_id' =&gt; 1, 'sequence' =&gt; 1 ],</v>
      </c>
      <c r="AC164" s="30" t="str">
        <f t="shared" si="34"/>
        <v>cohort234teamrank1</v>
      </c>
      <c r="AD164" s="30">
        <f>VLOOKUP(AC164,teams!C:D,2,FALSE)</f>
        <v>98</v>
      </c>
      <c r="AE164" s="30" t="str">
        <f t="shared" si="35"/>
        <v>s7i1seq1</v>
      </c>
      <c r="AF164" s="30" t="e">
        <f>VLOOKUP(AE164,sesionitem!D:E,2,FALSE)</f>
        <v>#N/A</v>
      </c>
      <c r="AG164" s="30" t="e">
        <f t="shared" si="36"/>
        <v>#N/A</v>
      </c>
    </row>
    <row r="165" spans="1:33" x14ac:dyDescent="0.2">
      <c r="A165" s="30">
        <v>164</v>
      </c>
      <c r="B165" s="30">
        <f>VLOOKUP(C165,'May Sessions'!D:E,2,FALSE)</f>
        <v>7</v>
      </c>
      <c r="C165" s="31">
        <v>44334.75</v>
      </c>
      <c r="D165" s="64">
        <f>VLOOKUP(E165,'Age Groups'!B:C,2,FALSE)</f>
        <v>3</v>
      </c>
      <c r="E165" s="31" t="s">
        <v>913</v>
      </c>
      <c r="F165" s="64">
        <f>VLOOKUP(H165,Items!J:L,3,FALSE)</f>
        <v>1</v>
      </c>
      <c r="G165" s="64">
        <f t="shared" si="32"/>
        <v>1</v>
      </c>
      <c r="H165" s="31" t="s">
        <v>920</v>
      </c>
      <c r="I165" s="31" t="s">
        <v>1109</v>
      </c>
      <c r="J165" s="64">
        <v>0</v>
      </c>
      <c r="K165" s="31"/>
      <c r="L165" s="31" t="s">
        <v>921</v>
      </c>
      <c r="M165" s="61" t="s">
        <v>931</v>
      </c>
      <c r="N165" s="61" t="s">
        <v>1017</v>
      </c>
      <c r="O165" s="61">
        <f>VLOOKUP(P165,Clubs!D:E,2,FALSE)</f>
        <v>9</v>
      </c>
      <c r="P165" s="61" t="s">
        <v>966</v>
      </c>
      <c r="Q165" s="61">
        <v>1</v>
      </c>
      <c r="R165" s="32"/>
      <c r="V165" s="30" t="str">
        <f t="shared" si="27"/>
        <v>c9ag3y2d100</v>
      </c>
      <c r="W165" s="30">
        <f>VLOOKUP(V165,Cohorts!A:B,2,FALSE)</f>
        <v>242</v>
      </c>
      <c r="X165" s="30" t="str">
        <f t="shared" si="28"/>
        <v xml:space="preserve">            [ 'cohort_id' =&gt; 242,  'team_rank_id' =&gt; 1 ],</v>
      </c>
      <c r="Y165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5" s="30" t="str">
        <f t="shared" si="30"/>
        <v xml:space="preserve">            [ 'session_id' =&gt; 7, 'division_id' =&gt; 100 ],</v>
      </c>
      <c r="AA165" s="30" t="str">
        <f t="shared" si="31"/>
        <v xml:space="preserve">            [ 'session_id' =&gt;   7, 'team_rank_id' =&gt; 1 ],</v>
      </c>
      <c r="AB165" s="30" t="str">
        <f t="shared" si="33"/>
        <v xml:space="preserve">            [ 'session_id' =&gt;   7, 'item_id' =&gt; 1, 'sequence' =&gt; 1 ],</v>
      </c>
      <c r="AC165" s="30" t="str">
        <f t="shared" si="34"/>
        <v>cohort242teamrank1</v>
      </c>
      <c r="AD165" s="30">
        <f>VLOOKUP(AC165,teams!C:D,2,FALSE)</f>
        <v>102</v>
      </c>
      <c r="AE165" s="30" t="str">
        <f t="shared" si="35"/>
        <v>s7i1seq1</v>
      </c>
      <c r="AF165" s="30" t="e">
        <f>VLOOKUP(AE165,sesionitem!D:E,2,FALSE)</f>
        <v>#N/A</v>
      </c>
      <c r="AG165" s="30" t="e">
        <f t="shared" si="36"/>
        <v>#N/A</v>
      </c>
    </row>
    <row r="166" spans="1:33" x14ac:dyDescent="0.2">
      <c r="A166" s="30">
        <v>165</v>
      </c>
      <c r="B166" s="30">
        <f>VLOOKUP(C166,'May Sessions'!D:E,2,FALSE)</f>
        <v>7</v>
      </c>
      <c r="C166" s="31">
        <v>44334.75</v>
      </c>
      <c r="D166" s="64">
        <f>VLOOKUP(E166,'Age Groups'!B:C,2,FALSE)</f>
        <v>3</v>
      </c>
      <c r="E166" s="31" t="s">
        <v>913</v>
      </c>
      <c r="F166" s="64">
        <f>VLOOKUP(H166,Items!J:L,3,FALSE)</f>
        <v>1</v>
      </c>
      <c r="G166" s="64">
        <f t="shared" si="32"/>
        <v>1</v>
      </c>
      <c r="H166" s="31" t="s">
        <v>920</v>
      </c>
      <c r="I166" s="31" t="s">
        <v>1109</v>
      </c>
      <c r="J166" s="64">
        <v>0</v>
      </c>
      <c r="K166" s="31"/>
      <c r="L166" s="31" t="s">
        <v>921</v>
      </c>
      <c r="M166" s="61" t="s">
        <v>931</v>
      </c>
      <c r="N166" s="61" t="s">
        <v>1042</v>
      </c>
      <c r="O166" s="61">
        <f>VLOOKUP(P166,Clubs!D:E,2,FALSE)</f>
        <v>36</v>
      </c>
      <c r="P166" s="61" t="s">
        <v>131</v>
      </c>
      <c r="Q166" s="61">
        <v>1</v>
      </c>
      <c r="R166" s="32"/>
      <c r="V166" s="30" t="str">
        <f t="shared" si="27"/>
        <v>c36ag3y2d100</v>
      </c>
      <c r="W166" s="30">
        <f>VLOOKUP(V166,Cohorts!A:B,2,FALSE)</f>
        <v>163</v>
      </c>
      <c r="X166" s="30" t="str">
        <f t="shared" si="28"/>
        <v xml:space="preserve">            [ 'cohort_id' =&gt; 163,  'team_rank_id' =&gt; 1 ],</v>
      </c>
      <c r="Y166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6" s="30" t="str">
        <f t="shared" si="30"/>
        <v xml:space="preserve">            [ 'session_id' =&gt; 7, 'division_id' =&gt; 100 ],</v>
      </c>
      <c r="AA166" s="30" t="str">
        <f t="shared" si="31"/>
        <v xml:space="preserve">            [ 'session_id' =&gt;   7, 'team_rank_id' =&gt; 1 ],</v>
      </c>
      <c r="AB166" s="30" t="str">
        <f t="shared" si="33"/>
        <v xml:space="preserve">            [ 'session_id' =&gt;   7, 'item_id' =&gt; 1, 'sequence' =&gt; 1 ],</v>
      </c>
      <c r="AC166" s="30" t="str">
        <f t="shared" si="34"/>
        <v>cohort163teamrank1</v>
      </c>
      <c r="AD166" s="30">
        <f>VLOOKUP(AC166,teams!C:D,2,FALSE)</f>
        <v>42</v>
      </c>
      <c r="AE166" s="30" t="str">
        <f t="shared" si="35"/>
        <v>s7i1seq1</v>
      </c>
      <c r="AF166" s="30" t="e">
        <f>VLOOKUP(AE166,sesionitem!D:E,2,FALSE)</f>
        <v>#N/A</v>
      </c>
      <c r="AG166" s="30" t="e">
        <f t="shared" si="36"/>
        <v>#N/A</v>
      </c>
    </row>
    <row r="167" spans="1:33" x14ac:dyDescent="0.2">
      <c r="A167" s="30">
        <v>166</v>
      </c>
      <c r="B167" s="30">
        <f>VLOOKUP(C167,'May Sessions'!D:E,2,FALSE)</f>
        <v>7</v>
      </c>
      <c r="C167" s="31">
        <v>44334.75</v>
      </c>
      <c r="D167" s="64">
        <f>VLOOKUP(E167,'Age Groups'!B:C,2,FALSE)</f>
        <v>3</v>
      </c>
      <c r="E167" s="31" t="s">
        <v>913</v>
      </c>
      <c r="F167" s="64">
        <f>VLOOKUP(H167,Items!J:L,3,FALSE)</f>
        <v>1</v>
      </c>
      <c r="G167" s="64">
        <f t="shared" si="32"/>
        <v>1</v>
      </c>
      <c r="H167" s="31" t="s">
        <v>920</v>
      </c>
      <c r="I167" s="31" t="s">
        <v>1109</v>
      </c>
      <c r="J167" s="64">
        <v>0</v>
      </c>
      <c r="K167" s="31"/>
      <c r="L167" s="31" t="s">
        <v>921</v>
      </c>
      <c r="M167" s="61" t="s">
        <v>931</v>
      </c>
      <c r="N167" s="61" t="s">
        <v>1057</v>
      </c>
      <c r="O167" s="61">
        <f>VLOOKUP(P167,Clubs!D:E,2,FALSE)</f>
        <v>12</v>
      </c>
      <c r="P167" s="61" t="s">
        <v>974</v>
      </c>
      <c r="Q167" s="61">
        <v>1</v>
      </c>
      <c r="R167" s="32"/>
      <c r="V167" s="30" t="str">
        <f t="shared" si="27"/>
        <v>c12ag3y2d100</v>
      </c>
      <c r="W167" s="30">
        <f>VLOOKUP(V167,Cohorts!A:B,2,FALSE)</f>
        <v>19</v>
      </c>
      <c r="X167" s="30" t="str">
        <f t="shared" si="28"/>
        <v xml:space="preserve">            [ 'cohort_id' =&gt; 19,  'team_rank_id' =&gt; 1 ],</v>
      </c>
      <c r="Y167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7" s="30" t="str">
        <f t="shared" si="30"/>
        <v xml:space="preserve">            [ 'session_id' =&gt; 7, 'division_id' =&gt; 100 ],</v>
      </c>
      <c r="AA167" s="30" t="str">
        <f t="shared" si="31"/>
        <v xml:space="preserve">            [ 'session_id' =&gt;   7, 'team_rank_id' =&gt; 1 ],</v>
      </c>
      <c r="AB167" s="30" t="str">
        <f t="shared" si="33"/>
        <v xml:space="preserve">            [ 'session_id' =&gt;   7, 'item_id' =&gt; 1, 'sequence' =&gt; 1 ],</v>
      </c>
      <c r="AC167" s="30" t="str">
        <f t="shared" si="34"/>
        <v>cohort19teamrank1</v>
      </c>
      <c r="AD167" s="30">
        <f>VLOOKUP(AC167,teams!C:D,2,FALSE)</f>
        <v>65</v>
      </c>
      <c r="AE167" s="30" t="str">
        <f t="shared" si="35"/>
        <v>s7i1seq1</v>
      </c>
      <c r="AF167" s="30" t="e">
        <f>VLOOKUP(AE167,sesionitem!D:E,2,FALSE)</f>
        <v>#N/A</v>
      </c>
      <c r="AG167" s="30" t="e">
        <f t="shared" si="36"/>
        <v>#N/A</v>
      </c>
    </row>
    <row r="168" spans="1:33" x14ac:dyDescent="0.2">
      <c r="A168" s="30">
        <v>167</v>
      </c>
      <c r="B168" s="30">
        <f>VLOOKUP(C168,'May Sessions'!D:E,2,FALSE)</f>
        <v>7</v>
      </c>
      <c r="C168" s="31">
        <v>44334.75</v>
      </c>
      <c r="D168" s="64">
        <f>VLOOKUP(E168,'Age Groups'!B:C,2,FALSE)</f>
        <v>3</v>
      </c>
      <c r="E168" s="31" t="s">
        <v>913</v>
      </c>
      <c r="F168" s="64">
        <f>VLOOKUP(H168,Items!J:L,3,FALSE)</f>
        <v>1</v>
      </c>
      <c r="G168" s="64">
        <f t="shared" si="32"/>
        <v>1</v>
      </c>
      <c r="H168" s="31" t="s">
        <v>920</v>
      </c>
      <c r="I168" s="31" t="s">
        <v>1109</v>
      </c>
      <c r="J168" s="64">
        <v>0</v>
      </c>
      <c r="K168" s="31"/>
      <c r="L168" s="31" t="s">
        <v>921</v>
      </c>
      <c r="M168" s="32" t="s">
        <v>931</v>
      </c>
      <c r="N168" s="32" t="s">
        <v>1067</v>
      </c>
      <c r="O168" s="61">
        <f>VLOOKUP(P168,Clubs!D:E,2,FALSE)</f>
        <v>3</v>
      </c>
      <c r="P168" s="32" t="s">
        <v>1079</v>
      </c>
      <c r="Q168" s="32" t="s">
        <v>938</v>
      </c>
      <c r="R168" s="32"/>
      <c r="V168" s="30" t="str">
        <f t="shared" si="27"/>
        <v>c3ag3y2d100</v>
      </c>
      <c r="W168" s="30">
        <f>VLOOKUP(V168,Cohorts!A:B,2,FALSE)</f>
        <v>130</v>
      </c>
      <c r="X168" s="30" t="str">
        <f t="shared" si="28"/>
        <v xml:space="preserve">            [ 'cohort_id' =&gt; 130,  'team_rank_id' =&gt; 1 ],</v>
      </c>
      <c r="Y168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8" s="30" t="str">
        <f t="shared" si="30"/>
        <v xml:space="preserve">            [ 'session_id' =&gt; 7, 'division_id' =&gt; 100 ],</v>
      </c>
      <c r="AA168" s="30" t="str">
        <f t="shared" si="31"/>
        <v xml:space="preserve">            [ 'session_id' =&gt;   7, 'team_rank_id' =&gt; 1 ],</v>
      </c>
      <c r="AB168" s="30" t="str">
        <f t="shared" si="33"/>
        <v xml:space="preserve">            [ 'session_id' =&gt;   7, 'item_id' =&gt; 1, 'sequence' =&gt; 1 ],</v>
      </c>
      <c r="AC168" s="30" t="str">
        <f t="shared" si="34"/>
        <v>cohort130teamrank1</v>
      </c>
      <c r="AD168" s="30">
        <f>VLOOKUP(AC168,teams!C:D,2,FALSE)</f>
        <v>18</v>
      </c>
      <c r="AE168" s="30" t="str">
        <f t="shared" si="35"/>
        <v>s7i1seq1</v>
      </c>
      <c r="AF168" s="30" t="e">
        <f>VLOOKUP(AE168,sesionitem!D:E,2,FALSE)</f>
        <v>#N/A</v>
      </c>
      <c r="AG168" s="30" t="e">
        <f t="shared" si="36"/>
        <v>#N/A</v>
      </c>
    </row>
    <row r="169" spans="1:33" x14ac:dyDescent="0.2">
      <c r="A169" s="30">
        <v>168</v>
      </c>
      <c r="B169" s="30">
        <f>VLOOKUP(C169,'May Sessions'!D:E,2,FALSE)</f>
        <v>7</v>
      </c>
      <c r="C169" s="31">
        <v>44334.75</v>
      </c>
      <c r="D169" s="64">
        <f>VLOOKUP(E169,'Age Groups'!B:C,2,FALSE)</f>
        <v>3</v>
      </c>
      <c r="E169" s="31" t="s">
        <v>913</v>
      </c>
      <c r="F169" s="64">
        <f>VLOOKUP(H169,Items!J:L,3,FALSE)</f>
        <v>3</v>
      </c>
      <c r="G169" s="64">
        <f t="shared" si="32"/>
        <v>2</v>
      </c>
      <c r="H169" s="31" t="s">
        <v>927</v>
      </c>
      <c r="I169" s="31" t="s">
        <v>1109</v>
      </c>
      <c r="J169" s="64">
        <v>0</v>
      </c>
      <c r="K169" s="31"/>
      <c r="L169" s="31" t="s">
        <v>921</v>
      </c>
      <c r="M169" s="61" t="s">
        <v>931</v>
      </c>
      <c r="N169" s="61" t="s">
        <v>938</v>
      </c>
      <c r="O169" s="61">
        <f>VLOOKUP(P169,Clubs!D:E,2,FALSE)</f>
        <v>14</v>
      </c>
      <c r="P169" s="61" t="s">
        <v>49</v>
      </c>
      <c r="Q169" s="61">
        <v>1</v>
      </c>
      <c r="R169" s="32"/>
      <c r="V169" s="30" t="str">
        <f t="shared" si="27"/>
        <v>c14ag3y2d100</v>
      </c>
      <c r="W169" s="30">
        <f>VLOOKUP(V169,Cohorts!A:B,2,FALSE)</f>
        <v>35</v>
      </c>
      <c r="X169" s="30" t="str">
        <f t="shared" si="28"/>
        <v xml:space="preserve">            [ 'cohort_id' =&gt; 35,  'team_rank_id' =&gt; 1 ],</v>
      </c>
      <c r="Y169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69" s="30" t="str">
        <f t="shared" si="30"/>
        <v xml:space="preserve">            [ 'session_id' =&gt; 7, 'division_id' =&gt; 100 ],</v>
      </c>
      <c r="AA169" s="30" t="str">
        <f t="shared" si="31"/>
        <v xml:space="preserve">            [ 'session_id' =&gt;   7, 'team_rank_id' =&gt; 1 ],</v>
      </c>
      <c r="AB169" s="30" t="str">
        <f t="shared" si="33"/>
        <v xml:space="preserve">            [ 'session_id' =&gt;   7, 'item_id' =&gt; 3, 'sequence' =&gt; 2 ],</v>
      </c>
      <c r="AC169" s="30" t="str">
        <f t="shared" si="34"/>
        <v>cohort35teamrank1</v>
      </c>
      <c r="AD169" s="30">
        <f>VLOOKUP(AC169,teams!C:D,2,FALSE)</f>
        <v>121</v>
      </c>
      <c r="AE169" s="30" t="str">
        <f t="shared" si="35"/>
        <v>s7i3seq2</v>
      </c>
      <c r="AF169" s="30" t="e">
        <f>VLOOKUP(AE169,sesionitem!D:E,2,FALSE)</f>
        <v>#N/A</v>
      </c>
      <c r="AG169" s="30" t="e">
        <f t="shared" si="36"/>
        <v>#N/A</v>
      </c>
    </row>
    <row r="170" spans="1:33" x14ac:dyDescent="0.2">
      <c r="A170" s="30">
        <v>169</v>
      </c>
      <c r="B170" s="30">
        <f>VLOOKUP(C170,'May Sessions'!D:E,2,FALSE)</f>
        <v>7</v>
      </c>
      <c r="C170" s="31">
        <v>44334.75</v>
      </c>
      <c r="D170" s="64">
        <f>VLOOKUP(E170,'Age Groups'!B:C,2,FALSE)</f>
        <v>3</v>
      </c>
      <c r="E170" s="31" t="s">
        <v>913</v>
      </c>
      <c r="F170" s="64">
        <f>VLOOKUP(H170,Items!J:L,3,FALSE)</f>
        <v>3</v>
      </c>
      <c r="G170" s="64">
        <f t="shared" si="32"/>
        <v>2</v>
      </c>
      <c r="H170" s="31" t="s">
        <v>927</v>
      </c>
      <c r="I170" s="31" t="s">
        <v>1109</v>
      </c>
      <c r="J170" s="64">
        <v>0</v>
      </c>
      <c r="K170" s="31"/>
      <c r="L170" s="31" t="s">
        <v>921</v>
      </c>
      <c r="M170" s="61" t="s">
        <v>931</v>
      </c>
      <c r="N170" s="61" t="s">
        <v>986</v>
      </c>
      <c r="O170" s="61">
        <f>VLOOKUP(P170,Clubs!D:E,2,FALSE)</f>
        <v>36</v>
      </c>
      <c r="P170" s="61" t="s">
        <v>131</v>
      </c>
      <c r="Q170" s="61">
        <v>1</v>
      </c>
      <c r="R170" s="32"/>
      <c r="V170" s="30" t="str">
        <f t="shared" si="27"/>
        <v>c36ag3y2d100</v>
      </c>
      <c r="W170" s="30">
        <f>VLOOKUP(V170,Cohorts!A:B,2,FALSE)</f>
        <v>163</v>
      </c>
      <c r="X170" s="30" t="str">
        <f t="shared" si="28"/>
        <v xml:space="preserve">            [ 'cohort_id' =&gt; 163,  'team_rank_id' =&gt; 1 ],</v>
      </c>
      <c r="Y170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0" s="30" t="str">
        <f t="shared" si="30"/>
        <v xml:space="preserve">            [ 'session_id' =&gt; 7, 'division_id' =&gt; 100 ],</v>
      </c>
      <c r="AA170" s="30" t="str">
        <f t="shared" si="31"/>
        <v xml:space="preserve">            [ 'session_id' =&gt;   7, 'team_rank_id' =&gt; 1 ],</v>
      </c>
      <c r="AB170" s="30" t="str">
        <f t="shared" si="33"/>
        <v xml:space="preserve">            [ 'session_id' =&gt;   7, 'item_id' =&gt; 3, 'sequence' =&gt; 2 ],</v>
      </c>
      <c r="AC170" s="30" t="str">
        <f t="shared" si="34"/>
        <v>cohort163teamrank1</v>
      </c>
      <c r="AD170" s="30">
        <f>VLOOKUP(AC170,teams!C:D,2,FALSE)</f>
        <v>42</v>
      </c>
      <c r="AE170" s="30" t="str">
        <f t="shared" si="35"/>
        <v>s7i3seq2</v>
      </c>
      <c r="AF170" s="30" t="e">
        <f>VLOOKUP(AE170,sesionitem!D:E,2,FALSE)</f>
        <v>#N/A</v>
      </c>
      <c r="AG170" s="30" t="e">
        <f t="shared" si="36"/>
        <v>#N/A</v>
      </c>
    </row>
    <row r="171" spans="1:33" x14ac:dyDescent="0.2">
      <c r="A171" s="30">
        <v>170</v>
      </c>
      <c r="B171" s="30">
        <f>VLOOKUP(C171,'May Sessions'!D:E,2,FALSE)</f>
        <v>7</v>
      </c>
      <c r="C171" s="31">
        <v>44334.75</v>
      </c>
      <c r="D171" s="64">
        <f>VLOOKUP(E171,'Age Groups'!B:C,2,FALSE)</f>
        <v>3</v>
      </c>
      <c r="E171" s="31" t="s">
        <v>913</v>
      </c>
      <c r="F171" s="64">
        <f>VLOOKUP(H171,Items!J:L,3,FALSE)</f>
        <v>3</v>
      </c>
      <c r="G171" s="64">
        <f t="shared" si="32"/>
        <v>2</v>
      </c>
      <c r="H171" s="31" t="s">
        <v>927</v>
      </c>
      <c r="I171" s="31" t="s">
        <v>1109</v>
      </c>
      <c r="J171" s="64">
        <v>0</v>
      </c>
      <c r="K171" s="31"/>
      <c r="L171" s="31" t="s">
        <v>921</v>
      </c>
      <c r="M171" s="61" t="s">
        <v>931</v>
      </c>
      <c r="N171" s="61" t="s">
        <v>1017</v>
      </c>
      <c r="O171" s="61">
        <f>VLOOKUP(P171,Clubs!D:E,2,FALSE)</f>
        <v>8</v>
      </c>
      <c r="P171" s="61" t="s">
        <v>949</v>
      </c>
      <c r="Q171" s="61">
        <v>1</v>
      </c>
      <c r="R171" s="32"/>
      <c r="V171" s="30" t="str">
        <f t="shared" si="27"/>
        <v>c8ag3y2d100</v>
      </c>
      <c r="W171" s="30">
        <f>VLOOKUP(V171,Cohorts!A:B,2,FALSE)</f>
        <v>234</v>
      </c>
      <c r="X171" s="30" t="str">
        <f t="shared" si="28"/>
        <v xml:space="preserve">            [ 'cohort_id' =&gt; 234,  'team_rank_id' =&gt; 1 ],</v>
      </c>
      <c r="Y171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1" s="30" t="str">
        <f t="shared" si="30"/>
        <v xml:space="preserve">            [ 'session_id' =&gt; 7, 'division_id' =&gt; 100 ],</v>
      </c>
      <c r="AA171" s="30" t="str">
        <f t="shared" si="31"/>
        <v xml:space="preserve">            [ 'session_id' =&gt;   7, 'team_rank_id' =&gt; 1 ],</v>
      </c>
      <c r="AB171" s="30" t="str">
        <f t="shared" si="33"/>
        <v xml:space="preserve">            [ 'session_id' =&gt;   7, 'item_id' =&gt; 3, 'sequence' =&gt; 2 ],</v>
      </c>
      <c r="AC171" s="30" t="str">
        <f t="shared" si="34"/>
        <v>cohort234teamrank1</v>
      </c>
      <c r="AD171" s="30">
        <f>VLOOKUP(AC171,teams!C:D,2,FALSE)</f>
        <v>98</v>
      </c>
      <c r="AE171" s="30" t="str">
        <f t="shared" si="35"/>
        <v>s7i3seq2</v>
      </c>
      <c r="AF171" s="30" t="e">
        <f>VLOOKUP(AE171,sesionitem!D:E,2,FALSE)</f>
        <v>#N/A</v>
      </c>
      <c r="AG171" s="30" t="e">
        <f t="shared" si="36"/>
        <v>#N/A</v>
      </c>
    </row>
    <row r="172" spans="1:33" x14ac:dyDescent="0.2">
      <c r="A172" s="30">
        <v>171</v>
      </c>
      <c r="B172" s="30">
        <f>VLOOKUP(C172,'May Sessions'!D:E,2,FALSE)</f>
        <v>7</v>
      </c>
      <c r="C172" s="31">
        <v>44334.75</v>
      </c>
      <c r="D172" s="64">
        <f>VLOOKUP(E172,'Age Groups'!B:C,2,FALSE)</f>
        <v>3</v>
      </c>
      <c r="E172" s="31" t="s">
        <v>913</v>
      </c>
      <c r="F172" s="64">
        <f>VLOOKUP(H172,Items!J:L,3,FALSE)</f>
        <v>3</v>
      </c>
      <c r="G172" s="64">
        <f t="shared" si="32"/>
        <v>2</v>
      </c>
      <c r="H172" s="31" t="s">
        <v>927</v>
      </c>
      <c r="I172" s="31" t="s">
        <v>1109</v>
      </c>
      <c r="J172" s="64">
        <v>0</v>
      </c>
      <c r="K172" s="31"/>
      <c r="L172" s="31" t="s">
        <v>921</v>
      </c>
      <c r="M172" s="32" t="s">
        <v>931</v>
      </c>
      <c r="N172" s="32" t="s">
        <v>1042</v>
      </c>
      <c r="O172" s="61">
        <f>VLOOKUP(P172,Clubs!D:E,2,FALSE)</f>
        <v>3</v>
      </c>
      <c r="P172" s="32" t="s">
        <v>1079</v>
      </c>
      <c r="Q172" s="32" t="s">
        <v>938</v>
      </c>
      <c r="R172" s="32"/>
      <c r="V172" s="30" t="str">
        <f t="shared" si="27"/>
        <v>c3ag3y2d100</v>
      </c>
      <c r="W172" s="30">
        <f>VLOOKUP(V172,Cohorts!A:B,2,FALSE)</f>
        <v>130</v>
      </c>
      <c r="X172" s="30" t="str">
        <f t="shared" si="28"/>
        <v xml:space="preserve">            [ 'cohort_id' =&gt; 130,  'team_rank_id' =&gt; 1 ],</v>
      </c>
      <c r="Y172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2" s="30" t="str">
        <f t="shared" si="30"/>
        <v xml:space="preserve">            [ 'session_id' =&gt; 7, 'division_id' =&gt; 100 ],</v>
      </c>
      <c r="AA172" s="30" t="str">
        <f t="shared" si="31"/>
        <v xml:space="preserve">            [ 'session_id' =&gt;   7, 'team_rank_id' =&gt; 1 ],</v>
      </c>
      <c r="AB172" s="30" t="str">
        <f t="shared" si="33"/>
        <v xml:space="preserve">            [ 'session_id' =&gt;   7, 'item_id' =&gt; 3, 'sequence' =&gt; 2 ],</v>
      </c>
      <c r="AC172" s="30" t="str">
        <f t="shared" si="34"/>
        <v>cohort130teamrank1</v>
      </c>
      <c r="AD172" s="30">
        <f>VLOOKUP(AC172,teams!C:D,2,FALSE)</f>
        <v>18</v>
      </c>
      <c r="AE172" s="30" t="str">
        <f t="shared" si="35"/>
        <v>s7i3seq2</v>
      </c>
      <c r="AF172" s="30" t="e">
        <f>VLOOKUP(AE172,sesionitem!D:E,2,FALSE)</f>
        <v>#N/A</v>
      </c>
      <c r="AG172" s="30" t="e">
        <f t="shared" si="36"/>
        <v>#N/A</v>
      </c>
    </row>
    <row r="173" spans="1:33" x14ac:dyDescent="0.2">
      <c r="A173" s="30">
        <v>172</v>
      </c>
      <c r="B173" s="30">
        <f>VLOOKUP(C173,'May Sessions'!D:E,2,FALSE)</f>
        <v>7</v>
      </c>
      <c r="C173" s="31">
        <v>44334.75</v>
      </c>
      <c r="D173" s="64">
        <f>VLOOKUP(E173,'Age Groups'!B:C,2,FALSE)</f>
        <v>3</v>
      </c>
      <c r="E173" s="31" t="s">
        <v>913</v>
      </c>
      <c r="F173" s="64">
        <f>VLOOKUP(H173,Items!J:L,3,FALSE)</f>
        <v>3</v>
      </c>
      <c r="G173" s="64">
        <f t="shared" si="32"/>
        <v>2</v>
      </c>
      <c r="H173" s="31" t="s">
        <v>927</v>
      </c>
      <c r="I173" s="31" t="s">
        <v>1109</v>
      </c>
      <c r="J173" s="64">
        <v>0</v>
      </c>
      <c r="K173" s="31"/>
      <c r="L173" s="31" t="s">
        <v>921</v>
      </c>
      <c r="M173" s="61" t="s">
        <v>931</v>
      </c>
      <c r="N173" s="61" t="s">
        <v>1057</v>
      </c>
      <c r="O173" s="61">
        <f>VLOOKUP(P173,Clubs!D:E,2,FALSE)</f>
        <v>12</v>
      </c>
      <c r="P173" s="61" t="s">
        <v>974</v>
      </c>
      <c r="Q173" s="61">
        <v>1</v>
      </c>
      <c r="R173" s="32"/>
      <c r="V173" s="30" t="str">
        <f t="shared" si="27"/>
        <v>c12ag3y2d100</v>
      </c>
      <c r="W173" s="30">
        <f>VLOOKUP(V173,Cohorts!A:B,2,FALSE)</f>
        <v>19</v>
      </c>
      <c r="X173" s="30" t="str">
        <f t="shared" si="28"/>
        <v xml:space="preserve">            [ 'cohort_id' =&gt; 19,  'team_rank_id' =&gt; 1 ],</v>
      </c>
      <c r="Y173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3" s="30" t="str">
        <f t="shared" si="30"/>
        <v xml:space="preserve">            [ 'session_id' =&gt; 7, 'division_id' =&gt; 100 ],</v>
      </c>
      <c r="AA173" s="30" t="str">
        <f t="shared" si="31"/>
        <v xml:space="preserve">            [ 'session_id' =&gt;   7, 'team_rank_id' =&gt; 1 ],</v>
      </c>
      <c r="AB173" s="30" t="str">
        <f t="shared" si="33"/>
        <v xml:space="preserve">            [ 'session_id' =&gt;   7, 'item_id' =&gt; 3, 'sequence' =&gt; 2 ],</v>
      </c>
      <c r="AC173" s="30" t="str">
        <f t="shared" si="34"/>
        <v>cohort19teamrank1</v>
      </c>
      <c r="AD173" s="30">
        <f>VLOOKUP(AC173,teams!C:D,2,FALSE)</f>
        <v>65</v>
      </c>
      <c r="AE173" s="30" t="str">
        <f t="shared" si="35"/>
        <v>s7i3seq2</v>
      </c>
      <c r="AF173" s="30" t="e">
        <f>VLOOKUP(AE173,sesionitem!D:E,2,FALSE)</f>
        <v>#N/A</v>
      </c>
      <c r="AG173" s="30" t="e">
        <f t="shared" si="36"/>
        <v>#N/A</v>
      </c>
    </row>
    <row r="174" spans="1:33" x14ac:dyDescent="0.2">
      <c r="A174" s="30">
        <v>173</v>
      </c>
      <c r="B174" s="30">
        <f>VLOOKUP(C174,'May Sessions'!D:E,2,FALSE)</f>
        <v>7</v>
      </c>
      <c r="C174" s="31">
        <v>44334.75</v>
      </c>
      <c r="D174" s="64">
        <f>VLOOKUP(E174,'Age Groups'!B:C,2,FALSE)</f>
        <v>3</v>
      </c>
      <c r="E174" s="31" t="s">
        <v>913</v>
      </c>
      <c r="F174" s="64">
        <f>VLOOKUP(H174,Items!J:L,3,FALSE)</f>
        <v>3</v>
      </c>
      <c r="G174" s="64">
        <f t="shared" si="32"/>
        <v>2</v>
      </c>
      <c r="H174" s="31" t="s">
        <v>927</v>
      </c>
      <c r="I174" s="31" t="s">
        <v>1109</v>
      </c>
      <c r="J174" s="64">
        <v>0</v>
      </c>
      <c r="K174" s="31"/>
      <c r="L174" s="31" t="s">
        <v>921</v>
      </c>
      <c r="M174" s="61" t="s">
        <v>931</v>
      </c>
      <c r="N174" s="61" t="s">
        <v>1067</v>
      </c>
      <c r="O174" s="61">
        <f>VLOOKUP(P174,Clubs!D:E,2,FALSE)</f>
        <v>9</v>
      </c>
      <c r="P174" s="61" t="s">
        <v>966</v>
      </c>
      <c r="Q174" s="61">
        <v>1</v>
      </c>
      <c r="R174" s="32"/>
      <c r="V174" s="30" t="str">
        <f t="shared" si="27"/>
        <v>c9ag3y2d100</v>
      </c>
      <c r="W174" s="30">
        <f>VLOOKUP(V174,Cohorts!A:B,2,FALSE)</f>
        <v>242</v>
      </c>
      <c r="X174" s="30" t="str">
        <f t="shared" si="28"/>
        <v xml:space="preserve">            [ 'cohort_id' =&gt; 242,  'team_rank_id' =&gt; 1 ],</v>
      </c>
      <c r="Y174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4" s="30" t="str">
        <f t="shared" si="30"/>
        <v xml:space="preserve">            [ 'session_id' =&gt; 7, 'division_id' =&gt; 100 ],</v>
      </c>
      <c r="AA174" s="30" t="str">
        <f t="shared" si="31"/>
        <v xml:space="preserve">            [ 'session_id' =&gt;   7, 'team_rank_id' =&gt; 1 ],</v>
      </c>
      <c r="AB174" s="30" t="str">
        <f t="shared" si="33"/>
        <v xml:space="preserve">            [ 'session_id' =&gt;   7, 'item_id' =&gt; 3, 'sequence' =&gt; 2 ],</v>
      </c>
      <c r="AC174" s="30" t="str">
        <f t="shared" si="34"/>
        <v>cohort242teamrank1</v>
      </c>
      <c r="AD174" s="30">
        <f>VLOOKUP(AC174,teams!C:D,2,FALSE)</f>
        <v>102</v>
      </c>
      <c r="AE174" s="30" t="str">
        <f t="shared" si="35"/>
        <v>s7i3seq2</v>
      </c>
      <c r="AF174" s="30" t="e">
        <f>VLOOKUP(AE174,sesionitem!D:E,2,FALSE)</f>
        <v>#N/A</v>
      </c>
      <c r="AG174" s="30" t="e">
        <f t="shared" si="36"/>
        <v>#N/A</v>
      </c>
    </row>
    <row r="175" spans="1:33" ht="17" x14ac:dyDescent="0.2">
      <c r="A175" s="30">
        <v>174</v>
      </c>
      <c r="B175" s="30">
        <f>VLOOKUP(C175,'May Sessions'!D:E,2,FALSE)</f>
        <v>7</v>
      </c>
      <c r="C175" s="31">
        <v>44334.75</v>
      </c>
      <c r="D175" s="64">
        <f>VLOOKUP(E175,'Age Groups'!B:C,2,FALSE)</f>
        <v>3</v>
      </c>
      <c r="E175" s="31" t="s">
        <v>913</v>
      </c>
      <c r="F175" s="64">
        <f>VLOOKUP(H175,Items!J:L,3,FALSE)</f>
        <v>13</v>
      </c>
      <c r="G175" s="64">
        <f t="shared" si="32"/>
        <v>3</v>
      </c>
      <c r="H175" s="31" t="s">
        <v>928</v>
      </c>
      <c r="I175" s="31" t="s">
        <v>1108</v>
      </c>
      <c r="J175" s="64">
        <v>0</v>
      </c>
      <c r="K175" s="31"/>
      <c r="L175" s="31" t="s">
        <v>921</v>
      </c>
      <c r="M175" s="32" t="s">
        <v>931</v>
      </c>
      <c r="N175" s="32" t="s">
        <v>938</v>
      </c>
      <c r="O175" s="61">
        <f>VLOOKUP(P175,Clubs!D:E,2,FALSE)</f>
        <v>3</v>
      </c>
      <c r="P175" s="32" t="s">
        <v>1079</v>
      </c>
      <c r="Q175" s="32" t="s">
        <v>938</v>
      </c>
      <c r="R175" s="34" t="s">
        <v>655</v>
      </c>
      <c r="V175" s="30" t="str">
        <f t="shared" si="27"/>
        <v>c3ag3y2d100</v>
      </c>
      <c r="W175" s="30">
        <f>VLOOKUP(V175,Cohorts!A:B,2,FALSE)</f>
        <v>130</v>
      </c>
      <c r="X175" s="30" t="str">
        <f t="shared" si="28"/>
        <v xml:space="preserve">            [ 'cohort_id' =&gt; 130,  'team_rank_id' =&gt; 1 ],</v>
      </c>
      <c r="Y175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5" s="30" t="str">
        <f t="shared" si="30"/>
        <v xml:space="preserve">            [ 'session_id' =&gt; 7, 'division_id' =&gt; 100 ],</v>
      </c>
      <c r="AA175" s="30" t="str">
        <f t="shared" si="31"/>
        <v xml:space="preserve">            [ 'session_id' =&gt;   7, 'team_rank_id' =&gt; 1 ],</v>
      </c>
      <c r="AB175" s="30" t="str">
        <f t="shared" si="33"/>
        <v xml:space="preserve">            [ 'session_id' =&gt;   7, 'item_id' =&gt; 13, 'sequence' =&gt; 3 ],</v>
      </c>
      <c r="AC175" s="30" t="str">
        <f t="shared" si="34"/>
        <v>cohort130teamrank1</v>
      </c>
      <c r="AD175" s="30">
        <f>VLOOKUP(AC175,teams!C:D,2,FALSE)</f>
        <v>18</v>
      </c>
      <c r="AE175" s="30" t="str">
        <f t="shared" si="35"/>
        <v>s7i13seq3</v>
      </c>
      <c r="AF175" s="30" t="e">
        <f>VLOOKUP(AE175,sesionitem!D:E,2,FALSE)</f>
        <v>#N/A</v>
      </c>
      <c r="AG175" s="30" t="e">
        <f t="shared" si="36"/>
        <v>#N/A</v>
      </c>
    </row>
    <row r="176" spans="1:33" ht="17" x14ac:dyDescent="0.2">
      <c r="A176" s="30">
        <v>175</v>
      </c>
      <c r="B176" s="30">
        <f>VLOOKUP(C176,'May Sessions'!D:E,2,FALSE)</f>
        <v>7</v>
      </c>
      <c r="C176" s="31">
        <v>44334.75</v>
      </c>
      <c r="D176" s="64">
        <f>VLOOKUP(E176,'Age Groups'!B:C,2,FALSE)</f>
        <v>3</v>
      </c>
      <c r="E176" s="31" t="s">
        <v>913</v>
      </c>
      <c r="F176" s="64">
        <f>VLOOKUP(H176,Items!J:L,3,FALSE)</f>
        <v>13</v>
      </c>
      <c r="G176" s="64">
        <f t="shared" si="32"/>
        <v>3</v>
      </c>
      <c r="H176" s="31" t="s">
        <v>928</v>
      </c>
      <c r="I176" s="31" t="s">
        <v>1108</v>
      </c>
      <c r="J176" s="64">
        <v>0</v>
      </c>
      <c r="K176" s="31"/>
      <c r="L176" s="31" t="s">
        <v>921</v>
      </c>
      <c r="M176" s="61" t="s">
        <v>931</v>
      </c>
      <c r="N176" s="61" t="s">
        <v>986</v>
      </c>
      <c r="O176" s="61">
        <f>VLOOKUP(P176,Clubs!D:E,2,FALSE)</f>
        <v>8</v>
      </c>
      <c r="P176" s="61" t="s">
        <v>949</v>
      </c>
      <c r="Q176" s="61">
        <v>1</v>
      </c>
      <c r="R176" s="34" t="s">
        <v>1221</v>
      </c>
      <c r="V176" s="30" t="str">
        <f t="shared" si="27"/>
        <v>c8ag3y2d100</v>
      </c>
      <c r="W176" s="30">
        <f>VLOOKUP(V176,Cohorts!A:B,2,FALSE)</f>
        <v>234</v>
      </c>
      <c r="X176" s="30" t="str">
        <f t="shared" si="28"/>
        <v xml:space="preserve">            [ 'cohort_id' =&gt; 234,  'team_rank_id' =&gt; 1 ],</v>
      </c>
      <c r="Y176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6" s="30" t="str">
        <f t="shared" si="30"/>
        <v xml:space="preserve">            [ 'session_id' =&gt; 7, 'division_id' =&gt; 100 ],</v>
      </c>
      <c r="AA176" s="30" t="str">
        <f t="shared" si="31"/>
        <v xml:space="preserve">            [ 'session_id' =&gt;   7, 'team_rank_id' =&gt; 1 ],</v>
      </c>
      <c r="AB176" s="30" t="str">
        <f t="shared" si="33"/>
        <v xml:space="preserve">            [ 'session_id' =&gt;   7, 'item_id' =&gt; 13, 'sequence' =&gt; 3 ],</v>
      </c>
      <c r="AC176" s="30" t="str">
        <f t="shared" si="34"/>
        <v>cohort234teamrank1</v>
      </c>
      <c r="AD176" s="30">
        <f>VLOOKUP(AC176,teams!C:D,2,FALSE)</f>
        <v>98</v>
      </c>
      <c r="AE176" s="30" t="str">
        <f t="shared" si="35"/>
        <v>s7i13seq3</v>
      </c>
      <c r="AF176" s="30" t="e">
        <f>VLOOKUP(AE176,sesionitem!D:E,2,FALSE)</f>
        <v>#N/A</v>
      </c>
      <c r="AG176" s="30" t="e">
        <f t="shared" si="36"/>
        <v>#N/A</v>
      </c>
    </row>
    <row r="177" spans="1:33" ht="17" x14ac:dyDescent="0.2">
      <c r="A177" s="30">
        <v>176</v>
      </c>
      <c r="B177" s="30">
        <f>VLOOKUP(C177,'May Sessions'!D:E,2,FALSE)</f>
        <v>7</v>
      </c>
      <c r="C177" s="31">
        <v>44334.75</v>
      </c>
      <c r="D177" s="64">
        <f>VLOOKUP(E177,'Age Groups'!B:C,2,FALSE)</f>
        <v>3</v>
      </c>
      <c r="E177" s="31" t="s">
        <v>913</v>
      </c>
      <c r="F177" s="64">
        <f>VLOOKUP(H177,Items!J:L,3,FALSE)</f>
        <v>13</v>
      </c>
      <c r="G177" s="64">
        <f t="shared" si="32"/>
        <v>3</v>
      </c>
      <c r="H177" s="31" t="s">
        <v>928</v>
      </c>
      <c r="I177" s="31" t="s">
        <v>1108</v>
      </c>
      <c r="J177" s="64">
        <v>0</v>
      </c>
      <c r="K177" s="31"/>
      <c r="L177" s="31" t="s">
        <v>921</v>
      </c>
      <c r="M177" s="61" t="s">
        <v>931</v>
      </c>
      <c r="N177" s="61" t="s">
        <v>1017</v>
      </c>
      <c r="O177" s="61">
        <f>VLOOKUP(P177,Clubs!D:E,2,FALSE)</f>
        <v>12</v>
      </c>
      <c r="P177" s="61" t="s">
        <v>974</v>
      </c>
      <c r="Q177" s="61">
        <v>1</v>
      </c>
      <c r="R177" s="34" t="s">
        <v>1222</v>
      </c>
      <c r="V177" s="30" t="str">
        <f t="shared" si="27"/>
        <v>c12ag3y2d100</v>
      </c>
      <c r="W177" s="30">
        <f>VLOOKUP(V177,Cohorts!A:B,2,FALSE)</f>
        <v>19</v>
      </c>
      <c r="X177" s="30" t="str">
        <f t="shared" si="28"/>
        <v xml:space="preserve">            [ 'cohort_id' =&gt; 19,  'team_rank_id' =&gt; 1 ],</v>
      </c>
      <c r="Y177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7" s="30" t="str">
        <f t="shared" si="30"/>
        <v xml:space="preserve">            [ 'session_id' =&gt; 7, 'division_id' =&gt; 100 ],</v>
      </c>
      <c r="AA177" s="30" t="str">
        <f t="shared" si="31"/>
        <v xml:space="preserve">            [ 'session_id' =&gt;   7, 'team_rank_id' =&gt; 1 ],</v>
      </c>
      <c r="AB177" s="30" t="str">
        <f t="shared" si="33"/>
        <v xml:space="preserve">            [ 'session_id' =&gt;   7, 'item_id' =&gt; 13, 'sequence' =&gt; 3 ],</v>
      </c>
      <c r="AC177" s="30" t="str">
        <f t="shared" si="34"/>
        <v>cohort19teamrank1</v>
      </c>
      <c r="AD177" s="30">
        <f>VLOOKUP(AC177,teams!C:D,2,FALSE)</f>
        <v>65</v>
      </c>
      <c r="AE177" s="30" t="str">
        <f t="shared" si="35"/>
        <v>s7i13seq3</v>
      </c>
      <c r="AF177" s="30" t="e">
        <f>VLOOKUP(AE177,sesionitem!D:E,2,FALSE)</f>
        <v>#N/A</v>
      </c>
      <c r="AG177" s="30" t="e">
        <f t="shared" si="36"/>
        <v>#N/A</v>
      </c>
    </row>
    <row r="178" spans="1:33" ht="17" x14ac:dyDescent="0.2">
      <c r="A178" s="30">
        <v>177</v>
      </c>
      <c r="B178" s="30">
        <f>VLOOKUP(C178,'May Sessions'!D:E,2,FALSE)</f>
        <v>7</v>
      </c>
      <c r="C178" s="31">
        <v>44334.75</v>
      </c>
      <c r="D178" s="64">
        <f>VLOOKUP(E178,'Age Groups'!B:C,2,FALSE)</f>
        <v>3</v>
      </c>
      <c r="E178" s="31" t="s">
        <v>913</v>
      </c>
      <c r="F178" s="64">
        <f>VLOOKUP(H178,Items!J:L,3,FALSE)</f>
        <v>13</v>
      </c>
      <c r="G178" s="64">
        <f t="shared" si="32"/>
        <v>3</v>
      </c>
      <c r="H178" s="31" t="s">
        <v>928</v>
      </c>
      <c r="I178" s="31" t="s">
        <v>1108</v>
      </c>
      <c r="J178" s="64">
        <v>0</v>
      </c>
      <c r="K178" s="31"/>
      <c r="L178" s="31" t="s">
        <v>921</v>
      </c>
      <c r="M178" s="61" t="s">
        <v>931</v>
      </c>
      <c r="N178" s="61" t="s">
        <v>1042</v>
      </c>
      <c r="O178" s="61">
        <f>VLOOKUP(P178,Clubs!D:E,2,FALSE)</f>
        <v>36</v>
      </c>
      <c r="P178" s="61" t="s">
        <v>131</v>
      </c>
      <c r="Q178" s="61">
        <v>1</v>
      </c>
      <c r="R178" s="34" t="s">
        <v>658</v>
      </c>
      <c r="V178" s="30" t="str">
        <f t="shared" si="27"/>
        <v>c36ag3y2d100</v>
      </c>
      <c r="W178" s="30">
        <f>VLOOKUP(V178,Cohorts!A:B,2,FALSE)</f>
        <v>163</v>
      </c>
      <c r="X178" s="30" t="str">
        <f t="shared" si="28"/>
        <v xml:space="preserve">            [ 'cohort_id' =&gt; 163,  'team_rank_id' =&gt; 1 ],</v>
      </c>
      <c r="Y178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8" s="30" t="str">
        <f t="shared" si="30"/>
        <v xml:space="preserve">            [ 'session_id' =&gt; 7, 'division_id' =&gt; 100 ],</v>
      </c>
      <c r="AA178" s="30" t="str">
        <f t="shared" si="31"/>
        <v xml:space="preserve">            [ 'session_id' =&gt;   7, 'team_rank_id' =&gt; 1 ],</v>
      </c>
      <c r="AB178" s="30" t="str">
        <f t="shared" si="33"/>
        <v xml:space="preserve">            [ 'session_id' =&gt;   7, 'item_id' =&gt; 13, 'sequence' =&gt; 3 ],</v>
      </c>
      <c r="AC178" s="30" t="str">
        <f t="shared" si="34"/>
        <v>cohort163teamrank1</v>
      </c>
      <c r="AD178" s="30">
        <f>VLOOKUP(AC178,teams!C:D,2,FALSE)</f>
        <v>42</v>
      </c>
      <c r="AE178" s="30" t="str">
        <f t="shared" si="35"/>
        <v>s7i13seq3</v>
      </c>
      <c r="AF178" s="30" t="e">
        <f>VLOOKUP(AE178,sesionitem!D:E,2,FALSE)</f>
        <v>#N/A</v>
      </c>
      <c r="AG178" s="30" t="e">
        <f t="shared" si="36"/>
        <v>#N/A</v>
      </c>
    </row>
    <row r="179" spans="1:33" ht="17" x14ac:dyDescent="0.2">
      <c r="A179" s="30">
        <v>178</v>
      </c>
      <c r="B179" s="30">
        <f>VLOOKUP(C179,'May Sessions'!D:E,2,FALSE)</f>
        <v>7</v>
      </c>
      <c r="C179" s="31">
        <v>44334.75</v>
      </c>
      <c r="D179" s="64">
        <f>VLOOKUP(E179,'Age Groups'!B:C,2,FALSE)</f>
        <v>3</v>
      </c>
      <c r="E179" s="31" t="s">
        <v>913</v>
      </c>
      <c r="F179" s="64">
        <f>VLOOKUP(H179,Items!J:L,3,FALSE)</f>
        <v>13</v>
      </c>
      <c r="G179" s="64">
        <f t="shared" si="32"/>
        <v>3</v>
      </c>
      <c r="H179" s="31" t="s">
        <v>928</v>
      </c>
      <c r="I179" s="31" t="s">
        <v>1108</v>
      </c>
      <c r="J179" s="64">
        <v>0</v>
      </c>
      <c r="K179" s="31"/>
      <c r="L179" s="31" t="s">
        <v>921</v>
      </c>
      <c r="M179" s="61" t="s">
        <v>931</v>
      </c>
      <c r="N179" s="61" t="s">
        <v>1057</v>
      </c>
      <c r="O179" s="61">
        <f>VLOOKUP(P179,Clubs!D:E,2,FALSE)</f>
        <v>14</v>
      </c>
      <c r="P179" s="61" t="s">
        <v>49</v>
      </c>
      <c r="Q179" s="61">
        <v>1</v>
      </c>
      <c r="R179" s="34" t="s">
        <v>569</v>
      </c>
      <c r="V179" s="30" t="str">
        <f t="shared" si="27"/>
        <v>c14ag3y2d100</v>
      </c>
      <c r="W179" s="30">
        <f>VLOOKUP(V179,Cohorts!A:B,2,FALSE)</f>
        <v>35</v>
      </c>
      <c r="X179" s="30" t="str">
        <f t="shared" si="28"/>
        <v xml:space="preserve">            [ 'cohort_id' =&gt; 35,  'team_rank_id' =&gt; 1 ],</v>
      </c>
      <c r="Y179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79" s="30" t="str">
        <f t="shared" si="30"/>
        <v xml:space="preserve">            [ 'session_id' =&gt; 7, 'division_id' =&gt; 100 ],</v>
      </c>
      <c r="AA179" s="30" t="str">
        <f t="shared" si="31"/>
        <v xml:space="preserve">            [ 'session_id' =&gt;   7, 'team_rank_id' =&gt; 1 ],</v>
      </c>
      <c r="AB179" s="30" t="str">
        <f t="shared" si="33"/>
        <v xml:space="preserve">            [ 'session_id' =&gt;   7, 'item_id' =&gt; 13, 'sequence' =&gt; 3 ],</v>
      </c>
      <c r="AC179" s="30" t="str">
        <f t="shared" si="34"/>
        <v>cohort35teamrank1</v>
      </c>
      <c r="AD179" s="30">
        <f>VLOOKUP(AC179,teams!C:D,2,FALSE)</f>
        <v>121</v>
      </c>
      <c r="AE179" s="30" t="str">
        <f t="shared" si="35"/>
        <v>s7i13seq3</v>
      </c>
      <c r="AF179" s="30" t="e">
        <f>VLOOKUP(AE179,sesionitem!D:E,2,FALSE)</f>
        <v>#N/A</v>
      </c>
      <c r="AG179" s="30" t="e">
        <f t="shared" si="36"/>
        <v>#N/A</v>
      </c>
    </row>
    <row r="180" spans="1:33" ht="17" x14ac:dyDescent="0.2">
      <c r="A180" s="30">
        <v>179</v>
      </c>
      <c r="B180" s="30">
        <f>VLOOKUP(C180,'May Sessions'!D:E,2,FALSE)</f>
        <v>7</v>
      </c>
      <c r="C180" s="31">
        <v>44334.75</v>
      </c>
      <c r="D180" s="64">
        <f>VLOOKUP(E180,'Age Groups'!B:C,2,FALSE)</f>
        <v>3</v>
      </c>
      <c r="E180" s="31" t="s">
        <v>913</v>
      </c>
      <c r="F180" s="64">
        <f>VLOOKUP(H180,Items!J:L,3,FALSE)</f>
        <v>13</v>
      </c>
      <c r="G180" s="64">
        <f t="shared" si="32"/>
        <v>3</v>
      </c>
      <c r="H180" s="31" t="s">
        <v>928</v>
      </c>
      <c r="I180" s="31" t="s">
        <v>1108</v>
      </c>
      <c r="J180" s="64">
        <v>0</v>
      </c>
      <c r="K180" s="31"/>
      <c r="L180" s="31" t="s">
        <v>921</v>
      </c>
      <c r="M180" s="61" t="s">
        <v>931</v>
      </c>
      <c r="N180" s="61" t="s">
        <v>1067</v>
      </c>
      <c r="O180" s="61">
        <f>VLOOKUP(P180,Clubs!D:E,2,FALSE)</f>
        <v>9</v>
      </c>
      <c r="P180" s="61" t="s">
        <v>966</v>
      </c>
      <c r="Q180" s="61">
        <v>1</v>
      </c>
      <c r="R180" s="34" t="s">
        <v>659</v>
      </c>
      <c r="V180" s="30" t="str">
        <f t="shared" si="27"/>
        <v>c9ag3y2d100</v>
      </c>
      <c r="W180" s="30">
        <f>VLOOKUP(V180,Cohorts!A:B,2,FALSE)</f>
        <v>242</v>
      </c>
      <c r="X180" s="30" t="str">
        <f t="shared" si="28"/>
        <v xml:space="preserve">            [ 'cohort_id' =&gt; 242,  'team_rank_id' =&gt; 1 ],</v>
      </c>
      <c r="Y180" s="30" t="str">
        <f t="shared" si="29"/>
        <v xml:space="preserve">                'competition_id' =&gt; 1, // this is May 2021###                'age_group_id'   =&gt; 3, ###                'start'          =&gt; '2021-05-18 18:00:00', ###            ], [</v>
      </c>
      <c r="Z180" s="30" t="str">
        <f t="shared" si="30"/>
        <v xml:space="preserve">            [ 'session_id' =&gt; 7, 'division_id' =&gt; 100 ],</v>
      </c>
      <c r="AA180" s="30" t="str">
        <f t="shared" si="31"/>
        <v xml:space="preserve">            [ 'session_id' =&gt;   7, 'team_rank_id' =&gt; 1 ],</v>
      </c>
      <c r="AB180" s="30" t="str">
        <f t="shared" si="33"/>
        <v xml:space="preserve">            [ 'session_id' =&gt;   7, 'item_id' =&gt; 13, 'sequence' =&gt; 3 ],</v>
      </c>
      <c r="AC180" s="30" t="str">
        <f t="shared" si="34"/>
        <v>cohort242teamrank1</v>
      </c>
      <c r="AD180" s="30">
        <f>VLOOKUP(AC180,teams!C:D,2,FALSE)</f>
        <v>102</v>
      </c>
      <c r="AE180" s="30" t="str">
        <f t="shared" si="35"/>
        <v>s7i13seq3</v>
      </c>
      <c r="AF180" s="30" t="e">
        <f>VLOOKUP(AE180,sesionitem!D:E,2,FALSE)</f>
        <v>#N/A</v>
      </c>
      <c r="AG180" s="30" t="e">
        <f t="shared" si="36"/>
        <v>#N/A</v>
      </c>
    </row>
    <row r="181" spans="1:33" x14ac:dyDescent="0.2">
      <c r="A181" s="30">
        <v>180</v>
      </c>
      <c r="B181" s="30">
        <f>VLOOKUP(C181,'May Sessions'!D:E,2,FALSE)</f>
        <v>24</v>
      </c>
      <c r="C181" s="31">
        <v>44334.8125</v>
      </c>
      <c r="D181" s="64">
        <f>VLOOKUP(E181,'Age Groups'!B:C,2,FALSE)</f>
        <v>6</v>
      </c>
      <c r="E181" s="31" t="s">
        <v>912</v>
      </c>
      <c r="F181" s="64">
        <f>VLOOKUP(H181,Items!J:L,3,FALSE)</f>
        <v>1</v>
      </c>
      <c r="G181" s="64">
        <f t="shared" si="32"/>
        <v>1</v>
      </c>
      <c r="H181" s="31" t="s">
        <v>920</v>
      </c>
      <c r="I181" s="31" t="s">
        <v>1109</v>
      </c>
      <c r="J181" s="64" t="str">
        <f t="shared" ref="J181:J222" si="37">RIGHT(L181,1)</f>
        <v>3</v>
      </c>
      <c r="K181" s="31"/>
      <c r="L181" s="31" t="s">
        <v>917</v>
      </c>
      <c r="M181" s="36"/>
      <c r="N181" s="36" t="s">
        <v>938</v>
      </c>
      <c r="O181" s="61">
        <f>VLOOKUP(P181,Clubs!D:E,2,FALSE)</f>
        <v>10</v>
      </c>
      <c r="P181" s="36" t="s">
        <v>31</v>
      </c>
      <c r="Q181" s="61">
        <v>1</v>
      </c>
      <c r="R181" s="32"/>
      <c r="V181" s="30" t="str">
        <f t="shared" si="27"/>
        <v>c10ag6y2d103</v>
      </c>
      <c r="W181" s="30">
        <f>VLOOKUP(V181,Cohorts!A:B,2,FALSE)</f>
        <v>11</v>
      </c>
      <c r="X181" s="30" t="str">
        <f t="shared" si="28"/>
        <v xml:space="preserve">            [ 'cohort_id' =&gt; 11,  'team_rank_id' =&gt; 1 ],</v>
      </c>
      <c r="Y181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1" s="30" t="str">
        <f t="shared" si="30"/>
        <v xml:space="preserve">            [ 'session_id' =&gt; 24, 'division_id' =&gt; 103 ],</v>
      </c>
      <c r="AA181" s="30" t="str">
        <f t="shared" si="31"/>
        <v xml:space="preserve">            [ 'session_id' =&gt;   24, 'team_rank_id' =&gt; 1 ],</v>
      </c>
      <c r="AB181" s="30" t="str">
        <f t="shared" si="33"/>
        <v xml:space="preserve">            [ 'session_id' =&gt;   24, 'item_id' =&gt; 1, 'sequence' =&gt; 1 ],</v>
      </c>
      <c r="AC181" s="30" t="str">
        <f t="shared" si="34"/>
        <v>cohort11teamrank1</v>
      </c>
      <c r="AD181" s="30">
        <f>VLOOKUP(AC181,teams!C:D,2,FALSE)</f>
        <v>6</v>
      </c>
      <c r="AE181" s="30" t="str">
        <f t="shared" si="35"/>
        <v>s24i1seq1</v>
      </c>
      <c r="AF181" s="30" t="e">
        <f>VLOOKUP(AE181,sesionitem!D:E,2,FALSE)</f>
        <v>#N/A</v>
      </c>
      <c r="AG181" s="30" t="e">
        <f t="shared" si="36"/>
        <v>#N/A</v>
      </c>
    </row>
    <row r="182" spans="1:33" x14ac:dyDescent="0.2">
      <c r="A182" s="30">
        <v>181</v>
      </c>
      <c r="B182" s="30">
        <f>VLOOKUP(C182,'May Sessions'!D:E,2,FALSE)</f>
        <v>24</v>
      </c>
      <c r="C182" s="31">
        <v>44334.8125</v>
      </c>
      <c r="D182" s="64">
        <f>VLOOKUP(E182,'Age Groups'!B:C,2,FALSE)</f>
        <v>6</v>
      </c>
      <c r="E182" s="31" t="s">
        <v>912</v>
      </c>
      <c r="F182" s="64">
        <f>VLOOKUP(H182,Items!J:L,3,FALSE)</f>
        <v>1</v>
      </c>
      <c r="G182" s="64">
        <f t="shared" si="32"/>
        <v>1</v>
      </c>
      <c r="H182" s="31" t="s">
        <v>920</v>
      </c>
      <c r="I182" s="31" t="s">
        <v>1109</v>
      </c>
      <c r="J182" s="64" t="str">
        <f t="shared" si="37"/>
        <v>3</v>
      </c>
      <c r="K182" s="31"/>
      <c r="L182" s="31" t="s">
        <v>917</v>
      </c>
      <c r="M182" s="36"/>
      <c r="N182" s="36" t="s">
        <v>986</v>
      </c>
      <c r="O182" s="61">
        <f>VLOOKUP(P182,Clubs!D:E,2,FALSE)</f>
        <v>2</v>
      </c>
      <c r="P182" s="36" t="s">
        <v>184</v>
      </c>
      <c r="Q182" s="61">
        <v>1</v>
      </c>
      <c r="R182" s="32"/>
      <c r="V182" s="30" t="str">
        <f t="shared" si="27"/>
        <v>c2ag6y2d103</v>
      </c>
      <c r="W182" s="30">
        <f>VLOOKUP(V182,Cohorts!A:B,2,FALSE)</f>
        <v>80</v>
      </c>
      <c r="X182" s="30" t="str">
        <f t="shared" si="28"/>
        <v xml:space="preserve">            [ 'cohort_id' =&gt; 80,  'team_rank_id' =&gt; 1 ],</v>
      </c>
      <c r="Y182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2" s="30" t="str">
        <f t="shared" si="30"/>
        <v xml:space="preserve">            [ 'session_id' =&gt; 24, 'division_id' =&gt; 103 ],</v>
      </c>
      <c r="AA182" s="30" t="str">
        <f t="shared" si="31"/>
        <v xml:space="preserve">            [ 'session_id' =&gt;   24, 'team_rank_id' =&gt; 1 ],</v>
      </c>
      <c r="AB182" s="30" t="str">
        <f t="shared" si="33"/>
        <v xml:space="preserve">            [ 'session_id' =&gt;   24, 'item_id' =&gt; 1, 'sequence' =&gt; 1 ],</v>
      </c>
      <c r="AC182" s="30" t="str">
        <f t="shared" si="34"/>
        <v>cohort80teamrank1</v>
      </c>
      <c r="AD182" s="30">
        <f>VLOOKUP(AC182,teams!C:D,2,FALSE)</f>
        <v>148</v>
      </c>
      <c r="AE182" s="30" t="str">
        <f t="shared" si="35"/>
        <v>s24i1seq1</v>
      </c>
      <c r="AF182" s="30" t="e">
        <f>VLOOKUP(AE182,sesionitem!D:E,2,FALSE)</f>
        <v>#N/A</v>
      </c>
      <c r="AG182" s="30" t="e">
        <f t="shared" si="36"/>
        <v>#N/A</v>
      </c>
    </row>
    <row r="183" spans="1:33" x14ac:dyDescent="0.2">
      <c r="A183" s="30">
        <v>182</v>
      </c>
      <c r="B183" s="30">
        <f>VLOOKUP(C183,'May Sessions'!D:E,2,FALSE)</f>
        <v>24</v>
      </c>
      <c r="C183" s="31">
        <v>44334.8125</v>
      </c>
      <c r="D183" s="64">
        <f>VLOOKUP(E183,'Age Groups'!B:C,2,FALSE)</f>
        <v>6</v>
      </c>
      <c r="E183" s="31" t="s">
        <v>912</v>
      </c>
      <c r="F183" s="64">
        <f>VLOOKUP(H183,Items!J:L,3,FALSE)</f>
        <v>1</v>
      </c>
      <c r="G183" s="64">
        <f t="shared" si="32"/>
        <v>1</v>
      </c>
      <c r="H183" s="31" t="s">
        <v>920</v>
      </c>
      <c r="I183" s="31" t="s">
        <v>1109</v>
      </c>
      <c r="J183" s="64" t="str">
        <f t="shared" si="37"/>
        <v>3</v>
      </c>
      <c r="K183" s="31"/>
      <c r="L183" s="31" t="s">
        <v>917</v>
      </c>
      <c r="M183" s="36"/>
      <c r="N183" s="36" t="s">
        <v>1017</v>
      </c>
      <c r="O183" s="61">
        <f>VLOOKUP(P183,Clubs!D:E,2,FALSE)</f>
        <v>38</v>
      </c>
      <c r="P183" s="36" t="s">
        <v>137</v>
      </c>
      <c r="Q183" s="61">
        <v>1</v>
      </c>
      <c r="R183" s="32"/>
      <c r="V183" s="30" t="str">
        <f t="shared" si="27"/>
        <v>c38ag6y2d103</v>
      </c>
      <c r="W183" s="30">
        <f>VLOOKUP(V183,Cohorts!A:B,2,FALSE)</f>
        <v>185</v>
      </c>
      <c r="X183" s="30" t="str">
        <f t="shared" si="28"/>
        <v xml:space="preserve">            [ 'cohort_id' =&gt; 185,  'team_rank_id' =&gt; 1 ],</v>
      </c>
      <c r="Y183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3" s="30" t="str">
        <f t="shared" si="30"/>
        <v xml:space="preserve">            [ 'session_id' =&gt; 24, 'division_id' =&gt; 103 ],</v>
      </c>
      <c r="AA183" s="30" t="str">
        <f t="shared" si="31"/>
        <v xml:space="preserve">            [ 'session_id' =&gt;   24, 'team_rank_id' =&gt; 1 ],</v>
      </c>
      <c r="AB183" s="30" t="str">
        <f t="shared" si="33"/>
        <v xml:space="preserve">            [ 'session_id' =&gt;   24, 'item_id' =&gt; 1, 'sequence' =&gt; 1 ],</v>
      </c>
      <c r="AC183" s="30" t="str">
        <f t="shared" si="34"/>
        <v>cohort185teamrank1</v>
      </c>
      <c r="AD183" s="30">
        <f>VLOOKUP(AC183,teams!C:D,2,FALSE)</f>
        <v>62</v>
      </c>
      <c r="AE183" s="30" t="str">
        <f t="shared" si="35"/>
        <v>s24i1seq1</v>
      </c>
      <c r="AF183" s="30" t="e">
        <f>VLOOKUP(AE183,sesionitem!D:E,2,FALSE)</f>
        <v>#N/A</v>
      </c>
      <c r="AG183" s="30" t="e">
        <f t="shared" si="36"/>
        <v>#N/A</v>
      </c>
    </row>
    <row r="184" spans="1:33" x14ac:dyDescent="0.2">
      <c r="A184" s="30">
        <v>183</v>
      </c>
      <c r="B184" s="30">
        <f>VLOOKUP(C184,'May Sessions'!D:E,2,FALSE)</f>
        <v>24</v>
      </c>
      <c r="C184" s="31">
        <v>44334.8125</v>
      </c>
      <c r="D184" s="64">
        <f>VLOOKUP(E184,'Age Groups'!B:C,2,FALSE)</f>
        <v>6</v>
      </c>
      <c r="E184" s="31" t="s">
        <v>912</v>
      </c>
      <c r="F184" s="64">
        <f>VLOOKUP(H184,Items!J:L,3,FALSE)</f>
        <v>1</v>
      </c>
      <c r="G184" s="64">
        <f t="shared" si="32"/>
        <v>1</v>
      </c>
      <c r="H184" s="31" t="s">
        <v>920</v>
      </c>
      <c r="I184" s="31" t="s">
        <v>1109</v>
      </c>
      <c r="J184" s="64" t="str">
        <f t="shared" si="37"/>
        <v>3</v>
      </c>
      <c r="K184" s="31"/>
      <c r="L184" s="31" t="s">
        <v>917</v>
      </c>
      <c r="M184" s="36"/>
      <c r="N184" s="36" t="s">
        <v>1042</v>
      </c>
      <c r="O184" s="61">
        <f>VLOOKUP(P184,Clubs!D:E,2,FALSE)</f>
        <v>31</v>
      </c>
      <c r="P184" s="36" t="s">
        <v>113</v>
      </c>
      <c r="Q184" s="61">
        <v>1</v>
      </c>
      <c r="R184" s="32"/>
      <c r="V184" s="30" t="str">
        <f t="shared" si="27"/>
        <v>c31ag6y2d103</v>
      </c>
      <c r="W184" s="30">
        <f>VLOOKUP(V184,Cohorts!A:B,2,FALSE)</f>
        <v>143</v>
      </c>
      <c r="X184" s="30" t="str">
        <f t="shared" si="28"/>
        <v xml:space="preserve">            [ 'cohort_id' =&gt; 143,  'team_rank_id' =&gt; 1 ],</v>
      </c>
      <c r="Y184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4" s="30" t="str">
        <f t="shared" si="30"/>
        <v xml:space="preserve">            [ 'session_id' =&gt; 24, 'division_id' =&gt; 103 ],</v>
      </c>
      <c r="AA184" s="30" t="str">
        <f t="shared" si="31"/>
        <v xml:space="preserve">            [ 'session_id' =&gt;   24, 'team_rank_id' =&gt; 1 ],</v>
      </c>
      <c r="AB184" s="30" t="str">
        <f t="shared" si="33"/>
        <v xml:space="preserve">            [ 'session_id' =&gt;   24, 'item_id' =&gt; 1, 'sequence' =&gt; 1 ],</v>
      </c>
      <c r="AC184" s="30" t="str">
        <f t="shared" si="34"/>
        <v>cohort143teamrank1</v>
      </c>
      <c r="AD184" s="30">
        <f>VLOOKUP(AC184,teams!C:D,2,FALSE)</f>
        <v>31</v>
      </c>
      <c r="AE184" s="30" t="str">
        <f t="shared" si="35"/>
        <v>s24i1seq1</v>
      </c>
      <c r="AF184" s="30" t="e">
        <f>VLOOKUP(AE184,sesionitem!D:E,2,FALSE)</f>
        <v>#N/A</v>
      </c>
      <c r="AG184" s="30" t="e">
        <f t="shared" si="36"/>
        <v>#N/A</v>
      </c>
    </row>
    <row r="185" spans="1:33" x14ac:dyDescent="0.2">
      <c r="A185" s="30">
        <v>184</v>
      </c>
      <c r="B185" s="30">
        <f>VLOOKUP(C185,'May Sessions'!D:E,2,FALSE)</f>
        <v>24</v>
      </c>
      <c r="C185" s="31">
        <v>44334.8125</v>
      </c>
      <c r="D185" s="64">
        <f>VLOOKUP(E185,'Age Groups'!B:C,2,FALSE)</f>
        <v>6</v>
      </c>
      <c r="E185" s="31" t="s">
        <v>912</v>
      </c>
      <c r="F185" s="64">
        <f>VLOOKUP(H185,Items!J:L,3,FALSE)</f>
        <v>1</v>
      </c>
      <c r="G185" s="64">
        <f t="shared" si="32"/>
        <v>1</v>
      </c>
      <c r="H185" s="31" t="s">
        <v>920</v>
      </c>
      <c r="I185" s="31" t="s">
        <v>1109</v>
      </c>
      <c r="J185" s="64" t="str">
        <f t="shared" si="37"/>
        <v>3</v>
      </c>
      <c r="K185" s="31"/>
      <c r="L185" s="31" t="s">
        <v>917</v>
      </c>
      <c r="M185" s="36"/>
      <c r="N185" s="36" t="s">
        <v>1057</v>
      </c>
      <c r="O185" s="61">
        <f>VLOOKUP(P185,Clubs!D:E,2,FALSE)</f>
        <v>34</v>
      </c>
      <c r="P185" s="36" t="s">
        <v>124</v>
      </c>
      <c r="Q185" s="61">
        <v>1</v>
      </c>
      <c r="R185" s="32"/>
      <c r="V185" s="30" t="str">
        <f t="shared" si="27"/>
        <v>c34ag6y2d103</v>
      </c>
      <c r="W185" s="30">
        <f>VLOOKUP(V185,Cohorts!A:B,2,FALSE)</f>
        <v>153</v>
      </c>
      <c r="X185" s="30" t="str">
        <f t="shared" si="28"/>
        <v xml:space="preserve">            [ 'cohort_id' =&gt; 153,  'team_rank_id' =&gt; 1 ],</v>
      </c>
      <c r="Y185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5" s="30" t="str">
        <f t="shared" si="30"/>
        <v xml:space="preserve">            [ 'session_id' =&gt; 24, 'division_id' =&gt; 103 ],</v>
      </c>
      <c r="AA185" s="30" t="str">
        <f t="shared" si="31"/>
        <v xml:space="preserve">            [ 'session_id' =&gt;   24, 'team_rank_id' =&gt; 1 ],</v>
      </c>
      <c r="AB185" s="30" t="str">
        <f t="shared" si="33"/>
        <v xml:space="preserve">            [ 'session_id' =&gt;   24, 'item_id' =&gt; 1, 'sequence' =&gt; 1 ],</v>
      </c>
      <c r="AC185" s="30" t="str">
        <f t="shared" si="34"/>
        <v>cohort153teamrank1</v>
      </c>
      <c r="AD185" s="30">
        <f>VLOOKUP(AC185,teams!C:D,2,FALSE)</f>
        <v>37</v>
      </c>
      <c r="AE185" s="30" t="str">
        <f t="shared" si="35"/>
        <v>s24i1seq1</v>
      </c>
      <c r="AF185" s="30" t="e">
        <f>VLOOKUP(AE185,sesionitem!D:E,2,FALSE)</f>
        <v>#N/A</v>
      </c>
      <c r="AG185" s="30" t="e">
        <f t="shared" si="36"/>
        <v>#N/A</v>
      </c>
    </row>
    <row r="186" spans="1:33" x14ac:dyDescent="0.2">
      <c r="A186" s="30">
        <v>185</v>
      </c>
      <c r="B186" s="30">
        <f>VLOOKUP(C186,'May Sessions'!D:E,2,FALSE)</f>
        <v>24</v>
      </c>
      <c r="C186" s="31">
        <v>44334.8125</v>
      </c>
      <c r="D186" s="64">
        <f>VLOOKUP(E186,'Age Groups'!B:C,2,FALSE)</f>
        <v>6</v>
      </c>
      <c r="E186" s="31" t="s">
        <v>912</v>
      </c>
      <c r="F186" s="64">
        <f>VLOOKUP(H186,Items!J:L,3,FALSE)</f>
        <v>4</v>
      </c>
      <c r="G186" s="64">
        <f t="shared" si="32"/>
        <v>2</v>
      </c>
      <c r="H186" s="31" t="s">
        <v>915</v>
      </c>
      <c r="I186" s="31" t="s">
        <v>1109</v>
      </c>
      <c r="J186" s="64" t="str">
        <f t="shared" si="37"/>
        <v>3</v>
      </c>
      <c r="K186" s="31"/>
      <c r="L186" s="31" t="s">
        <v>917</v>
      </c>
      <c r="M186" s="36"/>
      <c r="N186" s="36" t="s">
        <v>938</v>
      </c>
      <c r="O186" s="61">
        <f>VLOOKUP(P186,Clubs!D:E,2,FALSE)</f>
        <v>38</v>
      </c>
      <c r="P186" s="36" t="s">
        <v>137</v>
      </c>
      <c r="Q186" s="61">
        <v>1</v>
      </c>
      <c r="R186" s="32"/>
      <c r="V186" s="30" t="str">
        <f t="shared" si="27"/>
        <v>c38ag6y2d103</v>
      </c>
      <c r="W186" s="30">
        <f>VLOOKUP(V186,Cohorts!A:B,2,FALSE)</f>
        <v>185</v>
      </c>
      <c r="X186" s="30" t="str">
        <f t="shared" si="28"/>
        <v xml:space="preserve">            [ 'cohort_id' =&gt; 185,  'team_rank_id' =&gt; 1 ],</v>
      </c>
      <c r="Y186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6" s="30" t="str">
        <f t="shared" si="30"/>
        <v xml:space="preserve">            [ 'session_id' =&gt; 24, 'division_id' =&gt; 103 ],</v>
      </c>
      <c r="AA186" s="30" t="str">
        <f t="shared" si="31"/>
        <v xml:space="preserve">            [ 'session_id' =&gt;   24, 'team_rank_id' =&gt; 1 ],</v>
      </c>
      <c r="AB186" s="30" t="str">
        <f t="shared" si="33"/>
        <v xml:space="preserve">            [ 'session_id' =&gt;   24, 'item_id' =&gt; 4, 'sequence' =&gt; 2 ],</v>
      </c>
      <c r="AC186" s="30" t="str">
        <f t="shared" si="34"/>
        <v>cohort185teamrank1</v>
      </c>
      <c r="AD186" s="30">
        <f>VLOOKUP(AC186,teams!C:D,2,FALSE)</f>
        <v>62</v>
      </c>
      <c r="AE186" s="30" t="str">
        <f t="shared" si="35"/>
        <v>s24i4seq2</v>
      </c>
      <c r="AF186" s="30" t="e">
        <f>VLOOKUP(AE186,sesionitem!D:E,2,FALSE)</f>
        <v>#N/A</v>
      </c>
      <c r="AG186" s="30" t="e">
        <f t="shared" si="36"/>
        <v>#N/A</v>
      </c>
    </row>
    <row r="187" spans="1:33" x14ac:dyDescent="0.2">
      <c r="A187" s="30">
        <v>186</v>
      </c>
      <c r="B187" s="30">
        <f>VLOOKUP(C187,'May Sessions'!D:E,2,FALSE)</f>
        <v>24</v>
      </c>
      <c r="C187" s="31">
        <v>44334.8125</v>
      </c>
      <c r="D187" s="64">
        <f>VLOOKUP(E187,'Age Groups'!B:C,2,FALSE)</f>
        <v>6</v>
      </c>
      <c r="E187" s="31" t="s">
        <v>912</v>
      </c>
      <c r="F187" s="64">
        <f>VLOOKUP(H187,Items!J:L,3,FALSE)</f>
        <v>4</v>
      </c>
      <c r="G187" s="64">
        <f t="shared" si="32"/>
        <v>2</v>
      </c>
      <c r="H187" s="31" t="s">
        <v>915</v>
      </c>
      <c r="I187" s="31" t="s">
        <v>1109</v>
      </c>
      <c r="J187" s="64" t="str">
        <f t="shared" si="37"/>
        <v>3</v>
      </c>
      <c r="K187" s="31"/>
      <c r="L187" s="31" t="s">
        <v>917</v>
      </c>
      <c r="M187" s="36"/>
      <c r="N187" s="36" t="s">
        <v>986</v>
      </c>
      <c r="O187" s="61">
        <f>VLOOKUP(P187,Clubs!D:E,2,FALSE)</f>
        <v>10</v>
      </c>
      <c r="P187" s="36" t="s">
        <v>31</v>
      </c>
      <c r="Q187" s="61">
        <v>1</v>
      </c>
      <c r="R187" s="32"/>
      <c r="V187" s="30" t="str">
        <f t="shared" si="27"/>
        <v>c10ag6y2d103</v>
      </c>
      <c r="W187" s="30">
        <f>VLOOKUP(V187,Cohorts!A:B,2,FALSE)</f>
        <v>11</v>
      </c>
      <c r="X187" s="30" t="str">
        <f t="shared" si="28"/>
        <v xml:space="preserve">            [ 'cohort_id' =&gt; 11,  'team_rank_id' =&gt; 1 ],</v>
      </c>
      <c r="Y187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7" s="30" t="str">
        <f t="shared" si="30"/>
        <v xml:space="preserve">            [ 'session_id' =&gt; 24, 'division_id' =&gt; 103 ],</v>
      </c>
      <c r="AA187" s="30" t="str">
        <f t="shared" si="31"/>
        <v xml:space="preserve">            [ 'session_id' =&gt;   24, 'team_rank_id' =&gt; 1 ],</v>
      </c>
      <c r="AB187" s="30" t="str">
        <f t="shared" si="33"/>
        <v xml:space="preserve">            [ 'session_id' =&gt;   24, 'item_id' =&gt; 4, 'sequence' =&gt; 2 ],</v>
      </c>
      <c r="AC187" s="30" t="str">
        <f t="shared" si="34"/>
        <v>cohort11teamrank1</v>
      </c>
      <c r="AD187" s="30">
        <f>VLOOKUP(AC187,teams!C:D,2,FALSE)</f>
        <v>6</v>
      </c>
      <c r="AE187" s="30" t="str">
        <f t="shared" si="35"/>
        <v>s24i4seq2</v>
      </c>
      <c r="AF187" s="30" t="e">
        <f>VLOOKUP(AE187,sesionitem!D:E,2,FALSE)</f>
        <v>#N/A</v>
      </c>
      <c r="AG187" s="30" t="e">
        <f t="shared" si="36"/>
        <v>#N/A</v>
      </c>
    </row>
    <row r="188" spans="1:33" x14ac:dyDescent="0.2">
      <c r="A188" s="30">
        <v>187</v>
      </c>
      <c r="B188" s="30">
        <f>VLOOKUP(C188,'May Sessions'!D:E,2,FALSE)</f>
        <v>24</v>
      </c>
      <c r="C188" s="31">
        <v>44334.8125</v>
      </c>
      <c r="D188" s="64">
        <f>VLOOKUP(E188,'Age Groups'!B:C,2,FALSE)</f>
        <v>6</v>
      </c>
      <c r="E188" s="31" t="s">
        <v>912</v>
      </c>
      <c r="F188" s="64">
        <f>VLOOKUP(H188,Items!J:L,3,FALSE)</f>
        <v>4</v>
      </c>
      <c r="G188" s="64">
        <f t="shared" si="32"/>
        <v>2</v>
      </c>
      <c r="H188" s="31" t="s">
        <v>915</v>
      </c>
      <c r="I188" s="31" t="s">
        <v>1109</v>
      </c>
      <c r="J188" s="64" t="str">
        <f t="shared" si="37"/>
        <v>3</v>
      </c>
      <c r="K188" s="31"/>
      <c r="L188" s="31" t="s">
        <v>917</v>
      </c>
      <c r="M188" s="36"/>
      <c r="N188" s="36" t="s">
        <v>1017</v>
      </c>
      <c r="O188" s="61">
        <f>VLOOKUP(P188,Clubs!D:E,2,FALSE)</f>
        <v>34</v>
      </c>
      <c r="P188" s="36" t="s">
        <v>124</v>
      </c>
      <c r="Q188" s="61">
        <v>1</v>
      </c>
      <c r="R188" s="32"/>
      <c r="V188" s="30" t="str">
        <f t="shared" si="27"/>
        <v>c34ag6y2d103</v>
      </c>
      <c r="W188" s="30">
        <f>VLOOKUP(V188,Cohorts!A:B,2,FALSE)</f>
        <v>153</v>
      </c>
      <c r="X188" s="30" t="str">
        <f t="shared" si="28"/>
        <v xml:space="preserve">            [ 'cohort_id' =&gt; 153,  'team_rank_id' =&gt; 1 ],</v>
      </c>
      <c r="Y188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8" s="30" t="str">
        <f t="shared" si="30"/>
        <v xml:space="preserve">            [ 'session_id' =&gt; 24, 'division_id' =&gt; 103 ],</v>
      </c>
      <c r="AA188" s="30" t="str">
        <f t="shared" si="31"/>
        <v xml:space="preserve">            [ 'session_id' =&gt;   24, 'team_rank_id' =&gt; 1 ],</v>
      </c>
      <c r="AB188" s="30" t="str">
        <f t="shared" si="33"/>
        <v xml:space="preserve">            [ 'session_id' =&gt;   24, 'item_id' =&gt; 4, 'sequence' =&gt; 2 ],</v>
      </c>
      <c r="AC188" s="30" t="str">
        <f t="shared" si="34"/>
        <v>cohort153teamrank1</v>
      </c>
      <c r="AD188" s="30">
        <f>VLOOKUP(AC188,teams!C:D,2,FALSE)</f>
        <v>37</v>
      </c>
      <c r="AE188" s="30" t="str">
        <f t="shared" si="35"/>
        <v>s24i4seq2</v>
      </c>
      <c r="AF188" s="30" t="e">
        <f>VLOOKUP(AE188,sesionitem!D:E,2,FALSE)</f>
        <v>#N/A</v>
      </c>
      <c r="AG188" s="30" t="e">
        <f t="shared" si="36"/>
        <v>#N/A</v>
      </c>
    </row>
    <row r="189" spans="1:33" x14ac:dyDescent="0.2">
      <c r="A189" s="30">
        <v>188</v>
      </c>
      <c r="B189" s="30">
        <f>VLOOKUP(C189,'May Sessions'!D:E,2,FALSE)</f>
        <v>24</v>
      </c>
      <c r="C189" s="31">
        <v>44334.8125</v>
      </c>
      <c r="D189" s="64">
        <f>VLOOKUP(E189,'Age Groups'!B:C,2,FALSE)</f>
        <v>6</v>
      </c>
      <c r="E189" s="31" t="s">
        <v>912</v>
      </c>
      <c r="F189" s="64">
        <f>VLOOKUP(H189,Items!J:L,3,FALSE)</f>
        <v>4</v>
      </c>
      <c r="G189" s="64">
        <f t="shared" si="32"/>
        <v>2</v>
      </c>
      <c r="H189" s="31" t="s">
        <v>915</v>
      </c>
      <c r="I189" s="31" t="s">
        <v>1109</v>
      </c>
      <c r="J189" s="64" t="str">
        <f t="shared" si="37"/>
        <v>3</v>
      </c>
      <c r="K189" s="31"/>
      <c r="L189" s="31" t="s">
        <v>917</v>
      </c>
      <c r="M189" s="36"/>
      <c r="N189" s="36" t="s">
        <v>1042</v>
      </c>
      <c r="O189" s="61">
        <f>VLOOKUP(P189,Clubs!D:E,2,FALSE)</f>
        <v>31</v>
      </c>
      <c r="P189" s="36" t="s">
        <v>113</v>
      </c>
      <c r="Q189" s="61">
        <v>1</v>
      </c>
      <c r="R189" s="32"/>
      <c r="V189" s="30" t="str">
        <f t="shared" si="27"/>
        <v>c31ag6y2d103</v>
      </c>
      <c r="W189" s="30">
        <f>VLOOKUP(V189,Cohorts!A:B,2,FALSE)</f>
        <v>143</v>
      </c>
      <c r="X189" s="30" t="str">
        <f t="shared" si="28"/>
        <v xml:space="preserve">            [ 'cohort_id' =&gt; 143,  'team_rank_id' =&gt; 1 ],</v>
      </c>
      <c r="Y189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89" s="30" t="str">
        <f t="shared" si="30"/>
        <v xml:space="preserve">            [ 'session_id' =&gt; 24, 'division_id' =&gt; 103 ],</v>
      </c>
      <c r="AA189" s="30" t="str">
        <f t="shared" si="31"/>
        <v xml:space="preserve">            [ 'session_id' =&gt;   24, 'team_rank_id' =&gt; 1 ],</v>
      </c>
      <c r="AB189" s="30" t="str">
        <f t="shared" si="33"/>
        <v xml:space="preserve">            [ 'session_id' =&gt;   24, 'item_id' =&gt; 4, 'sequence' =&gt; 2 ],</v>
      </c>
      <c r="AC189" s="30" t="str">
        <f t="shared" si="34"/>
        <v>cohort143teamrank1</v>
      </c>
      <c r="AD189" s="30">
        <f>VLOOKUP(AC189,teams!C:D,2,FALSE)</f>
        <v>31</v>
      </c>
      <c r="AE189" s="30" t="str">
        <f t="shared" si="35"/>
        <v>s24i4seq2</v>
      </c>
      <c r="AF189" s="30" t="e">
        <f>VLOOKUP(AE189,sesionitem!D:E,2,FALSE)</f>
        <v>#N/A</v>
      </c>
      <c r="AG189" s="30" t="e">
        <f t="shared" si="36"/>
        <v>#N/A</v>
      </c>
    </row>
    <row r="190" spans="1:33" x14ac:dyDescent="0.2">
      <c r="A190" s="30">
        <v>189</v>
      </c>
      <c r="B190" s="30">
        <f>VLOOKUP(C190,'May Sessions'!D:E,2,FALSE)</f>
        <v>24</v>
      </c>
      <c r="C190" s="31">
        <v>44334.8125</v>
      </c>
      <c r="D190" s="64">
        <f>VLOOKUP(E190,'Age Groups'!B:C,2,FALSE)</f>
        <v>6</v>
      </c>
      <c r="E190" s="31" t="s">
        <v>912</v>
      </c>
      <c r="F190" s="64">
        <f>VLOOKUP(H190,Items!J:L,3,FALSE)</f>
        <v>4</v>
      </c>
      <c r="G190" s="64">
        <f t="shared" si="32"/>
        <v>2</v>
      </c>
      <c r="H190" s="31" t="s">
        <v>915</v>
      </c>
      <c r="I190" s="31" t="s">
        <v>1109</v>
      </c>
      <c r="J190" s="64" t="str">
        <f t="shared" si="37"/>
        <v>3</v>
      </c>
      <c r="K190" s="31"/>
      <c r="L190" s="31" t="s">
        <v>917</v>
      </c>
      <c r="M190" s="36"/>
      <c r="N190" s="36" t="s">
        <v>1057</v>
      </c>
      <c r="O190" s="61">
        <f>VLOOKUP(P190,Clubs!D:E,2,FALSE)</f>
        <v>2</v>
      </c>
      <c r="P190" s="36" t="s">
        <v>184</v>
      </c>
      <c r="Q190" s="61">
        <v>1</v>
      </c>
      <c r="R190" s="32"/>
      <c r="V190" s="30" t="str">
        <f t="shared" si="27"/>
        <v>c2ag6y2d103</v>
      </c>
      <c r="W190" s="30">
        <f>VLOOKUP(V190,Cohorts!A:B,2,FALSE)</f>
        <v>80</v>
      </c>
      <c r="X190" s="30" t="str">
        <f t="shared" si="28"/>
        <v xml:space="preserve">            [ 'cohort_id' =&gt; 80,  'team_rank_id' =&gt; 1 ],</v>
      </c>
      <c r="Y190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90" s="30" t="str">
        <f t="shared" si="30"/>
        <v xml:space="preserve">            [ 'session_id' =&gt; 24, 'division_id' =&gt; 103 ],</v>
      </c>
      <c r="AA190" s="30" t="str">
        <f t="shared" si="31"/>
        <v xml:space="preserve">            [ 'session_id' =&gt;   24, 'team_rank_id' =&gt; 1 ],</v>
      </c>
      <c r="AB190" s="30" t="str">
        <f t="shared" si="33"/>
        <v xml:space="preserve">            [ 'session_id' =&gt;   24, 'item_id' =&gt; 4, 'sequence' =&gt; 2 ],</v>
      </c>
      <c r="AC190" s="30" t="str">
        <f t="shared" si="34"/>
        <v>cohort80teamrank1</v>
      </c>
      <c r="AD190" s="30">
        <f>VLOOKUP(AC190,teams!C:D,2,FALSE)</f>
        <v>148</v>
      </c>
      <c r="AE190" s="30" t="str">
        <f t="shared" si="35"/>
        <v>s24i4seq2</v>
      </c>
      <c r="AF190" s="30" t="e">
        <f>VLOOKUP(AE190,sesionitem!D:E,2,FALSE)</f>
        <v>#N/A</v>
      </c>
      <c r="AG190" s="30" t="e">
        <f t="shared" si="36"/>
        <v>#N/A</v>
      </c>
    </row>
    <row r="191" spans="1:33" ht="17" x14ac:dyDescent="0.2">
      <c r="A191" s="30">
        <v>190</v>
      </c>
      <c r="B191" s="30">
        <f>VLOOKUP(C191,'May Sessions'!D:E,2,FALSE)</f>
        <v>24</v>
      </c>
      <c r="C191" s="31">
        <v>44334.8125</v>
      </c>
      <c r="D191" s="64">
        <f>VLOOKUP(E191,'Age Groups'!B:C,2,FALSE)</f>
        <v>6</v>
      </c>
      <c r="E191" s="31" t="s">
        <v>912</v>
      </c>
      <c r="F191" s="64">
        <f>VLOOKUP(H191,Items!J:L,3,FALSE)</f>
        <v>6</v>
      </c>
      <c r="G191" s="64">
        <f t="shared" si="32"/>
        <v>3</v>
      </c>
      <c r="H191" s="31" t="s">
        <v>926</v>
      </c>
      <c r="I191" s="31" t="s">
        <v>1108</v>
      </c>
      <c r="J191" s="64" t="str">
        <f t="shared" si="37"/>
        <v>3</v>
      </c>
      <c r="K191" s="31"/>
      <c r="L191" s="31" t="s">
        <v>917</v>
      </c>
      <c r="M191" s="36"/>
      <c r="N191" s="36" t="s">
        <v>938</v>
      </c>
      <c r="O191" s="61">
        <f>VLOOKUP(P191,Clubs!D:E,2,FALSE)</f>
        <v>34</v>
      </c>
      <c r="P191" s="36" t="s">
        <v>124</v>
      </c>
      <c r="Q191" s="61">
        <v>1</v>
      </c>
      <c r="R191" s="34" t="s">
        <v>671</v>
      </c>
      <c r="V191" s="30" t="str">
        <f t="shared" si="27"/>
        <v>c34ag6y2d103</v>
      </c>
      <c r="W191" s="30">
        <f>VLOOKUP(V191,Cohorts!A:B,2,FALSE)</f>
        <v>153</v>
      </c>
      <c r="X191" s="30" t="str">
        <f t="shared" si="28"/>
        <v xml:space="preserve">            [ 'cohort_id' =&gt; 153,  'team_rank_id' =&gt; 1 ],</v>
      </c>
      <c r="Y191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91" s="30" t="str">
        <f t="shared" si="30"/>
        <v xml:space="preserve">            [ 'session_id' =&gt; 24, 'division_id' =&gt; 103 ],</v>
      </c>
      <c r="AA191" s="30" t="str">
        <f t="shared" si="31"/>
        <v xml:space="preserve">            [ 'session_id' =&gt;   24, 'team_rank_id' =&gt; 1 ],</v>
      </c>
      <c r="AB191" s="30" t="str">
        <f t="shared" si="33"/>
        <v xml:space="preserve">            [ 'session_id' =&gt;   24, 'item_id' =&gt; 6, 'sequence' =&gt; 3 ],</v>
      </c>
      <c r="AC191" s="30" t="str">
        <f t="shared" si="34"/>
        <v>cohort153teamrank1</v>
      </c>
      <c r="AD191" s="30">
        <f>VLOOKUP(AC191,teams!C:D,2,FALSE)</f>
        <v>37</v>
      </c>
      <c r="AE191" s="30" t="str">
        <f t="shared" si="35"/>
        <v>s24i6seq3</v>
      </c>
      <c r="AF191" s="30" t="e">
        <f>VLOOKUP(AE191,sesionitem!D:E,2,FALSE)</f>
        <v>#N/A</v>
      </c>
      <c r="AG191" s="30" t="e">
        <f t="shared" si="36"/>
        <v>#N/A</v>
      </c>
    </row>
    <row r="192" spans="1:33" ht="17" x14ac:dyDescent="0.2">
      <c r="A192" s="30">
        <v>191</v>
      </c>
      <c r="B192" s="30">
        <f>VLOOKUP(C192,'May Sessions'!D:E,2,FALSE)</f>
        <v>24</v>
      </c>
      <c r="C192" s="31">
        <v>44334.8125</v>
      </c>
      <c r="D192" s="64">
        <f>VLOOKUP(E192,'Age Groups'!B:C,2,FALSE)</f>
        <v>6</v>
      </c>
      <c r="E192" s="31" t="s">
        <v>912</v>
      </c>
      <c r="F192" s="64">
        <f>VLOOKUP(H192,Items!J:L,3,FALSE)</f>
        <v>6</v>
      </c>
      <c r="G192" s="64">
        <f t="shared" si="32"/>
        <v>3</v>
      </c>
      <c r="H192" s="31" t="s">
        <v>926</v>
      </c>
      <c r="I192" s="31" t="s">
        <v>1108</v>
      </c>
      <c r="J192" s="64" t="str">
        <f t="shared" si="37"/>
        <v>3</v>
      </c>
      <c r="K192" s="31"/>
      <c r="L192" s="31" t="s">
        <v>917</v>
      </c>
      <c r="M192" s="36"/>
      <c r="N192" s="36" t="s">
        <v>986</v>
      </c>
      <c r="O192" s="61">
        <f>VLOOKUP(P192,Clubs!D:E,2,FALSE)</f>
        <v>38</v>
      </c>
      <c r="P192" s="36" t="s">
        <v>137</v>
      </c>
      <c r="Q192" s="61">
        <v>1</v>
      </c>
      <c r="R192" s="34" t="s">
        <v>672</v>
      </c>
      <c r="V192" s="30" t="str">
        <f t="shared" si="27"/>
        <v>c38ag6y2d103</v>
      </c>
      <c r="W192" s="30">
        <f>VLOOKUP(V192,Cohorts!A:B,2,FALSE)</f>
        <v>185</v>
      </c>
      <c r="X192" s="30" t="str">
        <f t="shared" si="28"/>
        <v xml:space="preserve">            [ 'cohort_id' =&gt; 185,  'team_rank_id' =&gt; 1 ],</v>
      </c>
      <c r="Y192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92" s="30" t="str">
        <f t="shared" si="30"/>
        <v xml:space="preserve">            [ 'session_id' =&gt; 24, 'division_id' =&gt; 103 ],</v>
      </c>
      <c r="AA192" s="30" t="str">
        <f t="shared" si="31"/>
        <v xml:space="preserve">            [ 'session_id' =&gt;   24, 'team_rank_id' =&gt; 1 ],</v>
      </c>
      <c r="AB192" s="30" t="str">
        <f t="shared" si="33"/>
        <v xml:space="preserve">            [ 'session_id' =&gt;   24, 'item_id' =&gt; 6, 'sequence' =&gt; 3 ],</v>
      </c>
      <c r="AC192" s="30" t="str">
        <f t="shared" si="34"/>
        <v>cohort185teamrank1</v>
      </c>
      <c r="AD192" s="30">
        <f>VLOOKUP(AC192,teams!C:D,2,FALSE)</f>
        <v>62</v>
      </c>
      <c r="AE192" s="30" t="str">
        <f t="shared" si="35"/>
        <v>s24i6seq3</v>
      </c>
      <c r="AF192" s="30" t="e">
        <f>VLOOKUP(AE192,sesionitem!D:E,2,FALSE)</f>
        <v>#N/A</v>
      </c>
      <c r="AG192" s="30" t="e">
        <f t="shared" si="36"/>
        <v>#N/A</v>
      </c>
    </row>
    <row r="193" spans="1:33" ht="17" x14ac:dyDescent="0.2">
      <c r="A193" s="30">
        <v>192</v>
      </c>
      <c r="B193" s="30">
        <f>VLOOKUP(C193,'May Sessions'!D:E,2,FALSE)</f>
        <v>24</v>
      </c>
      <c r="C193" s="31">
        <v>44334.8125</v>
      </c>
      <c r="D193" s="64">
        <f>VLOOKUP(E193,'Age Groups'!B:C,2,FALSE)</f>
        <v>6</v>
      </c>
      <c r="E193" s="31" t="s">
        <v>912</v>
      </c>
      <c r="F193" s="64">
        <f>VLOOKUP(H193,Items!J:L,3,FALSE)</f>
        <v>6</v>
      </c>
      <c r="G193" s="64">
        <f t="shared" si="32"/>
        <v>3</v>
      </c>
      <c r="H193" s="31" t="s">
        <v>926</v>
      </c>
      <c r="I193" s="31" t="s">
        <v>1108</v>
      </c>
      <c r="J193" s="64" t="str">
        <f t="shared" si="37"/>
        <v>3</v>
      </c>
      <c r="K193" s="31"/>
      <c r="L193" s="31" t="s">
        <v>917</v>
      </c>
      <c r="M193" s="36"/>
      <c r="N193" s="36" t="s">
        <v>1017</v>
      </c>
      <c r="O193" s="61">
        <f>VLOOKUP(P193,Clubs!D:E,2,FALSE)</f>
        <v>2</v>
      </c>
      <c r="P193" s="36" t="s">
        <v>184</v>
      </c>
      <c r="Q193" s="61">
        <v>1</v>
      </c>
      <c r="R193" s="34" t="s">
        <v>1223</v>
      </c>
      <c r="V193" s="30" t="str">
        <f t="shared" si="27"/>
        <v>c2ag6y2d103</v>
      </c>
      <c r="W193" s="30">
        <f>VLOOKUP(V193,Cohorts!A:B,2,FALSE)</f>
        <v>80</v>
      </c>
      <c r="X193" s="30" t="str">
        <f t="shared" si="28"/>
        <v xml:space="preserve">            [ 'cohort_id' =&gt; 80,  'team_rank_id' =&gt; 1 ],</v>
      </c>
      <c r="Y193" s="30" t="str">
        <f t="shared" si="29"/>
        <v xml:space="preserve">                'competition_id' =&gt; 1, // this is May 2021###                'age_group_id'   =&gt; 6, ###                'start'          =&gt; '2021-05-18 19:30:00', ###            ], [</v>
      </c>
      <c r="Z193" s="30" t="str">
        <f t="shared" si="30"/>
        <v xml:space="preserve">            [ 'session_id' =&gt; 24, 'division_id' =&gt; 103 ],</v>
      </c>
      <c r="AA193" s="30" t="str">
        <f t="shared" si="31"/>
        <v xml:space="preserve">            [ 'session_id' =&gt;   24, 'team_rank_id' =&gt; 1 ],</v>
      </c>
      <c r="AB193" s="30" t="str">
        <f t="shared" si="33"/>
        <v xml:space="preserve">            [ 'session_id' =&gt;   24, 'item_id' =&gt; 6, 'sequence' =&gt; 3 ],</v>
      </c>
      <c r="AC193" s="30" t="str">
        <f t="shared" si="34"/>
        <v>cohort80teamrank1</v>
      </c>
      <c r="AD193" s="30">
        <f>VLOOKUP(AC193,teams!C:D,2,FALSE)</f>
        <v>148</v>
      </c>
      <c r="AE193" s="30" t="str">
        <f t="shared" si="35"/>
        <v>s24i6seq3</v>
      </c>
      <c r="AF193" s="30" t="e">
        <f>VLOOKUP(AE193,sesionitem!D:E,2,FALSE)</f>
        <v>#N/A</v>
      </c>
      <c r="AG193" s="30" t="e">
        <f t="shared" si="36"/>
        <v>#N/A</v>
      </c>
    </row>
    <row r="194" spans="1:33" ht="17" x14ac:dyDescent="0.2">
      <c r="A194" s="30">
        <v>193</v>
      </c>
      <c r="B194" s="30">
        <f>VLOOKUP(C194,'May Sessions'!D:E,2,FALSE)</f>
        <v>24</v>
      </c>
      <c r="C194" s="31">
        <v>44334.8125</v>
      </c>
      <c r="D194" s="64">
        <f>VLOOKUP(E194,'Age Groups'!B:C,2,FALSE)</f>
        <v>6</v>
      </c>
      <c r="E194" s="31" t="s">
        <v>912</v>
      </c>
      <c r="F194" s="64">
        <f>VLOOKUP(H194,Items!J:L,3,FALSE)</f>
        <v>6</v>
      </c>
      <c r="G194" s="64">
        <f t="shared" si="32"/>
        <v>3</v>
      </c>
      <c r="H194" s="31" t="s">
        <v>926</v>
      </c>
      <c r="I194" s="31" t="s">
        <v>1108</v>
      </c>
      <c r="J194" s="64" t="str">
        <f t="shared" si="37"/>
        <v>3</v>
      </c>
      <c r="K194" s="31"/>
      <c r="L194" s="31" t="s">
        <v>917</v>
      </c>
      <c r="M194" s="36"/>
      <c r="N194" s="36" t="s">
        <v>1042</v>
      </c>
      <c r="O194" s="61">
        <f>VLOOKUP(P194,Clubs!D:E,2,FALSE)</f>
        <v>31</v>
      </c>
      <c r="P194" s="36" t="s">
        <v>113</v>
      </c>
      <c r="Q194" s="61">
        <v>1</v>
      </c>
      <c r="R194" s="34" t="s">
        <v>674</v>
      </c>
      <c r="V194" s="30" t="str">
        <f t="shared" ref="V194:V257" si="38">"c"&amp;O194&amp;"ag"&amp;D194&amp;"y2d10"&amp;J194</f>
        <v>c31ag6y2d103</v>
      </c>
      <c r="W194" s="30">
        <f>VLOOKUP(V194,Cohorts!A:B,2,FALSE)</f>
        <v>143</v>
      </c>
      <c r="X194" s="30" t="str">
        <f t="shared" ref="X194:X257" si="39">"            [ 'cohort_id' =&gt; "&amp;W194&amp;",  'team_rank_id' =&gt; "&amp;Q194&amp;" ],"</f>
        <v xml:space="preserve">            [ 'cohort_id' =&gt; 143,  'team_rank_id' =&gt; 1 ],</v>
      </c>
      <c r="Y194" s="30" t="str">
        <f t="shared" ref="Y194:Y257" si="40">"                'competition_id' =&gt; 1, // this is May 2021###                'age_group_id'   =&gt; "&amp;D194&amp;", ###                'start'          =&gt; '"&amp;TEXT(C194,"yyyy-mm-dd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Z194" s="30" t="str">
        <f t="shared" ref="Z194:Z257" si="41" xml:space="preserve"> "            [ 'session_id' =&gt; "&amp;B194&amp;", 'division_id' =&gt; 10"&amp;J194&amp;" ],"</f>
        <v xml:space="preserve">            [ 'session_id' =&gt; 24, 'division_id' =&gt; 103 ],</v>
      </c>
      <c r="AA194" s="30" t="str">
        <f t="shared" ref="AA194:AA257" si="42">"            [ 'session_id' =&gt;   "&amp;B194&amp;", 'team_rank_id' =&gt; "&amp;Q194&amp;" ],"</f>
        <v xml:space="preserve">            [ 'session_id' =&gt;   24, 'team_rank_id' =&gt; 1 ],</v>
      </c>
      <c r="AB194" s="30" t="str">
        <f t="shared" si="33"/>
        <v xml:space="preserve">            [ 'session_id' =&gt;   24, 'item_id' =&gt; 6, 'sequence' =&gt; 3 ],</v>
      </c>
      <c r="AC194" s="30" t="str">
        <f t="shared" si="34"/>
        <v>cohort143teamrank1</v>
      </c>
      <c r="AD194" s="30">
        <f>VLOOKUP(AC194,teams!C:D,2,FALSE)</f>
        <v>31</v>
      </c>
      <c r="AE194" s="30" t="str">
        <f t="shared" si="35"/>
        <v>s24i6seq3</v>
      </c>
      <c r="AF194" s="30" t="e">
        <f>VLOOKUP(AE194,sesionitem!D:E,2,FALSE)</f>
        <v>#N/A</v>
      </c>
      <c r="AG194" s="30" t="e">
        <f t="shared" si="36"/>
        <v>#N/A</v>
      </c>
    </row>
    <row r="195" spans="1:33" ht="17" x14ac:dyDescent="0.2">
      <c r="A195" s="30">
        <v>194</v>
      </c>
      <c r="B195" s="30">
        <f>VLOOKUP(C195,'May Sessions'!D:E,2,FALSE)</f>
        <v>24</v>
      </c>
      <c r="C195" s="31">
        <v>44334.8125</v>
      </c>
      <c r="D195" s="64">
        <f>VLOOKUP(E195,'Age Groups'!B:C,2,FALSE)</f>
        <v>6</v>
      </c>
      <c r="E195" s="31" t="s">
        <v>912</v>
      </c>
      <c r="F195" s="64">
        <f>VLOOKUP(H195,Items!J:L,3,FALSE)</f>
        <v>6</v>
      </c>
      <c r="G195" s="64">
        <f t="shared" ref="G195:G258" si="43">IF(NOT(EXACT(C195,C194)),1,IF(NOT(EXACT(F195,F194)),G194+1,G194))</f>
        <v>3</v>
      </c>
      <c r="H195" s="31" t="s">
        <v>926</v>
      </c>
      <c r="I195" s="31" t="s">
        <v>1108</v>
      </c>
      <c r="J195" s="64" t="str">
        <f t="shared" si="37"/>
        <v>3</v>
      </c>
      <c r="K195" s="31"/>
      <c r="L195" s="31" t="s">
        <v>917</v>
      </c>
      <c r="M195" s="36"/>
      <c r="N195" s="36" t="s">
        <v>1057</v>
      </c>
      <c r="O195" s="61">
        <f>VLOOKUP(P195,Clubs!D:E,2,FALSE)</f>
        <v>10</v>
      </c>
      <c r="P195" s="36" t="s">
        <v>31</v>
      </c>
      <c r="Q195" s="61">
        <v>1</v>
      </c>
      <c r="R195" s="34" t="s">
        <v>675</v>
      </c>
      <c r="V195" s="30" t="str">
        <f t="shared" si="38"/>
        <v>c10ag6y2d103</v>
      </c>
      <c r="W195" s="30">
        <f>VLOOKUP(V195,Cohorts!A:B,2,FALSE)</f>
        <v>11</v>
      </c>
      <c r="X195" s="30" t="str">
        <f t="shared" si="39"/>
        <v xml:space="preserve">            [ 'cohort_id' =&gt; 11,  'team_rank_id' =&gt; 1 ],</v>
      </c>
      <c r="Y195" s="30" t="str">
        <f t="shared" si="40"/>
        <v xml:space="preserve">                'competition_id' =&gt; 1, // this is May 2021###                'age_group_id'   =&gt; 6, ###                'start'          =&gt; '2021-05-18 19:30:00', ###            ], [</v>
      </c>
      <c r="Z195" s="30" t="str">
        <f t="shared" si="41"/>
        <v xml:space="preserve">            [ 'session_id' =&gt; 24, 'division_id' =&gt; 103 ],</v>
      </c>
      <c r="AA195" s="30" t="str">
        <f t="shared" si="42"/>
        <v xml:space="preserve">            [ 'session_id' =&gt;   24, 'team_rank_id' =&gt; 1 ],</v>
      </c>
      <c r="AB195" s="30" t="str">
        <f t="shared" ref="AB195:AB258" si="44">"            [ 'session_id' =&gt;   "&amp;B195&amp;", 'item_id' =&gt; "&amp;F195&amp;", 'sequence' =&gt; "&amp;G195&amp;" ],"</f>
        <v xml:space="preserve">            [ 'session_id' =&gt;   24, 'item_id' =&gt; 6, 'sequence' =&gt; 3 ],</v>
      </c>
      <c r="AC195" s="30" t="str">
        <f t="shared" ref="AC195:AC258" si="45">"cohort"&amp;W195&amp;"teamrank"&amp;Q195</f>
        <v>cohort11teamrank1</v>
      </c>
      <c r="AD195" s="30">
        <f>VLOOKUP(AC195,teams!C:D,2,FALSE)</f>
        <v>6</v>
      </c>
      <c r="AE195" s="30" t="str">
        <f t="shared" ref="AE195:AE258" si="46">"s"&amp;B195&amp;"i"&amp;F195&amp;"seq"&amp;G195</f>
        <v>s24i6seq3</v>
      </c>
      <c r="AF195" s="30" t="e">
        <f>VLOOKUP(AE195,sesionitem!D:E,2,FALSE)</f>
        <v>#N/A</v>
      </c>
      <c r="AG195" s="30" t="e">
        <f t="shared" ref="AG195:AG258" si="47">"            [ 'session_item_id' =&gt; "&amp;AF195&amp;", 'team_id' =&gt; "&amp;AD195&amp;", 'sequence' =&gt; "&amp;N195&amp;", 'music_title' =&gt; '"&amp;R195&amp;"' ],"</f>
        <v>#N/A</v>
      </c>
    </row>
    <row r="196" spans="1:33" x14ac:dyDescent="0.2">
      <c r="A196" s="30">
        <v>195</v>
      </c>
      <c r="B196" s="30">
        <f>VLOOKUP(C196,'May Sessions'!D:E,2,FALSE)</f>
        <v>19</v>
      </c>
      <c r="C196" s="31">
        <v>44335.75</v>
      </c>
      <c r="D196" s="64">
        <f>VLOOKUP(E196,'Age Groups'!B:C,2,FALSE)</f>
        <v>5</v>
      </c>
      <c r="E196" s="31" t="s">
        <v>910</v>
      </c>
      <c r="F196" s="64">
        <f>VLOOKUP(H196,Items!J:L,3,FALSE)</f>
        <v>2</v>
      </c>
      <c r="G196" s="64">
        <f t="shared" si="43"/>
        <v>1</v>
      </c>
      <c r="H196" s="31" t="s">
        <v>923</v>
      </c>
      <c r="I196" s="31" t="s">
        <v>1109</v>
      </c>
      <c r="J196" s="64" t="str">
        <f t="shared" si="37"/>
        <v>1</v>
      </c>
      <c r="K196" s="31"/>
      <c r="L196" s="31" t="s">
        <v>922</v>
      </c>
      <c r="M196" s="32" t="s">
        <v>933</v>
      </c>
      <c r="N196" s="32" t="s">
        <v>938</v>
      </c>
      <c r="O196" s="61">
        <f>VLOOKUP(P196,Clubs!D:E,2,FALSE)</f>
        <v>12</v>
      </c>
      <c r="P196" s="32" t="s">
        <v>974</v>
      </c>
      <c r="Q196" s="32" t="s">
        <v>986</v>
      </c>
      <c r="R196" s="32"/>
      <c r="V196" s="30" t="str">
        <f t="shared" si="38"/>
        <v>c12ag5y2d101</v>
      </c>
      <c r="W196" s="30">
        <f>VLOOKUP(V196,Cohorts!A:B,2,FALSE)</f>
        <v>23</v>
      </c>
      <c r="X196" s="30" t="str">
        <f t="shared" si="39"/>
        <v xml:space="preserve">            [ 'cohort_id' =&gt; 23,  'team_rank_id' =&gt; 2 ],</v>
      </c>
      <c r="Y196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196" s="30" t="str">
        <f t="shared" si="41"/>
        <v xml:space="preserve">            [ 'session_id' =&gt; 19, 'division_id' =&gt; 101 ],</v>
      </c>
      <c r="AA196" s="30" t="str">
        <f t="shared" si="42"/>
        <v xml:space="preserve">            [ 'session_id' =&gt;   19, 'team_rank_id' =&gt; 2 ],</v>
      </c>
      <c r="AB196" s="30" t="str">
        <f t="shared" si="44"/>
        <v xml:space="preserve">            [ 'session_id' =&gt;   19, 'item_id' =&gt; 2, 'sequence' =&gt; 1 ],</v>
      </c>
      <c r="AC196" s="30" t="str">
        <f t="shared" si="45"/>
        <v>cohort23teamrank2</v>
      </c>
      <c r="AD196" s="30">
        <f>VLOOKUP(AC196,teams!C:D,2,FALSE)</f>
        <v>94</v>
      </c>
      <c r="AE196" s="30" t="str">
        <f t="shared" si="46"/>
        <v>s19i2seq1</v>
      </c>
      <c r="AF196" s="30" t="e">
        <f>VLOOKUP(AE196,sesionitem!D:E,2,FALSE)</f>
        <v>#N/A</v>
      </c>
      <c r="AG196" s="30" t="e">
        <f t="shared" si="47"/>
        <v>#N/A</v>
      </c>
    </row>
    <row r="197" spans="1:33" x14ac:dyDescent="0.2">
      <c r="A197" s="30">
        <v>196</v>
      </c>
      <c r="B197" s="30">
        <f>VLOOKUP(C197,'May Sessions'!D:E,2,FALSE)</f>
        <v>19</v>
      </c>
      <c r="C197" s="31">
        <v>44335.75</v>
      </c>
      <c r="D197" s="64">
        <f>VLOOKUP(E197,'Age Groups'!B:C,2,FALSE)</f>
        <v>5</v>
      </c>
      <c r="E197" s="31" t="s">
        <v>910</v>
      </c>
      <c r="F197" s="64">
        <f>VLOOKUP(H197,Items!J:L,3,FALSE)</f>
        <v>2</v>
      </c>
      <c r="G197" s="64">
        <f t="shared" si="43"/>
        <v>1</v>
      </c>
      <c r="H197" s="31" t="s">
        <v>923</v>
      </c>
      <c r="I197" s="31" t="s">
        <v>1109</v>
      </c>
      <c r="J197" s="64" t="str">
        <f t="shared" si="37"/>
        <v>1</v>
      </c>
      <c r="K197" s="31"/>
      <c r="L197" s="31" t="s">
        <v>922</v>
      </c>
      <c r="M197" s="32" t="s">
        <v>933</v>
      </c>
      <c r="N197" s="32" t="s">
        <v>986</v>
      </c>
      <c r="O197" s="61">
        <f>VLOOKUP(P197,Clubs!D:E,2,FALSE)</f>
        <v>14</v>
      </c>
      <c r="P197" s="32" t="s">
        <v>49</v>
      </c>
      <c r="Q197" s="32" t="s">
        <v>986</v>
      </c>
      <c r="R197" s="32"/>
      <c r="T197" s="32" t="s">
        <v>1105</v>
      </c>
      <c r="V197" s="30" t="str">
        <f t="shared" si="38"/>
        <v>c14ag5y2d101</v>
      </c>
      <c r="W197" s="30">
        <f>VLOOKUP(V197,Cohorts!A:B,2,FALSE)</f>
        <v>39</v>
      </c>
      <c r="X197" s="30" t="str">
        <f t="shared" si="39"/>
        <v xml:space="preserve">            [ 'cohort_id' =&gt; 39,  'team_rank_id' =&gt; 2 ],</v>
      </c>
      <c r="Y197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197" s="30" t="str">
        <f t="shared" si="41"/>
        <v xml:space="preserve">            [ 'session_id' =&gt; 19, 'division_id' =&gt; 101 ],</v>
      </c>
      <c r="AA197" s="30" t="str">
        <f t="shared" si="42"/>
        <v xml:space="preserve">            [ 'session_id' =&gt;   19, 'team_rank_id' =&gt; 2 ],</v>
      </c>
      <c r="AB197" s="30" t="str">
        <f t="shared" si="44"/>
        <v xml:space="preserve">            [ 'session_id' =&gt;   19, 'item_id' =&gt; 2, 'sequence' =&gt; 1 ],</v>
      </c>
      <c r="AC197" s="30" t="str">
        <f t="shared" si="45"/>
        <v>cohort39teamrank2</v>
      </c>
      <c r="AD197" s="30">
        <f>VLOOKUP(AC197,teams!C:D,2,FALSE)</f>
        <v>129</v>
      </c>
      <c r="AE197" s="30" t="str">
        <f t="shared" si="46"/>
        <v>s19i2seq1</v>
      </c>
      <c r="AF197" s="30" t="e">
        <f>VLOOKUP(AE197,sesionitem!D:E,2,FALSE)</f>
        <v>#N/A</v>
      </c>
      <c r="AG197" s="30" t="e">
        <f t="shared" si="47"/>
        <v>#N/A</v>
      </c>
    </row>
    <row r="198" spans="1:33" x14ac:dyDescent="0.2">
      <c r="A198" s="30">
        <v>197</v>
      </c>
      <c r="B198" s="30">
        <f>VLOOKUP(C198,'May Sessions'!D:E,2,FALSE)</f>
        <v>19</v>
      </c>
      <c r="C198" s="31">
        <v>44335.75</v>
      </c>
      <c r="D198" s="64">
        <f>VLOOKUP(E198,'Age Groups'!B:C,2,FALSE)</f>
        <v>5</v>
      </c>
      <c r="E198" s="31" t="s">
        <v>910</v>
      </c>
      <c r="F198" s="64">
        <f>VLOOKUP(H198,Items!J:L,3,FALSE)</f>
        <v>2</v>
      </c>
      <c r="G198" s="64">
        <f t="shared" si="43"/>
        <v>1</v>
      </c>
      <c r="H198" s="31" t="s">
        <v>923</v>
      </c>
      <c r="I198" s="31" t="s">
        <v>1109</v>
      </c>
      <c r="J198" s="64" t="str">
        <f t="shared" si="37"/>
        <v>1</v>
      </c>
      <c r="K198" s="31"/>
      <c r="L198" s="31" t="s">
        <v>922</v>
      </c>
      <c r="M198" s="32" t="s">
        <v>933</v>
      </c>
      <c r="N198" s="32" t="s">
        <v>1017</v>
      </c>
      <c r="O198" s="61">
        <f>VLOOKUP(P198,Clubs!D:E,2,FALSE)</f>
        <v>41</v>
      </c>
      <c r="P198" s="32" t="s">
        <v>149</v>
      </c>
      <c r="Q198" s="32" t="s">
        <v>986</v>
      </c>
      <c r="R198" s="32"/>
      <c r="V198" s="30" t="str">
        <f t="shared" si="38"/>
        <v>c41ag5y2d101</v>
      </c>
      <c r="W198" s="30">
        <f>VLOOKUP(V198,Cohorts!A:B,2,FALSE)</f>
        <v>210</v>
      </c>
      <c r="X198" s="30" t="str">
        <f t="shared" si="39"/>
        <v xml:space="preserve">            [ 'cohort_id' =&gt; 210,  'team_rank_id' =&gt; 2 ],</v>
      </c>
      <c r="Y198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198" s="30" t="str">
        <f t="shared" si="41"/>
        <v xml:space="preserve">            [ 'session_id' =&gt; 19, 'division_id' =&gt; 101 ],</v>
      </c>
      <c r="AA198" s="30" t="str">
        <f t="shared" si="42"/>
        <v xml:space="preserve">            [ 'session_id' =&gt;   19, 'team_rank_id' =&gt; 2 ],</v>
      </c>
      <c r="AB198" s="30" t="str">
        <f t="shared" si="44"/>
        <v xml:space="preserve">            [ 'session_id' =&gt;   19, 'item_id' =&gt; 2, 'sequence' =&gt; 1 ],</v>
      </c>
      <c r="AC198" s="30" t="str">
        <f t="shared" si="45"/>
        <v>cohort210teamrank2</v>
      </c>
      <c r="AD198" s="30">
        <f>VLOOKUP(AC198,teams!C:D,2,FALSE)</f>
        <v>79</v>
      </c>
      <c r="AE198" s="30" t="str">
        <f t="shared" si="46"/>
        <v>s19i2seq1</v>
      </c>
      <c r="AF198" s="30" t="e">
        <f>VLOOKUP(AE198,sesionitem!D:E,2,FALSE)</f>
        <v>#N/A</v>
      </c>
      <c r="AG198" s="30" t="e">
        <f t="shared" si="47"/>
        <v>#N/A</v>
      </c>
    </row>
    <row r="199" spans="1:33" x14ac:dyDescent="0.2">
      <c r="A199" s="30">
        <v>198</v>
      </c>
      <c r="B199" s="30">
        <f>VLOOKUP(C199,'May Sessions'!D:E,2,FALSE)</f>
        <v>19</v>
      </c>
      <c r="C199" s="31">
        <v>44335.75</v>
      </c>
      <c r="D199" s="64">
        <f>VLOOKUP(E199,'Age Groups'!B:C,2,FALSE)</f>
        <v>5</v>
      </c>
      <c r="E199" s="31" t="s">
        <v>910</v>
      </c>
      <c r="F199" s="64">
        <f>VLOOKUP(H199,Items!J:L,3,FALSE)</f>
        <v>3</v>
      </c>
      <c r="G199" s="64">
        <f t="shared" si="43"/>
        <v>2</v>
      </c>
      <c r="H199" s="31" t="s">
        <v>927</v>
      </c>
      <c r="I199" s="31" t="s">
        <v>1109</v>
      </c>
      <c r="J199" s="64" t="str">
        <f t="shared" si="37"/>
        <v>1</v>
      </c>
      <c r="K199" s="31"/>
      <c r="L199" s="31" t="s">
        <v>922</v>
      </c>
      <c r="M199" s="32" t="s">
        <v>933</v>
      </c>
      <c r="N199" s="32" t="s">
        <v>938</v>
      </c>
      <c r="O199" s="61">
        <f>VLOOKUP(P199,Clubs!D:E,2,FALSE)</f>
        <v>12</v>
      </c>
      <c r="P199" s="32" t="s">
        <v>974</v>
      </c>
      <c r="Q199" s="32" t="s">
        <v>986</v>
      </c>
      <c r="R199" s="32"/>
      <c r="V199" s="30" t="str">
        <f t="shared" si="38"/>
        <v>c12ag5y2d101</v>
      </c>
      <c r="W199" s="30">
        <f>VLOOKUP(V199,Cohorts!A:B,2,FALSE)</f>
        <v>23</v>
      </c>
      <c r="X199" s="30" t="str">
        <f t="shared" si="39"/>
        <v xml:space="preserve">            [ 'cohort_id' =&gt; 23,  'team_rank_id' =&gt; 2 ],</v>
      </c>
      <c r="Y199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199" s="30" t="str">
        <f t="shared" si="41"/>
        <v xml:space="preserve">            [ 'session_id' =&gt; 19, 'division_id' =&gt; 101 ],</v>
      </c>
      <c r="AA199" s="30" t="str">
        <f t="shared" si="42"/>
        <v xml:space="preserve">            [ 'session_id' =&gt;   19, 'team_rank_id' =&gt; 2 ],</v>
      </c>
      <c r="AB199" s="30" t="str">
        <f t="shared" si="44"/>
        <v xml:space="preserve">            [ 'session_id' =&gt;   19, 'item_id' =&gt; 3, 'sequence' =&gt; 2 ],</v>
      </c>
      <c r="AC199" s="30" t="str">
        <f t="shared" si="45"/>
        <v>cohort23teamrank2</v>
      </c>
      <c r="AD199" s="30">
        <f>VLOOKUP(AC199,teams!C:D,2,FALSE)</f>
        <v>94</v>
      </c>
      <c r="AE199" s="30" t="str">
        <f t="shared" si="46"/>
        <v>s19i3seq2</v>
      </c>
      <c r="AF199" s="30" t="e">
        <f>VLOOKUP(AE199,sesionitem!D:E,2,FALSE)</f>
        <v>#N/A</v>
      </c>
      <c r="AG199" s="30" t="e">
        <f t="shared" si="47"/>
        <v>#N/A</v>
      </c>
    </row>
    <row r="200" spans="1:33" x14ac:dyDescent="0.2">
      <c r="A200" s="30">
        <v>199</v>
      </c>
      <c r="B200" s="30">
        <f>VLOOKUP(C200,'May Sessions'!D:E,2,FALSE)</f>
        <v>19</v>
      </c>
      <c r="C200" s="31">
        <v>44335.75</v>
      </c>
      <c r="D200" s="64">
        <f>VLOOKUP(E200,'Age Groups'!B:C,2,FALSE)</f>
        <v>5</v>
      </c>
      <c r="E200" s="31" t="s">
        <v>910</v>
      </c>
      <c r="F200" s="64">
        <f>VLOOKUP(H200,Items!J:L,3,FALSE)</f>
        <v>3</v>
      </c>
      <c r="G200" s="64">
        <f t="shared" si="43"/>
        <v>2</v>
      </c>
      <c r="H200" s="31" t="s">
        <v>927</v>
      </c>
      <c r="I200" s="31" t="s">
        <v>1109</v>
      </c>
      <c r="J200" s="64" t="str">
        <f t="shared" si="37"/>
        <v>1</v>
      </c>
      <c r="K200" s="31"/>
      <c r="L200" s="31" t="s">
        <v>922</v>
      </c>
      <c r="M200" s="32" t="s">
        <v>933</v>
      </c>
      <c r="N200" s="32" t="s">
        <v>986</v>
      </c>
      <c r="O200" s="61">
        <f>VLOOKUP(P200,Clubs!D:E,2,FALSE)</f>
        <v>41</v>
      </c>
      <c r="P200" s="32" t="s">
        <v>149</v>
      </c>
      <c r="Q200" s="32" t="s">
        <v>986</v>
      </c>
      <c r="R200" s="32"/>
      <c r="V200" s="30" t="str">
        <f t="shared" si="38"/>
        <v>c41ag5y2d101</v>
      </c>
      <c r="W200" s="30">
        <f>VLOOKUP(V200,Cohorts!A:B,2,FALSE)</f>
        <v>210</v>
      </c>
      <c r="X200" s="30" t="str">
        <f t="shared" si="39"/>
        <v xml:space="preserve">            [ 'cohort_id' =&gt; 210,  'team_rank_id' =&gt; 2 ],</v>
      </c>
      <c r="Y200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200" s="30" t="str">
        <f t="shared" si="41"/>
        <v xml:space="preserve">            [ 'session_id' =&gt; 19, 'division_id' =&gt; 101 ],</v>
      </c>
      <c r="AA200" s="30" t="str">
        <f t="shared" si="42"/>
        <v xml:space="preserve">            [ 'session_id' =&gt;   19, 'team_rank_id' =&gt; 2 ],</v>
      </c>
      <c r="AB200" s="30" t="str">
        <f t="shared" si="44"/>
        <v xml:space="preserve">            [ 'session_id' =&gt;   19, 'item_id' =&gt; 3, 'sequence' =&gt; 2 ],</v>
      </c>
      <c r="AC200" s="30" t="str">
        <f t="shared" si="45"/>
        <v>cohort210teamrank2</v>
      </c>
      <c r="AD200" s="30">
        <f>VLOOKUP(AC200,teams!C:D,2,FALSE)</f>
        <v>79</v>
      </c>
      <c r="AE200" s="30" t="str">
        <f t="shared" si="46"/>
        <v>s19i3seq2</v>
      </c>
      <c r="AF200" s="30" t="e">
        <f>VLOOKUP(AE200,sesionitem!D:E,2,FALSE)</f>
        <v>#N/A</v>
      </c>
      <c r="AG200" s="30" t="e">
        <f t="shared" si="47"/>
        <v>#N/A</v>
      </c>
    </row>
    <row r="201" spans="1:33" x14ac:dyDescent="0.2">
      <c r="A201" s="30">
        <v>200</v>
      </c>
      <c r="B201" s="30">
        <f>VLOOKUP(C201,'May Sessions'!D:E,2,FALSE)</f>
        <v>19</v>
      </c>
      <c r="C201" s="31">
        <v>44335.75</v>
      </c>
      <c r="D201" s="64">
        <f>VLOOKUP(E201,'Age Groups'!B:C,2,FALSE)</f>
        <v>5</v>
      </c>
      <c r="E201" s="31" t="s">
        <v>910</v>
      </c>
      <c r="F201" s="64">
        <f>VLOOKUP(H201,Items!J:L,3,FALSE)</f>
        <v>3</v>
      </c>
      <c r="G201" s="64">
        <f t="shared" si="43"/>
        <v>2</v>
      </c>
      <c r="H201" s="31" t="s">
        <v>927</v>
      </c>
      <c r="I201" s="31" t="s">
        <v>1109</v>
      </c>
      <c r="J201" s="64" t="str">
        <f t="shared" si="37"/>
        <v>1</v>
      </c>
      <c r="K201" s="31"/>
      <c r="L201" s="31" t="s">
        <v>922</v>
      </c>
      <c r="M201" s="32" t="s">
        <v>933</v>
      </c>
      <c r="N201" s="32" t="s">
        <v>1017</v>
      </c>
      <c r="O201" s="61">
        <f>VLOOKUP(P201,Clubs!D:E,2,FALSE)</f>
        <v>14</v>
      </c>
      <c r="P201" s="32" t="s">
        <v>49</v>
      </c>
      <c r="Q201" s="32" t="s">
        <v>986</v>
      </c>
      <c r="R201" s="32"/>
      <c r="T201" s="32" t="s">
        <v>1105</v>
      </c>
      <c r="V201" s="30" t="str">
        <f t="shared" si="38"/>
        <v>c14ag5y2d101</v>
      </c>
      <c r="W201" s="30">
        <f>VLOOKUP(V201,Cohorts!A:B,2,FALSE)</f>
        <v>39</v>
      </c>
      <c r="X201" s="30" t="str">
        <f t="shared" si="39"/>
        <v xml:space="preserve">            [ 'cohort_id' =&gt; 39,  'team_rank_id' =&gt; 2 ],</v>
      </c>
      <c r="Y201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201" s="30" t="str">
        <f t="shared" si="41"/>
        <v xml:space="preserve">            [ 'session_id' =&gt; 19, 'division_id' =&gt; 101 ],</v>
      </c>
      <c r="AA201" s="30" t="str">
        <f t="shared" si="42"/>
        <v xml:space="preserve">            [ 'session_id' =&gt;   19, 'team_rank_id' =&gt; 2 ],</v>
      </c>
      <c r="AB201" s="30" t="str">
        <f t="shared" si="44"/>
        <v xml:space="preserve">            [ 'session_id' =&gt;   19, 'item_id' =&gt; 3, 'sequence' =&gt; 2 ],</v>
      </c>
      <c r="AC201" s="30" t="str">
        <f t="shared" si="45"/>
        <v>cohort39teamrank2</v>
      </c>
      <c r="AD201" s="30">
        <f>VLOOKUP(AC201,teams!C:D,2,FALSE)</f>
        <v>129</v>
      </c>
      <c r="AE201" s="30" t="str">
        <f t="shared" si="46"/>
        <v>s19i3seq2</v>
      </c>
      <c r="AF201" s="30" t="e">
        <f>VLOOKUP(AE201,sesionitem!D:E,2,FALSE)</f>
        <v>#N/A</v>
      </c>
      <c r="AG201" s="30" t="e">
        <f t="shared" si="47"/>
        <v>#N/A</v>
      </c>
    </row>
    <row r="202" spans="1:33" ht="17" x14ac:dyDescent="0.2">
      <c r="A202" s="30">
        <v>201</v>
      </c>
      <c r="B202" s="30">
        <f>VLOOKUP(C202,'May Sessions'!D:E,2,FALSE)</f>
        <v>19</v>
      </c>
      <c r="C202" s="31">
        <v>44335.75</v>
      </c>
      <c r="D202" s="64">
        <f>VLOOKUP(E202,'Age Groups'!B:C,2,FALSE)</f>
        <v>5</v>
      </c>
      <c r="E202" s="31" t="s">
        <v>910</v>
      </c>
      <c r="F202" s="64">
        <f>VLOOKUP(H202,Items!J:L,3,FALSE)</f>
        <v>7</v>
      </c>
      <c r="G202" s="64">
        <f t="shared" si="43"/>
        <v>3</v>
      </c>
      <c r="H202" s="31" t="s">
        <v>925</v>
      </c>
      <c r="I202" s="31" t="s">
        <v>1108</v>
      </c>
      <c r="J202" s="64" t="str">
        <f t="shared" si="37"/>
        <v>1</v>
      </c>
      <c r="K202" s="31"/>
      <c r="L202" s="31" t="s">
        <v>922</v>
      </c>
      <c r="M202" s="32" t="s">
        <v>933</v>
      </c>
      <c r="N202" s="32" t="s">
        <v>938</v>
      </c>
      <c r="O202" s="61">
        <f>VLOOKUP(P202,Clubs!D:E,2,FALSE)</f>
        <v>12</v>
      </c>
      <c r="P202" s="32" t="s">
        <v>974</v>
      </c>
      <c r="Q202" s="32" t="s">
        <v>986</v>
      </c>
      <c r="R202" s="34" t="s">
        <v>681</v>
      </c>
      <c r="V202" s="30" t="str">
        <f t="shared" si="38"/>
        <v>c12ag5y2d101</v>
      </c>
      <c r="W202" s="30">
        <f>VLOOKUP(V202,Cohorts!A:B,2,FALSE)</f>
        <v>23</v>
      </c>
      <c r="X202" s="30" t="str">
        <f t="shared" si="39"/>
        <v xml:space="preserve">            [ 'cohort_id' =&gt; 23,  'team_rank_id' =&gt; 2 ],</v>
      </c>
      <c r="Y202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202" s="30" t="str">
        <f t="shared" si="41"/>
        <v xml:space="preserve">            [ 'session_id' =&gt; 19, 'division_id' =&gt; 101 ],</v>
      </c>
      <c r="AA202" s="30" t="str">
        <f t="shared" si="42"/>
        <v xml:space="preserve">            [ 'session_id' =&gt;   19, 'team_rank_id' =&gt; 2 ],</v>
      </c>
      <c r="AB202" s="30" t="str">
        <f t="shared" si="44"/>
        <v xml:space="preserve">            [ 'session_id' =&gt;   19, 'item_id' =&gt; 7, 'sequence' =&gt; 3 ],</v>
      </c>
      <c r="AC202" s="30" t="str">
        <f t="shared" si="45"/>
        <v>cohort23teamrank2</v>
      </c>
      <c r="AD202" s="30">
        <f>VLOOKUP(AC202,teams!C:D,2,FALSE)</f>
        <v>94</v>
      </c>
      <c r="AE202" s="30" t="str">
        <f t="shared" si="46"/>
        <v>s19i7seq3</v>
      </c>
      <c r="AF202" s="30" t="e">
        <f>VLOOKUP(AE202,sesionitem!D:E,2,FALSE)</f>
        <v>#N/A</v>
      </c>
      <c r="AG202" s="30" t="e">
        <f t="shared" si="47"/>
        <v>#N/A</v>
      </c>
    </row>
    <row r="203" spans="1:33" ht="17" x14ac:dyDescent="0.2">
      <c r="A203" s="30">
        <v>202</v>
      </c>
      <c r="B203" s="30">
        <f>VLOOKUP(C203,'May Sessions'!D:E,2,FALSE)</f>
        <v>19</v>
      </c>
      <c r="C203" s="31">
        <v>44335.75</v>
      </c>
      <c r="D203" s="64">
        <f>VLOOKUP(E203,'Age Groups'!B:C,2,FALSE)</f>
        <v>5</v>
      </c>
      <c r="E203" s="31" t="s">
        <v>910</v>
      </c>
      <c r="F203" s="64">
        <f>VLOOKUP(H203,Items!J:L,3,FALSE)</f>
        <v>7</v>
      </c>
      <c r="G203" s="64">
        <f t="shared" si="43"/>
        <v>3</v>
      </c>
      <c r="H203" s="31" t="s">
        <v>925</v>
      </c>
      <c r="I203" s="31" t="s">
        <v>1108</v>
      </c>
      <c r="J203" s="64" t="str">
        <f t="shared" si="37"/>
        <v>1</v>
      </c>
      <c r="K203" s="31"/>
      <c r="L203" s="31" t="s">
        <v>922</v>
      </c>
      <c r="M203" s="32" t="s">
        <v>933</v>
      </c>
      <c r="N203" s="32" t="s">
        <v>986</v>
      </c>
      <c r="O203" s="61">
        <f>VLOOKUP(P203,Clubs!D:E,2,FALSE)</f>
        <v>14</v>
      </c>
      <c r="P203" s="32" t="s">
        <v>49</v>
      </c>
      <c r="Q203" s="32" t="s">
        <v>986</v>
      </c>
      <c r="R203" s="34" t="s">
        <v>682</v>
      </c>
      <c r="T203" s="32" t="s">
        <v>1105</v>
      </c>
      <c r="V203" s="30" t="str">
        <f t="shared" si="38"/>
        <v>c14ag5y2d101</v>
      </c>
      <c r="W203" s="30">
        <f>VLOOKUP(V203,Cohorts!A:B,2,FALSE)</f>
        <v>39</v>
      </c>
      <c r="X203" s="30" t="str">
        <f t="shared" si="39"/>
        <v xml:space="preserve">            [ 'cohort_id' =&gt; 39,  'team_rank_id' =&gt; 2 ],</v>
      </c>
      <c r="Y203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203" s="30" t="str">
        <f t="shared" si="41"/>
        <v xml:space="preserve">            [ 'session_id' =&gt; 19, 'division_id' =&gt; 101 ],</v>
      </c>
      <c r="AA203" s="30" t="str">
        <f t="shared" si="42"/>
        <v xml:space="preserve">            [ 'session_id' =&gt;   19, 'team_rank_id' =&gt; 2 ],</v>
      </c>
      <c r="AB203" s="30" t="str">
        <f t="shared" si="44"/>
        <v xml:space="preserve">            [ 'session_id' =&gt;   19, 'item_id' =&gt; 7, 'sequence' =&gt; 3 ],</v>
      </c>
      <c r="AC203" s="30" t="str">
        <f t="shared" si="45"/>
        <v>cohort39teamrank2</v>
      </c>
      <c r="AD203" s="30">
        <f>VLOOKUP(AC203,teams!C:D,2,FALSE)</f>
        <v>129</v>
      </c>
      <c r="AE203" s="30" t="str">
        <f t="shared" si="46"/>
        <v>s19i7seq3</v>
      </c>
      <c r="AF203" s="30" t="e">
        <f>VLOOKUP(AE203,sesionitem!D:E,2,FALSE)</f>
        <v>#N/A</v>
      </c>
      <c r="AG203" s="30" t="e">
        <f t="shared" si="47"/>
        <v>#N/A</v>
      </c>
    </row>
    <row r="204" spans="1:33" ht="17" x14ac:dyDescent="0.2">
      <c r="A204" s="30">
        <v>203</v>
      </c>
      <c r="B204" s="30">
        <f>VLOOKUP(C204,'May Sessions'!D:E,2,FALSE)</f>
        <v>19</v>
      </c>
      <c r="C204" s="31">
        <v>44335.75</v>
      </c>
      <c r="D204" s="64">
        <f>VLOOKUP(E204,'Age Groups'!B:C,2,FALSE)</f>
        <v>5</v>
      </c>
      <c r="E204" s="31" t="s">
        <v>910</v>
      </c>
      <c r="F204" s="64">
        <f>VLOOKUP(H204,Items!J:L,3,FALSE)</f>
        <v>7</v>
      </c>
      <c r="G204" s="64">
        <f t="shared" si="43"/>
        <v>3</v>
      </c>
      <c r="H204" s="31" t="s">
        <v>925</v>
      </c>
      <c r="I204" s="31" t="s">
        <v>1108</v>
      </c>
      <c r="J204" s="64" t="str">
        <f t="shared" si="37"/>
        <v>1</v>
      </c>
      <c r="K204" s="31"/>
      <c r="L204" s="31" t="s">
        <v>922</v>
      </c>
      <c r="M204" s="32" t="s">
        <v>933</v>
      </c>
      <c r="N204" s="32" t="s">
        <v>1017</v>
      </c>
      <c r="O204" s="61">
        <f>VLOOKUP(P204,Clubs!D:E,2,FALSE)</f>
        <v>41</v>
      </c>
      <c r="P204" s="32" t="s">
        <v>149</v>
      </c>
      <c r="Q204" s="32" t="s">
        <v>986</v>
      </c>
      <c r="R204" s="34" t="s">
        <v>591</v>
      </c>
      <c r="V204" s="30" t="str">
        <f t="shared" si="38"/>
        <v>c41ag5y2d101</v>
      </c>
      <c r="W204" s="30">
        <f>VLOOKUP(V204,Cohorts!A:B,2,FALSE)</f>
        <v>210</v>
      </c>
      <c r="X204" s="30" t="str">
        <f t="shared" si="39"/>
        <v xml:space="preserve">            [ 'cohort_id' =&gt; 210,  'team_rank_id' =&gt; 2 ],</v>
      </c>
      <c r="Y204" s="30" t="str">
        <f t="shared" si="40"/>
        <v xml:space="preserve">                'competition_id' =&gt; 1, // this is May 2021###                'age_group_id'   =&gt; 5, ###                'start'          =&gt; '2021-05-19 18:00:00', ###            ], [</v>
      </c>
      <c r="Z204" s="30" t="str">
        <f t="shared" si="41"/>
        <v xml:space="preserve">            [ 'session_id' =&gt; 19, 'division_id' =&gt; 101 ],</v>
      </c>
      <c r="AA204" s="30" t="str">
        <f t="shared" si="42"/>
        <v xml:space="preserve">            [ 'session_id' =&gt;   19, 'team_rank_id' =&gt; 2 ],</v>
      </c>
      <c r="AB204" s="30" t="str">
        <f t="shared" si="44"/>
        <v xml:space="preserve">            [ 'session_id' =&gt;   19, 'item_id' =&gt; 7, 'sequence' =&gt; 3 ],</v>
      </c>
      <c r="AC204" s="30" t="str">
        <f t="shared" si="45"/>
        <v>cohort210teamrank2</v>
      </c>
      <c r="AD204" s="30">
        <f>VLOOKUP(AC204,teams!C:D,2,FALSE)</f>
        <v>79</v>
      </c>
      <c r="AE204" s="30" t="str">
        <f t="shared" si="46"/>
        <v>s19i7seq3</v>
      </c>
      <c r="AF204" s="30" t="e">
        <f>VLOOKUP(AE204,sesionitem!D:E,2,FALSE)</f>
        <v>#N/A</v>
      </c>
      <c r="AG204" s="30" t="e">
        <f t="shared" si="47"/>
        <v>#N/A</v>
      </c>
    </row>
    <row r="205" spans="1:33" x14ac:dyDescent="0.2">
      <c r="A205" s="30">
        <v>204</v>
      </c>
      <c r="B205" s="30">
        <f>VLOOKUP(C205,'May Sessions'!D:E,2,FALSE)</f>
        <v>20</v>
      </c>
      <c r="C205" s="31">
        <v>44335.8125</v>
      </c>
      <c r="D205" s="64">
        <f>VLOOKUP(E205,'Age Groups'!B:C,2,FALSE)</f>
        <v>5</v>
      </c>
      <c r="E205" s="31" t="s">
        <v>910</v>
      </c>
      <c r="F205" s="64">
        <f>VLOOKUP(H205,Items!J:L,3,FALSE)</f>
        <v>2</v>
      </c>
      <c r="G205" s="64">
        <f t="shared" si="43"/>
        <v>1</v>
      </c>
      <c r="H205" s="31" t="s">
        <v>923</v>
      </c>
      <c r="I205" s="31" t="s">
        <v>1109</v>
      </c>
      <c r="J205" s="64" t="str">
        <f t="shared" si="37"/>
        <v>1</v>
      </c>
      <c r="K205" s="31"/>
      <c r="L205" s="31" t="s">
        <v>922</v>
      </c>
      <c r="M205" s="32" t="s">
        <v>931</v>
      </c>
      <c r="N205" s="32" t="s">
        <v>938</v>
      </c>
      <c r="O205" s="61">
        <f>VLOOKUP(P205,Clubs!D:E,2,FALSE)</f>
        <v>41</v>
      </c>
      <c r="P205" s="32" t="s">
        <v>149</v>
      </c>
      <c r="Q205" s="32" t="s">
        <v>938</v>
      </c>
      <c r="R205" s="32"/>
      <c r="V205" s="30" t="str">
        <f t="shared" si="38"/>
        <v>c41ag5y2d101</v>
      </c>
      <c r="W205" s="30">
        <f>VLOOKUP(V205,Cohorts!A:B,2,FALSE)</f>
        <v>210</v>
      </c>
      <c r="X205" s="30" t="str">
        <f t="shared" si="39"/>
        <v xml:space="preserve">            [ 'cohort_id' =&gt; 210,  'team_rank_id' =&gt; 1 ],</v>
      </c>
      <c r="Y205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05" s="30" t="str">
        <f t="shared" si="41"/>
        <v xml:space="preserve">            [ 'session_id' =&gt; 20, 'division_id' =&gt; 101 ],</v>
      </c>
      <c r="AA205" s="30" t="str">
        <f t="shared" si="42"/>
        <v xml:space="preserve">            [ 'session_id' =&gt;   20, 'team_rank_id' =&gt; 1 ],</v>
      </c>
      <c r="AB205" s="30" t="str">
        <f t="shared" si="44"/>
        <v xml:space="preserve">            [ 'session_id' =&gt;   20, 'item_id' =&gt; 2, 'sequence' =&gt; 1 ],</v>
      </c>
      <c r="AC205" s="30" t="str">
        <f t="shared" si="45"/>
        <v>cohort210teamrank1</v>
      </c>
      <c r="AD205" s="30">
        <f>VLOOKUP(AC205,teams!C:D,2,FALSE)</f>
        <v>78</v>
      </c>
      <c r="AE205" s="30" t="str">
        <f t="shared" si="46"/>
        <v>s20i2seq1</v>
      </c>
      <c r="AF205" s="30" t="e">
        <f>VLOOKUP(AE205,sesionitem!D:E,2,FALSE)</f>
        <v>#N/A</v>
      </c>
      <c r="AG205" s="30" t="e">
        <f t="shared" si="47"/>
        <v>#N/A</v>
      </c>
    </row>
    <row r="206" spans="1:33" x14ac:dyDescent="0.2">
      <c r="A206" s="30">
        <v>205</v>
      </c>
      <c r="B206" s="30">
        <f>VLOOKUP(C206,'May Sessions'!D:E,2,FALSE)</f>
        <v>20</v>
      </c>
      <c r="C206" s="31">
        <v>44335.8125</v>
      </c>
      <c r="D206" s="64">
        <f>VLOOKUP(E206,'Age Groups'!B:C,2,FALSE)</f>
        <v>5</v>
      </c>
      <c r="E206" s="31" t="s">
        <v>910</v>
      </c>
      <c r="F206" s="64">
        <f>VLOOKUP(H206,Items!J:L,3,FALSE)</f>
        <v>2</v>
      </c>
      <c r="G206" s="64">
        <f t="shared" si="43"/>
        <v>1</v>
      </c>
      <c r="H206" s="31" t="s">
        <v>923</v>
      </c>
      <c r="I206" s="31" t="s">
        <v>1109</v>
      </c>
      <c r="J206" s="64" t="str">
        <f t="shared" si="37"/>
        <v>1</v>
      </c>
      <c r="K206" s="31"/>
      <c r="L206" s="31" t="s">
        <v>922</v>
      </c>
      <c r="M206" s="61" t="s">
        <v>931</v>
      </c>
      <c r="N206" s="61" t="s">
        <v>986</v>
      </c>
      <c r="O206" s="61">
        <f>VLOOKUP(P206,Clubs!D:E,2,FALSE)</f>
        <v>14</v>
      </c>
      <c r="P206" s="61" t="s">
        <v>49</v>
      </c>
      <c r="Q206" s="61">
        <v>1</v>
      </c>
      <c r="R206" s="32"/>
      <c r="T206" s="30" t="s">
        <v>1105</v>
      </c>
      <c r="V206" s="30" t="str">
        <f t="shared" si="38"/>
        <v>c14ag5y2d101</v>
      </c>
      <c r="W206" s="30">
        <f>VLOOKUP(V206,Cohorts!A:B,2,FALSE)</f>
        <v>39</v>
      </c>
      <c r="X206" s="30" t="str">
        <f t="shared" si="39"/>
        <v xml:space="preserve">            [ 'cohort_id' =&gt; 39,  'team_rank_id' =&gt; 1 ],</v>
      </c>
      <c r="Y206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06" s="30" t="str">
        <f t="shared" si="41"/>
        <v xml:space="preserve">            [ 'session_id' =&gt; 20, 'division_id' =&gt; 101 ],</v>
      </c>
      <c r="AA206" s="30" t="str">
        <f t="shared" si="42"/>
        <v xml:space="preserve">            [ 'session_id' =&gt;   20, 'team_rank_id' =&gt; 1 ],</v>
      </c>
      <c r="AB206" s="30" t="str">
        <f t="shared" si="44"/>
        <v xml:space="preserve">            [ 'session_id' =&gt;   20, 'item_id' =&gt; 2, 'sequence' =&gt; 1 ],</v>
      </c>
      <c r="AC206" s="30" t="str">
        <f t="shared" si="45"/>
        <v>cohort39teamrank1</v>
      </c>
      <c r="AD206" s="30">
        <f>VLOOKUP(AC206,teams!C:D,2,FALSE)</f>
        <v>128</v>
      </c>
      <c r="AE206" s="30" t="str">
        <f t="shared" si="46"/>
        <v>s20i2seq1</v>
      </c>
      <c r="AF206" s="30" t="e">
        <f>VLOOKUP(AE206,sesionitem!D:E,2,FALSE)</f>
        <v>#N/A</v>
      </c>
      <c r="AG206" s="30" t="e">
        <f t="shared" si="47"/>
        <v>#N/A</v>
      </c>
    </row>
    <row r="207" spans="1:33" x14ac:dyDescent="0.2">
      <c r="A207" s="30">
        <v>206</v>
      </c>
      <c r="B207" s="30">
        <f>VLOOKUP(C207,'May Sessions'!D:E,2,FALSE)</f>
        <v>20</v>
      </c>
      <c r="C207" s="31">
        <v>44335.8125</v>
      </c>
      <c r="D207" s="64">
        <f>VLOOKUP(E207,'Age Groups'!B:C,2,FALSE)</f>
        <v>5</v>
      </c>
      <c r="E207" s="31" t="s">
        <v>910</v>
      </c>
      <c r="F207" s="64">
        <f>VLOOKUP(H207,Items!J:L,3,FALSE)</f>
        <v>2</v>
      </c>
      <c r="G207" s="64">
        <f t="shared" si="43"/>
        <v>1</v>
      </c>
      <c r="H207" s="31" t="s">
        <v>923</v>
      </c>
      <c r="I207" s="31" t="s">
        <v>1109</v>
      </c>
      <c r="J207" s="64" t="str">
        <f t="shared" si="37"/>
        <v>1</v>
      </c>
      <c r="K207" s="31"/>
      <c r="L207" s="31" t="s">
        <v>922</v>
      </c>
      <c r="M207" s="61" t="s">
        <v>931</v>
      </c>
      <c r="N207" s="61" t="s">
        <v>1017</v>
      </c>
      <c r="O207" s="61">
        <f>VLOOKUP(P207,Clubs!D:E,2,FALSE)</f>
        <v>13</v>
      </c>
      <c r="P207" s="61" t="s">
        <v>1074</v>
      </c>
      <c r="Q207" s="61">
        <v>1</v>
      </c>
      <c r="R207" s="32"/>
      <c r="V207" s="30" t="str">
        <f t="shared" si="38"/>
        <v>c13ag5y2d101</v>
      </c>
      <c r="W207" s="30">
        <f>VLOOKUP(V207,Cohorts!A:B,2,FALSE)</f>
        <v>31</v>
      </c>
      <c r="X207" s="30" t="str">
        <f t="shared" si="39"/>
        <v xml:space="preserve">            [ 'cohort_id' =&gt; 31,  'team_rank_id' =&gt; 1 ],</v>
      </c>
      <c r="Y207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07" s="30" t="str">
        <f t="shared" si="41"/>
        <v xml:space="preserve">            [ 'session_id' =&gt; 20, 'division_id' =&gt; 101 ],</v>
      </c>
      <c r="AA207" s="30" t="str">
        <f t="shared" si="42"/>
        <v xml:space="preserve">            [ 'session_id' =&gt;   20, 'team_rank_id' =&gt; 1 ],</v>
      </c>
      <c r="AB207" s="30" t="str">
        <f t="shared" si="44"/>
        <v xml:space="preserve">            [ 'session_id' =&gt;   20, 'item_id' =&gt; 2, 'sequence' =&gt; 1 ],</v>
      </c>
      <c r="AC207" s="30" t="str">
        <f t="shared" si="45"/>
        <v>cohort31teamrank1</v>
      </c>
      <c r="AD207" s="30">
        <f>VLOOKUP(AC207,teams!C:D,2,FALSE)</f>
        <v>118</v>
      </c>
      <c r="AE207" s="30" t="str">
        <f t="shared" si="46"/>
        <v>s20i2seq1</v>
      </c>
      <c r="AF207" s="30" t="e">
        <f>VLOOKUP(AE207,sesionitem!D:E,2,FALSE)</f>
        <v>#N/A</v>
      </c>
      <c r="AG207" s="30" t="e">
        <f t="shared" si="47"/>
        <v>#N/A</v>
      </c>
    </row>
    <row r="208" spans="1:33" x14ac:dyDescent="0.2">
      <c r="A208" s="30">
        <v>207</v>
      </c>
      <c r="B208" s="30">
        <f>VLOOKUP(C208,'May Sessions'!D:E,2,FALSE)</f>
        <v>20</v>
      </c>
      <c r="C208" s="31">
        <v>44335.8125</v>
      </c>
      <c r="D208" s="64">
        <f>VLOOKUP(E208,'Age Groups'!B:C,2,FALSE)</f>
        <v>5</v>
      </c>
      <c r="E208" s="31" t="s">
        <v>910</v>
      </c>
      <c r="F208" s="64">
        <f>VLOOKUP(H208,Items!J:L,3,FALSE)</f>
        <v>2</v>
      </c>
      <c r="G208" s="64">
        <f t="shared" si="43"/>
        <v>1</v>
      </c>
      <c r="H208" s="31" t="s">
        <v>923</v>
      </c>
      <c r="I208" s="31" t="s">
        <v>1109</v>
      </c>
      <c r="J208" s="64" t="str">
        <f t="shared" si="37"/>
        <v>1</v>
      </c>
      <c r="K208" s="31"/>
      <c r="L208" s="31" t="s">
        <v>922</v>
      </c>
      <c r="M208" s="61" t="s">
        <v>931</v>
      </c>
      <c r="N208" s="61" t="s">
        <v>1042</v>
      </c>
      <c r="O208" s="61">
        <f>VLOOKUP(P208,Clubs!D:E,2,FALSE)</f>
        <v>12</v>
      </c>
      <c r="P208" s="61" t="s">
        <v>974</v>
      </c>
      <c r="Q208" s="61">
        <v>1</v>
      </c>
      <c r="R208" s="32"/>
      <c r="V208" s="30" t="str">
        <f t="shared" si="38"/>
        <v>c12ag5y2d101</v>
      </c>
      <c r="W208" s="30">
        <f>VLOOKUP(V208,Cohorts!A:B,2,FALSE)</f>
        <v>23</v>
      </c>
      <c r="X208" s="30" t="str">
        <f t="shared" si="39"/>
        <v xml:space="preserve">            [ 'cohort_id' =&gt; 23,  'team_rank_id' =&gt; 1 ],</v>
      </c>
      <c r="Y208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08" s="30" t="str">
        <f t="shared" si="41"/>
        <v xml:space="preserve">            [ 'session_id' =&gt; 20, 'division_id' =&gt; 101 ],</v>
      </c>
      <c r="AA208" s="30" t="str">
        <f t="shared" si="42"/>
        <v xml:space="preserve">            [ 'session_id' =&gt;   20, 'team_rank_id' =&gt; 1 ],</v>
      </c>
      <c r="AB208" s="30" t="str">
        <f t="shared" si="44"/>
        <v xml:space="preserve">            [ 'session_id' =&gt;   20, 'item_id' =&gt; 2, 'sequence' =&gt; 1 ],</v>
      </c>
      <c r="AC208" s="30" t="str">
        <f t="shared" si="45"/>
        <v>cohort23teamrank1</v>
      </c>
      <c r="AD208" s="30">
        <f>VLOOKUP(AC208,teams!C:D,2,FALSE)</f>
        <v>93</v>
      </c>
      <c r="AE208" s="30" t="str">
        <f t="shared" si="46"/>
        <v>s20i2seq1</v>
      </c>
      <c r="AF208" s="30" t="e">
        <f>VLOOKUP(AE208,sesionitem!D:E,2,FALSE)</f>
        <v>#N/A</v>
      </c>
      <c r="AG208" s="30" t="e">
        <f t="shared" si="47"/>
        <v>#N/A</v>
      </c>
    </row>
    <row r="209" spans="1:33" x14ac:dyDescent="0.2">
      <c r="A209" s="30">
        <v>208</v>
      </c>
      <c r="B209" s="30">
        <f>VLOOKUP(C209,'May Sessions'!D:E,2,FALSE)</f>
        <v>20</v>
      </c>
      <c r="C209" s="31">
        <v>44335.8125</v>
      </c>
      <c r="D209" s="64">
        <f>VLOOKUP(E209,'Age Groups'!B:C,2,FALSE)</f>
        <v>5</v>
      </c>
      <c r="E209" s="31" t="s">
        <v>910</v>
      </c>
      <c r="F209" s="64">
        <f>VLOOKUP(H209,Items!J:L,3,FALSE)</f>
        <v>2</v>
      </c>
      <c r="G209" s="64">
        <f t="shared" si="43"/>
        <v>1</v>
      </c>
      <c r="H209" s="31" t="s">
        <v>923</v>
      </c>
      <c r="I209" s="31" t="s">
        <v>1109</v>
      </c>
      <c r="J209" s="64" t="str">
        <f t="shared" si="37"/>
        <v>1</v>
      </c>
      <c r="K209" s="31"/>
      <c r="L209" s="31" t="s">
        <v>922</v>
      </c>
      <c r="M209" s="61" t="s">
        <v>931</v>
      </c>
      <c r="N209" s="61" t="s">
        <v>1057</v>
      </c>
      <c r="O209" s="61">
        <f>VLOOKUP(P209,Clubs!D:E,2,FALSE)</f>
        <v>27</v>
      </c>
      <c r="P209" s="61" t="s">
        <v>98</v>
      </c>
      <c r="Q209" s="61">
        <v>1</v>
      </c>
      <c r="R209" s="32"/>
      <c r="V209" s="30" t="str">
        <f t="shared" si="38"/>
        <v>c27ag5y2d101</v>
      </c>
      <c r="W209" s="30">
        <f>VLOOKUP(V209,Cohorts!A:B,2,FALSE)</f>
        <v>112</v>
      </c>
      <c r="X209" s="30" t="str">
        <f t="shared" si="39"/>
        <v xml:space="preserve">            [ 'cohort_id' =&gt; 112,  'team_rank_id' =&gt; 1 ],</v>
      </c>
      <c r="Y209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09" s="30" t="str">
        <f t="shared" si="41"/>
        <v xml:space="preserve">            [ 'session_id' =&gt; 20, 'division_id' =&gt; 101 ],</v>
      </c>
      <c r="AA209" s="30" t="str">
        <f t="shared" si="42"/>
        <v xml:space="preserve">            [ 'session_id' =&gt;   20, 'team_rank_id' =&gt; 1 ],</v>
      </c>
      <c r="AB209" s="30" t="str">
        <f t="shared" si="44"/>
        <v xml:space="preserve">            [ 'session_id' =&gt;   20, 'item_id' =&gt; 2, 'sequence' =&gt; 1 ],</v>
      </c>
      <c r="AC209" s="30" t="str">
        <f t="shared" si="45"/>
        <v>cohort112teamrank1</v>
      </c>
      <c r="AD209" s="30">
        <f>VLOOKUP(AC209,teams!C:D,2,FALSE)</f>
        <v>8</v>
      </c>
      <c r="AE209" s="30" t="str">
        <f t="shared" si="46"/>
        <v>s20i2seq1</v>
      </c>
      <c r="AF209" s="30" t="e">
        <f>VLOOKUP(AE209,sesionitem!D:E,2,FALSE)</f>
        <v>#N/A</v>
      </c>
      <c r="AG209" s="30" t="e">
        <f t="shared" si="47"/>
        <v>#N/A</v>
      </c>
    </row>
    <row r="210" spans="1:33" x14ac:dyDescent="0.2">
      <c r="A210" s="30">
        <v>209</v>
      </c>
      <c r="B210" s="30">
        <f>VLOOKUP(C210,'May Sessions'!D:E,2,FALSE)</f>
        <v>20</v>
      </c>
      <c r="C210" s="31">
        <v>44335.8125</v>
      </c>
      <c r="D210" s="64">
        <f>VLOOKUP(E210,'Age Groups'!B:C,2,FALSE)</f>
        <v>5</v>
      </c>
      <c r="E210" s="31" t="s">
        <v>910</v>
      </c>
      <c r="F210" s="64">
        <f>VLOOKUP(H210,Items!J:L,3,FALSE)</f>
        <v>2</v>
      </c>
      <c r="G210" s="64">
        <f t="shared" si="43"/>
        <v>1</v>
      </c>
      <c r="H210" s="31" t="s">
        <v>923</v>
      </c>
      <c r="I210" s="31" t="s">
        <v>1109</v>
      </c>
      <c r="J210" s="64" t="str">
        <f t="shared" si="37"/>
        <v>1</v>
      </c>
      <c r="K210" s="31"/>
      <c r="L210" s="31" t="s">
        <v>922</v>
      </c>
      <c r="M210" s="61" t="s">
        <v>931</v>
      </c>
      <c r="N210" s="61" t="s">
        <v>1067</v>
      </c>
      <c r="O210" s="61">
        <f>VLOOKUP(P210,Clubs!D:E,2,FALSE)</f>
        <v>6</v>
      </c>
      <c r="P210" s="61" t="s">
        <v>16</v>
      </c>
      <c r="Q210" s="61">
        <v>1</v>
      </c>
      <c r="R210" s="32"/>
      <c r="V210" s="30" t="str">
        <f t="shared" si="38"/>
        <v>c6ag5y2d101</v>
      </c>
      <c r="W210" s="30">
        <f>VLOOKUP(V210,Cohorts!A:B,2,FALSE)</f>
        <v>222</v>
      </c>
      <c r="X210" s="30" t="str">
        <f t="shared" si="39"/>
        <v xml:space="preserve">            [ 'cohort_id' =&gt; 222,  'team_rank_id' =&gt; 1 ],</v>
      </c>
      <c r="Y210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0" s="30" t="str">
        <f t="shared" si="41"/>
        <v xml:space="preserve">            [ 'session_id' =&gt; 20, 'division_id' =&gt; 101 ],</v>
      </c>
      <c r="AA210" s="30" t="str">
        <f t="shared" si="42"/>
        <v xml:space="preserve">            [ 'session_id' =&gt;   20, 'team_rank_id' =&gt; 1 ],</v>
      </c>
      <c r="AB210" s="30" t="str">
        <f t="shared" si="44"/>
        <v xml:space="preserve">            [ 'session_id' =&gt;   20, 'item_id' =&gt; 2, 'sequence' =&gt; 1 ],</v>
      </c>
      <c r="AC210" s="30" t="str">
        <f t="shared" si="45"/>
        <v>cohort222teamrank1</v>
      </c>
      <c r="AD210" s="30">
        <f>VLOOKUP(AC210,teams!C:D,2,FALSE)</f>
        <v>87</v>
      </c>
      <c r="AE210" s="30" t="str">
        <f t="shared" si="46"/>
        <v>s20i2seq1</v>
      </c>
      <c r="AF210" s="30" t="e">
        <f>VLOOKUP(AE210,sesionitem!D:E,2,FALSE)</f>
        <v>#N/A</v>
      </c>
      <c r="AG210" s="30" t="e">
        <f t="shared" si="47"/>
        <v>#N/A</v>
      </c>
    </row>
    <row r="211" spans="1:33" x14ac:dyDescent="0.2">
      <c r="A211" s="30">
        <v>210</v>
      </c>
      <c r="B211" s="30">
        <f>VLOOKUP(C211,'May Sessions'!D:E,2,FALSE)</f>
        <v>20</v>
      </c>
      <c r="C211" s="31">
        <v>44335.8125</v>
      </c>
      <c r="D211" s="64">
        <f>VLOOKUP(E211,'Age Groups'!B:C,2,FALSE)</f>
        <v>5</v>
      </c>
      <c r="E211" s="31" t="s">
        <v>910</v>
      </c>
      <c r="F211" s="64">
        <f>VLOOKUP(H211,Items!J:L,3,FALSE)</f>
        <v>3</v>
      </c>
      <c r="G211" s="64">
        <f t="shared" si="43"/>
        <v>2</v>
      </c>
      <c r="H211" s="31" t="s">
        <v>927</v>
      </c>
      <c r="I211" s="31" t="s">
        <v>1109</v>
      </c>
      <c r="J211" s="64" t="str">
        <f t="shared" si="37"/>
        <v>1</v>
      </c>
      <c r="K211" s="31"/>
      <c r="L211" s="31" t="s">
        <v>922</v>
      </c>
      <c r="M211" s="61" t="s">
        <v>931</v>
      </c>
      <c r="N211" s="61" t="s">
        <v>938</v>
      </c>
      <c r="O211" s="61">
        <f>VLOOKUP(P211,Clubs!D:E,2,FALSE)</f>
        <v>13</v>
      </c>
      <c r="P211" s="61" t="s">
        <v>1074</v>
      </c>
      <c r="Q211" s="61">
        <v>1</v>
      </c>
      <c r="R211" s="32"/>
      <c r="V211" s="30" t="str">
        <f t="shared" si="38"/>
        <v>c13ag5y2d101</v>
      </c>
      <c r="W211" s="30">
        <f>VLOOKUP(V211,Cohorts!A:B,2,FALSE)</f>
        <v>31</v>
      </c>
      <c r="X211" s="30" t="str">
        <f t="shared" si="39"/>
        <v xml:space="preserve">            [ 'cohort_id' =&gt; 31,  'team_rank_id' =&gt; 1 ],</v>
      </c>
      <c r="Y211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1" s="30" t="str">
        <f t="shared" si="41"/>
        <v xml:space="preserve">            [ 'session_id' =&gt; 20, 'division_id' =&gt; 101 ],</v>
      </c>
      <c r="AA211" s="30" t="str">
        <f t="shared" si="42"/>
        <v xml:space="preserve">            [ 'session_id' =&gt;   20, 'team_rank_id' =&gt; 1 ],</v>
      </c>
      <c r="AB211" s="30" t="str">
        <f t="shared" si="44"/>
        <v xml:space="preserve">            [ 'session_id' =&gt;   20, 'item_id' =&gt; 3, 'sequence' =&gt; 2 ],</v>
      </c>
      <c r="AC211" s="30" t="str">
        <f t="shared" si="45"/>
        <v>cohort31teamrank1</v>
      </c>
      <c r="AD211" s="30">
        <f>VLOOKUP(AC211,teams!C:D,2,FALSE)</f>
        <v>118</v>
      </c>
      <c r="AE211" s="30" t="str">
        <f t="shared" si="46"/>
        <v>s20i3seq2</v>
      </c>
      <c r="AF211" s="30" t="e">
        <f>VLOOKUP(AE211,sesionitem!D:E,2,FALSE)</f>
        <v>#N/A</v>
      </c>
      <c r="AG211" s="30" t="e">
        <f t="shared" si="47"/>
        <v>#N/A</v>
      </c>
    </row>
    <row r="212" spans="1:33" x14ac:dyDescent="0.2">
      <c r="A212" s="30">
        <v>211</v>
      </c>
      <c r="B212" s="30">
        <f>VLOOKUP(C212,'May Sessions'!D:E,2,FALSE)</f>
        <v>20</v>
      </c>
      <c r="C212" s="31">
        <v>44335.8125</v>
      </c>
      <c r="D212" s="64">
        <f>VLOOKUP(E212,'Age Groups'!B:C,2,FALSE)</f>
        <v>5</v>
      </c>
      <c r="E212" s="31" t="s">
        <v>910</v>
      </c>
      <c r="F212" s="64">
        <f>VLOOKUP(H212,Items!J:L,3,FALSE)</f>
        <v>3</v>
      </c>
      <c r="G212" s="64">
        <f t="shared" si="43"/>
        <v>2</v>
      </c>
      <c r="H212" s="31" t="s">
        <v>927</v>
      </c>
      <c r="I212" s="31" t="s">
        <v>1109</v>
      </c>
      <c r="J212" s="64" t="str">
        <f t="shared" si="37"/>
        <v>1</v>
      </c>
      <c r="K212" s="31"/>
      <c r="L212" s="31" t="s">
        <v>922</v>
      </c>
      <c r="M212" s="61" t="s">
        <v>931</v>
      </c>
      <c r="N212" s="61" t="s">
        <v>986</v>
      </c>
      <c r="O212" s="61">
        <f>VLOOKUP(P212,Clubs!D:E,2,FALSE)</f>
        <v>14</v>
      </c>
      <c r="P212" s="61" t="s">
        <v>49</v>
      </c>
      <c r="Q212" s="61">
        <v>1</v>
      </c>
      <c r="R212" s="32"/>
      <c r="T212" s="32" t="s">
        <v>1105</v>
      </c>
      <c r="V212" s="30" t="str">
        <f t="shared" si="38"/>
        <v>c14ag5y2d101</v>
      </c>
      <c r="W212" s="30">
        <f>VLOOKUP(V212,Cohorts!A:B,2,FALSE)</f>
        <v>39</v>
      </c>
      <c r="X212" s="30" t="str">
        <f t="shared" si="39"/>
        <v xml:space="preserve">            [ 'cohort_id' =&gt; 39,  'team_rank_id' =&gt; 1 ],</v>
      </c>
      <c r="Y212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2" s="30" t="str">
        <f t="shared" si="41"/>
        <v xml:space="preserve">            [ 'session_id' =&gt; 20, 'division_id' =&gt; 101 ],</v>
      </c>
      <c r="AA212" s="30" t="str">
        <f t="shared" si="42"/>
        <v xml:space="preserve">            [ 'session_id' =&gt;   20, 'team_rank_id' =&gt; 1 ],</v>
      </c>
      <c r="AB212" s="30" t="str">
        <f t="shared" si="44"/>
        <v xml:space="preserve">            [ 'session_id' =&gt;   20, 'item_id' =&gt; 3, 'sequence' =&gt; 2 ],</v>
      </c>
      <c r="AC212" s="30" t="str">
        <f t="shared" si="45"/>
        <v>cohort39teamrank1</v>
      </c>
      <c r="AD212" s="30">
        <f>VLOOKUP(AC212,teams!C:D,2,FALSE)</f>
        <v>128</v>
      </c>
      <c r="AE212" s="30" t="str">
        <f t="shared" si="46"/>
        <v>s20i3seq2</v>
      </c>
      <c r="AF212" s="30" t="e">
        <f>VLOOKUP(AE212,sesionitem!D:E,2,FALSE)</f>
        <v>#N/A</v>
      </c>
      <c r="AG212" s="30" t="e">
        <f t="shared" si="47"/>
        <v>#N/A</v>
      </c>
    </row>
    <row r="213" spans="1:33" x14ac:dyDescent="0.2">
      <c r="A213" s="30">
        <v>212</v>
      </c>
      <c r="B213" s="30">
        <f>VLOOKUP(C213,'May Sessions'!D:E,2,FALSE)</f>
        <v>20</v>
      </c>
      <c r="C213" s="31">
        <v>44335.8125</v>
      </c>
      <c r="D213" s="64">
        <f>VLOOKUP(E213,'Age Groups'!B:C,2,FALSE)</f>
        <v>5</v>
      </c>
      <c r="E213" s="31" t="s">
        <v>910</v>
      </c>
      <c r="F213" s="64">
        <f>VLOOKUP(H213,Items!J:L,3,FALSE)</f>
        <v>3</v>
      </c>
      <c r="G213" s="64">
        <f t="shared" si="43"/>
        <v>2</v>
      </c>
      <c r="H213" s="31" t="s">
        <v>927</v>
      </c>
      <c r="I213" s="31" t="s">
        <v>1109</v>
      </c>
      <c r="J213" s="64" t="str">
        <f t="shared" si="37"/>
        <v>1</v>
      </c>
      <c r="K213" s="31"/>
      <c r="L213" s="31" t="s">
        <v>922</v>
      </c>
      <c r="M213" s="61" t="s">
        <v>931</v>
      </c>
      <c r="N213" s="61" t="s">
        <v>1017</v>
      </c>
      <c r="O213" s="61">
        <f>VLOOKUP(P213,Clubs!D:E,2,FALSE)</f>
        <v>6</v>
      </c>
      <c r="P213" s="61" t="s">
        <v>16</v>
      </c>
      <c r="Q213" s="61">
        <v>1</v>
      </c>
      <c r="R213" s="32"/>
      <c r="V213" s="30" t="str">
        <f t="shared" si="38"/>
        <v>c6ag5y2d101</v>
      </c>
      <c r="W213" s="30">
        <f>VLOOKUP(V213,Cohorts!A:B,2,FALSE)</f>
        <v>222</v>
      </c>
      <c r="X213" s="30" t="str">
        <f t="shared" si="39"/>
        <v xml:space="preserve">            [ 'cohort_id' =&gt; 222,  'team_rank_id' =&gt; 1 ],</v>
      </c>
      <c r="Y213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3" s="30" t="str">
        <f t="shared" si="41"/>
        <v xml:space="preserve">            [ 'session_id' =&gt; 20, 'division_id' =&gt; 101 ],</v>
      </c>
      <c r="AA213" s="30" t="str">
        <f t="shared" si="42"/>
        <v xml:space="preserve">            [ 'session_id' =&gt;   20, 'team_rank_id' =&gt; 1 ],</v>
      </c>
      <c r="AB213" s="30" t="str">
        <f t="shared" si="44"/>
        <v xml:space="preserve">            [ 'session_id' =&gt;   20, 'item_id' =&gt; 3, 'sequence' =&gt; 2 ],</v>
      </c>
      <c r="AC213" s="30" t="str">
        <f t="shared" si="45"/>
        <v>cohort222teamrank1</v>
      </c>
      <c r="AD213" s="30">
        <f>VLOOKUP(AC213,teams!C:D,2,FALSE)</f>
        <v>87</v>
      </c>
      <c r="AE213" s="30" t="str">
        <f t="shared" si="46"/>
        <v>s20i3seq2</v>
      </c>
      <c r="AF213" s="30" t="e">
        <f>VLOOKUP(AE213,sesionitem!D:E,2,FALSE)</f>
        <v>#N/A</v>
      </c>
      <c r="AG213" s="30" t="e">
        <f t="shared" si="47"/>
        <v>#N/A</v>
      </c>
    </row>
    <row r="214" spans="1:33" x14ac:dyDescent="0.2">
      <c r="A214" s="30">
        <v>213</v>
      </c>
      <c r="B214" s="30">
        <f>VLOOKUP(C214,'May Sessions'!D:E,2,FALSE)</f>
        <v>20</v>
      </c>
      <c r="C214" s="31">
        <v>44335.8125</v>
      </c>
      <c r="D214" s="64">
        <f>VLOOKUP(E214,'Age Groups'!B:C,2,FALSE)</f>
        <v>5</v>
      </c>
      <c r="E214" s="31" t="s">
        <v>910</v>
      </c>
      <c r="F214" s="64">
        <f>VLOOKUP(H214,Items!J:L,3,FALSE)</f>
        <v>3</v>
      </c>
      <c r="G214" s="64">
        <f t="shared" si="43"/>
        <v>2</v>
      </c>
      <c r="H214" s="31" t="s">
        <v>927</v>
      </c>
      <c r="I214" s="31" t="s">
        <v>1109</v>
      </c>
      <c r="J214" s="64" t="str">
        <f t="shared" si="37"/>
        <v>1</v>
      </c>
      <c r="K214" s="31"/>
      <c r="L214" s="31" t="s">
        <v>922</v>
      </c>
      <c r="M214" s="32" t="s">
        <v>931</v>
      </c>
      <c r="N214" s="32" t="s">
        <v>1042</v>
      </c>
      <c r="O214" s="61">
        <f>VLOOKUP(P214,Clubs!D:E,2,FALSE)</f>
        <v>41</v>
      </c>
      <c r="P214" s="32" t="s">
        <v>149</v>
      </c>
      <c r="Q214" s="32" t="s">
        <v>938</v>
      </c>
      <c r="R214" s="32"/>
      <c r="V214" s="30" t="str">
        <f t="shared" si="38"/>
        <v>c41ag5y2d101</v>
      </c>
      <c r="W214" s="30">
        <f>VLOOKUP(V214,Cohorts!A:B,2,FALSE)</f>
        <v>210</v>
      </c>
      <c r="X214" s="30" t="str">
        <f t="shared" si="39"/>
        <v xml:space="preserve">            [ 'cohort_id' =&gt; 210,  'team_rank_id' =&gt; 1 ],</v>
      </c>
      <c r="Y214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4" s="30" t="str">
        <f t="shared" si="41"/>
        <v xml:space="preserve">            [ 'session_id' =&gt; 20, 'division_id' =&gt; 101 ],</v>
      </c>
      <c r="AA214" s="30" t="str">
        <f t="shared" si="42"/>
        <v xml:space="preserve">            [ 'session_id' =&gt;   20, 'team_rank_id' =&gt; 1 ],</v>
      </c>
      <c r="AB214" s="30" t="str">
        <f t="shared" si="44"/>
        <v xml:space="preserve">            [ 'session_id' =&gt;   20, 'item_id' =&gt; 3, 'sequence' =&gt; 2 ],</v>
      </c>
      <c r="AC214" s="30" t="str">
        <f t="shared" si="45"/>
        <v>cohort210teamrank1</v>
      </c>
      <c r="AD214" s="30">
        <f>VLOOKUP(AC214,teams!C:D,2,FALSE)</f>
        <v>78</v>
      </c>
      <c r="AE214" s="30" t="str">
        <f t="shared" si="46"/>
        <v>s20i3seq2</v>
      </c>
      <c r="AF214" s="30" t="e">
        <f>VLOOKUP(AE214,sesionitem!D:E,2,FALSE)</f>
        <v>#N/A</v>
      </c>
      <c r="AG214" s="30" t="e">
        <f t="shared" si="47"/>
        <v>#N/A</v>
      </c>
    </row>
    <row r="215" spans="1:33" x14ac:dyDescent="0.2">
      <c r="A215" s="30">
        <v>214</v>
      </c>
      <c r="B215" s="30">
        <f>VLOOKUP(C215,'May Sessions'!D:E,2,FALSE)</f>
        <v>20</v>
      </c>
      <c r="C215" s="31">
        <v>44335.8125</v>
      </c>
      <c r="D215" s="64">
        <f>VLOOKUP(E215,'Age Groups'!B:C,2,FALSE)</f>
        <v>5</v>
      </c>
      <c r="E215" s="31" t="s">
        <v>910</v>
      </c>
      <c r="F215" s="64">
        <f>VLOOKUP(H215,Items!J:L,3,FALSE)</f>
        <v>3</v>
      </c>
      <c r="G215" s="64">
        <f t="shared" si="43"/>
        <v>2</v>
      </c>
      <c r="H215" s="31" t="s">
        <v>927</v>
      </c>
      <c r="I215" s="31" t="s">
        <v>1109</v>
      </c>
      <c r="J215" s="64" t="str">
        <f t="shared" si="37"/>
        <v>1</v>
      </c>
      <c r="K215" s="31"/>
      <c r="L215" s="31" t="s">
        <v>922</v>
      </c>
      <c r="M215" s="61" t="s">
        <v>931</v>
      </c>
      <c r="N215" s="61" t="s">
        <v>1057</v>
      </c>
      <c r="O215" s="61">
        <f>VLOOKUP(P215,Clubs!D:E,2,FALSE)</f>
        <v>27</v>
      </c>
      <c r="P215" s="61" t="s">
        <v>98</v>
      </c>
      <c r="Q215" s="61">
        <v>1</v>
      </c>
      <c r="R215" s="32"/>
      <c r="V215" s="30" t="str">
        <f t="shared" si="38"/>
        <v>c27ag5y2d101</v>
      </c>
      <c r="W215" s="30">
        <f>VLOOKUP(V215,Cohorts!A:B,2,FALSE)</f>
        <v>112</v>
      </c>
      <c r="X215" s="30" t="str">
        <f t="shared" si="39"/>
        <v xml:space="preserve">            [ 'cohort_id' =&gt; 112,  'team_rank_id' =&gt; 1 ],</v>
      </c>
      <c r="Y215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5" s="30" t="str">
        <f t="shared" si="41"/>
        <v xml:space="preserve">            [ 'session_id' =&gt; 20, 'division_id' =&gt; 101 ],</v>
      </c>
      <c r="AA215" s="30" t="str">
        <f t="shared" si="42"/>
        <v xml:space="preserve">            [ 'session_id' =&gt;   20, 'team_rank_id' =&gt; 1 ],</v>
      </c>
      <c r="AB215" s="30" t="str">
        <f t="shared" si="44"/>
        <v xml:space="preserve">            [ 'session_id' =&gt;   20, 'item_id' =&gt; 3, 'sequence' =&gt; 2 ],</v>
      </c>
      <c r="AC215" s="30" t="str">
        <f t="shared" si="45"/>
        <v>cohort112teamrank1</v>
      </c>
      <c r="AD215" s="30">
        <f>VLOOKUP(AC215,teams!C:D,2,FALSE)</f>
        <v>8</v>
      </c>
      <c r="AE215" s="30" t="str">
        <f t="shared" si="46"/>
        <v>s20i3seq2</v>
      </c>
      <c r="AF215" s="30" t="e">
        <f>VLOOKUP(AE215,sesionitem!D:E,2,FALSE)</f>
        <v>#N/A</v>
      </c>
      <c r="AG215" s="30" t="e">
        <f t="shared" si="47"/>
        <v>#N/A</v>
      </c>
    </row>
    <row r="216" spans="1:33" x14ac:dyDescent="0.2">
      <c r="A216" s="30">
        <v>215</v>
      </c>
      <c r="B216" s="30">
        <f>VLOOKUP(C216,'May Sessions'!D:E,2,FALSE)</f>
        <v>20</v>
      </c>
      <c r="C216" s="31">
        <v>44335.8125</v>
      </c>
      <c r="D216" s="64">
        <f>VLOOKUP(E216,'Age Groups'!B:C,2,FALSE)</f>
        <v>5</v>
      </c>
      <c r="E216" s="31" t="s">
        <v>910</v>
      </c>
      <c r="F216" s="64">
        <f>VLOOKUP(H216,Items!J:L,3,FALSE)</f>
        <v>3</v>
      </c>
      <c r="G216" s="64">
        <f t="shared" si="43"/>
        <v>2</v>
      </c>
      <c r="H216" s="31" t="s">
        <v>927</v>
      </c>
      <c r="I216" s="31" t="s">
        <v>1109</v>
      </c>
      <c r="J216" s="64" t="str">
        <f t="shared" si="37"/>
        <v>1</v>
      </c>
      <c r="K216" s="31"/>
      <c r="L216" s="31" t="s">
        <v>922</v>
      </c>
      <c r="M216" s="61" t="s">
        <v>931</v>
      </c>
      <c r="N216" s="61" t="s">
        <v>1067</v>
      </c>
      <c r="O216" s="61">
        <f>VLOOKUP(P216,Clubs!D:E,2,FALSE)</f>
        <v>12</v>
      </c>
      <c r="P216" s="61" t="s">
        <v>974</v>
      </c>
      <c r="Q216" s="61">
        <v>1</v>
      </c>
      <c r="R216" s="32"/>
      <c r="V216" s="30" t="str">
        <f t="shared" si="38"/>
        <v>c12ag5y2d101</v>
      </c>
      <c r="W216" s="30">
        <f>VLOOKUP(V216,Cohorts!A:B,2,FALSE)</f>
        <v>23</v>
      </c>
      <c r="X216" s="30" t="str">
        <f t="shared" si="39"/>
        <v xml:space="preserve">            [ 'cohort_id' =&gt; 23,  'team_rank_id' =&gt; 1 ],</v>
      </c>
      <c r="Y216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6" s="30" t="str">
        <f t="shared" si="41"/>
        <v xml:space="preserve">            [ 'session_id' =&gt; 20, 'division_id' =&gt; 101 ],</v>
      </c>
      <c r="AA216" s="30" t="str">
        <f t="shared" si="42"/>
        <v xml:space="preserve">            [ 'session_id' =&gt;   20, 'team_rank_id' =&gt; 1 ],</v>
      </c>
      <c r="AB216" s="30" t="str">
        <f t="shared" si="44"/>
        <v xml:space="preserve">            [ 'session_id' =&gt;   20, 'item_id' =&gt; 3, 'sequence' =&gt; 2 ],</v>
      </c>
      <c r="AC216" s="30" t="str">
        <f t="shared" si="45"/>
        <v>cohort23teamrank1</v>
      </c>
      <c r="AD216" s="30">
        <f>VLOOKUP(AC216,teams!C:D,2,FALSE)</f>
        <v>93</v>
      </c>
      <c r="AE216" s="30" t="str">
        <f t="shared" si="46"/>
        <v>s20i3seq2</v>
      </c>
      <c r="AF216" s="30" t="e">
        <f>VLOOKUP(AE216,sesionitem!D:E,2,FALSE)</f>
        <v>#N/A</v>
      </c>
      <c r="AG216" s="30" t="e">
        <f t="shared" si="47"/>
        <v>#N/A</v>
      </c>
    </row>
    <row r="217" spans="1:33" ht="17" x14ac:dyDescent="0.2">
      <c r="A217" s="30">
        <v>216</v>
      </c>
      <c r="B217" s="30">
        <f>VLOOKUP(C217,'May Sessions'!D:E,2,FALSE)</f>
        <v>20</v>
      </c>
      <c r="C217" s="31">
        <v>44335.8125</v>
      </c>
      <c r="D217" s="64">
        <f>VLOOKUP(E217,'Age Groups'!B:C,2,FALSE)</f>
        <v>5</v>
      </c>
      <c r="E217" s="31" t="s">
        <v>910</v>
      </c>
      <c r="F217" s="64">
        <f>VLOOKUP(H217,Items!J:L,3,FALSE)</f>
        <v>7</v>
      </c>
      <c r="G217" s="64">
        <f t="shared" si="43"/>
        <v>3</v>
      </c>
      <c r="H217" s="31" t="s">
        <v>925</v>
      </c>
      <c r="I217" s="31" t="s">
        <v>1108</v>
      </c>
      <c r="J217" s="64" t="str">
        <f t="shared" si="37"/>
        <v>1</v>
      </c>
      <c r="K217" s="31"/>
      <c r="L217" s="31" t="s">
        <v>922</v>
      </c>
      <c r="M217" s="36"/>
      <c r="N217" s="36" t="s">
        <v>938</v>
      </c>
      <c r="O217" s="61">
        <f>VLOOKUP(P217,Clubs!D:E,2,FALSE)</f>
        <v>14</v>
      </c>
      <c r="P217" s="36" t="s">
        <v>49</v>
      </c>
      <c r="Q217" s="61">
        <v>1</v>
      </c>
      <c r="R217" s="34" t="s">
        <v>697</v>
      </c>
      <c r="T217" s="32" t="s">
        <v>1105</v>
      </c>
      <c r="V217" s="30" t="str">
        <f t="shared" si="38"/>
        <v>c14ag5y2d101</v>
      </c>
      <c r="W217" s="30">
        <f>VLOOKUP(V217,Cohorts!A:B,2,FALSE)</f>
        <v>39</v>
      </c>
      <c r="X217" s="30" t="str">
        <f t="shared" si="39"/>
        <v xml:space="preserve">            [ 'cohort_id' =&gt; 39,  'team_rank_id' =&gt; 1 ],</v>
      </c>
      <c r="Y217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7" s="30" t="str">
        <f t="shared" si="41"/>
        <v xml:space="preserve">            [ 'session_id' =&gt; 20, 'division_id' =&gt; 101 ],</v>
      </c>
      <c r="AA217" s="30" t="str">
        <f t="shared" si="42"/>
        <v xml:space="preserve">            [ 'session_id' =&gt;   20, 'team_rank_id' =&gt; 1 ],</v>
      </c>
      <c r="AB217" s="30" t="str">
        <f t="shared" si="44"/>
        <v xml:space="preserve">            [ 'session_id' =&gt;   20, 'item_id' =&gt; 7, 'sequence' =&gt; 3 ],</v>
      </c>
      <c r="AC217" s="30" t="str">
        <f t="shared" si="45"/>
        <v>cohort39teamrank1</v>
      </c>
      <c r="AD217" s="30">
        <f>VLOOKUP(AC217,teams!C:D,2,FALSE)</f>
        <v>128</v>
      </c>
      <c r="AE217" s="30" t="str">
        <f t="shared" si="46"/>
        <v>s20i7seq3</v>
      </c>
      <c r="AF217" s="30" t="e">
        <f>VLOOKUP(AE217,sesionitem!D:E,2,FALSE)</f>
        <v>#N/A</v>
      </c>
      <c r="AG217" s="30" t="e">
        <f t="shared" si="47"/>
        <v>#N/A</v>
      </c>
    </row>
    <row r="218" spans="1:33" ht="17" x14ac:dyDescent="0.2">
      <c r="A218" s="30">
        <v>217</v>
      </c>
      <c r="B218" s="30">
        <f>VLOOKUP(C218,'May Sessions'!D:E,2,FALSE)</f>
        <v>20</v>
      </c>
      <c r="C218" s="31">
        <v>44335.8125</v>
      </c>
      <c r="D218" s="64">
        <f>VLOOKUP(E218,'Age Groups'!B:C,2,FALSE)</f>
        <v>5</v>
      </c>
      <c r="E218" s="31" t="s">
        <v>910</v>
      </c>
      <c r="F218" s="64">
        <f>VLOOKUP(H218,Items!J:L,3,FALSE)</f>
        <v>7</v>
      </c>
      <c r="G218" s="64">
        <f t="shared" si="43"/>
        <v>3</v>
      </c>
      <c r="H218" s="31" t="s">
        <v>925</v>
      </c>
      <c r="I218" s="31" t="s">
        <v>1108</v>
      </c>
      <c r="J218" s="64" t="str">
        <f t="shared" si="37"/>
        <v>1</v>
      </c>
      <c r="K218" s="31"/>
      <c r="L218" s="31" t="s">
        <v>922</v>
      </c>
      <c r="M218" s="36"/>
      <c r="N218" s="36" t="s">
        <v>986</v>
      </c>
      <c r="O218" s="61">
        <f>VLOOKUP(P218,Clubs!D:E,2,FALSE)</f>
        <v>27</v>
      </c>
      <c r="P218" s="36" t="s">
        <v>98</v>
      </c>
      <c r="Q218" s="61">
        <v>1</v>
      </c>
      <c r="R218" s="34" t="s">
        <v>1224</v>
      </c>
      <c r="V218" s="30" t="str">
        <f t="shared" si="38"/>
        <v>c27ag5y2d101</v>
      </c>
      <c r="W218" s="30">
        <f>VLOOKUP(V218,Cohorts!A:B,2,FALSE)</f>
        <v>112</v>
      </c>
      <c r="X218" s="30" t="str">
        <f t="shared" si="39"/>
        <v xml:space="preserve">            [ 'cohort_id' =&gt; 112,  'team_rank_id' =&gt; 1 ],</v>
      </c>
      <c r="Y218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8" s="30" t="str">
        <f t="shared" si="41"/>
        <v xml:space="preserve">            [ 'session_id' =&gt; 20, 'division_id' =&gt; 101 ],</v>
      </c>
      <c r="AA218" s="30" t="str">
        <f t="shared" si="42"/>
        <v xml:space="preserve">            [ 'session_id' =&gt;   20, 'team_rank_id' =&gt; 1 ],</v>
      </c>
      <c r="AB218" s="30" t="str">
        <f t="shared" si="44"/>
        <v xml:space="preserve">            [ 'session_id' =&gt;   20, 'item_id' =&gt; 7, 'sequence' =&gt; 3 ],</v>
      </c>
      <c r="AC218" s="30" t="str">
        <f t="shared" si="45"/>
        <v>cohort112teamrank1</v>
      </c>
      <c r="AD218" s="30">
        <f>VLOOKUP(AC218,teams!C:D,2,FALSE)</f>
        <v>8</v>
      </c>
      <c r="AE218" s="30" t="str">
        <f t="shared" si="46"/>
        <v>s20i7seq3</v>
      </c>
      <c r="AF218" s="30" t="e">
        <f>VLOOKUP(AE218,sesionitem!D:E,2,FALSE)</f>
        <v>#N/A</v>
      </c>
      <c r="AG218" s="30" t="e">
        <f t="shared" si="47"/>
        <v>#N/A</v>
      </c>
    </row>
    <row r="219" spans="1:33" ht="17" x14ac:dyDescent="0.2">
      <c r="A219" s="30">
        <v>218</v>
      </c>
      <c r="B219" s="30">
        <f>VLOOKUP(C219,'May Sessions'!D:E,2,FALSE)</f>
        <v>20</v>
      </c>
      <c r="C219" s="31">
        <v>44335.8125</v>
      </c>
      <c r="D219" s="64">
        <f>VLOOKUP(E219,'Age Groups'!B:C,2,FALSE)</f>
        <v>5</v>
      </c>
      <c r="E219" s="31" t="s">
        <v>910</v>
      </c>
      <c r="F219" s="64">
        <f>VLOOKUP(H219,Items!J:L,3,FALSE)</f>
        <v>7</v>
      </c>
      <c r="G219" s="64">
        <f t="shared" si="43"/>
        <v>3</v>
      </c>
      <c r="H219" s="31" t="s">
        <v>925</v>
      </c>
      <c r="I219" s="31" t="s">
        <v>1108</v>
      </c>
      <c r="J219" s="64" t="str">
        <f t="shared" si="37"/>
        <v>1</v>
      </c>
      <c r="K219" s="31"/>
      <c r="L219" s="31" t="s">
        <v>922</v>
      </c>
      <c r="M219" s="36"/>
      <c r="N219" s="36" t="s">
        <v>1017</v>
      </c>
      <c r="O219" s="61">
        <f>VLOOKUP(P219,Clubs!D:E,2,FALSE)</f>
        <v>6</v>
      </c>
      <c r="P219" s="36" t="s">
        <v>16</v>
      </c>
      <c r="Q219" s="61">
        <v>1</v>
      </c>
      <c r="R219" s="34" t="s">
        <v>699</v>
      </c>
      <c r="V219" s="30" t="str">
        <f t="shared" si="38"/>
        <v>c6ag5y2d101</v>
      </c>
      <c r="W219" s="30">
        <f>VLOOKUP(V219,Cohorts!A:B,2,FALSE)</f>
        <v>222</v>
      </c>
      <c r="X219" s="30" t="str">
        <f t="shared" si="39"/>
        <v xml:space="preserve">            [ 'cohort_id' =&gt; 222,  'team_rank_id' =&gt; 1 ],</v>
      </c>
      <c r="Y219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19" s="30" t="str">
        <f t="shared" si="41"/>
        <v xml:space="preserve">            [ 'session_id' =&gt; 20, 'division_id' =&gt; 101 ],</v>
      </c>
      <c r="AA219" s="30" t="str">
        <f t="shared" si="42"/>
        <v xml:space="preserve">            [ 'session_id' =&gt;   20, 'team_rank_id' =&gt; 1 ],</v>
      </c>
      <c r="AB219" s="30" t="str">
        <f t="shared" si="44"/>
        <v xml:space="preserve">            [ 'session_id' =&gt;   20, 'item_id' =&gt; 7, 'sequence' =&gt; 3 ],</v>
      </c>
      <c r="AC219" s="30" t="str">
        <f t="shared" si="45"/>
        <v>cohort222teamrank1</v>
      </c>
      <c r="AD219" s="30">
        <f>VLOOKUP(AC219,teams!C:D,2,FALSE)</f>
        <v>87</v>
      </c>
      <c r="AE219" s="30" t="str">
        <f t="shared" si="46"/>
        <v>s20i7seq3</v>
      </c>
      <c r="AF219" s="30" t="e">
        <f>VLOOKUP(AE219,sesionitem!D:E,2,FALSE)</f>
        <v>#N/A</v>
      </c>
      <c r="AG219" s="30" t="e">
        <f t="shared" si="47"/>
        <v>#N/A</v>
      </c>
    </row>
    <row r="220" spans="1:33" ht="17" x14ac:dyDescent="0.2">
      <c r="A220" s="30">
        <v>219</v>
      </c>
      <c r="B220" s="30">
        <f>VLOOKUP(C220,'May Sessions'!D:E,2,FALSE)</f>
        <v>20</v>
      </c>
      <c r="C220" s="31">
        <v>44335.8125</v>
      </c>
      <c r="D220" s="64">
        <f>VLOOKUP(E220,'Age Groups'!B:C,2,FALSE)</f>
        <v>5</v>
      </c>
      <c r="E220" s="31" t="s">
        <v>910</v>
      </c>
      <c r="F220" s="64">
        <f>VLOOKUP(H220,Items!J:L,3,FALSE)</f>
        <v>7</v>
      </c>
      <c r="G220" s="64">
        <f t="shared" si="43"/>
        <v>3</v>
      </c>
      <c r="H220" s="31" t="s">
        <v>925</v>
      </c>
      <c r="I220" s="31" t="s">
        <v>1108</v>
      </c>
      <c r="J220" s="64" t="str">
        <f t="shared" si="37"/>
        <v>1</v>
      </c>
      <c r="K220" s="31"/>
      <c r="L220" s="31" t="s">
        <v>922</v>
      </c>
      <c r="M220" s="36"/>
      <c r="N220" s="36" t="s">
        <v>1042</v>
      </c>
      <c r="O220" s="61">
        <f>VLOOKUP(P220,Clubs!D:E,2,FALSE)</f>
        <v>12</v>
      </c>
      <c r="P220" s="36" t="s">
        <v>974</v>
      </c>
      <c r="Q220" s="61">
        <v>1</v>
      </c>
      <c r="R220" s="34" t="s">
        <v>700</v>
      </c>
      <c r="V220" s="30" t="str">
        <f t="shared" si="38"/>
        <v>c12ag5y2d101</v>
      </c>
      <c r="W220" s="30">
        <f>VLOOKUP(V220,Cohorts!A:B,2,FALSE)</f>
        <v>23</v>
      </c>
      <c r="X220" s="30" t="str">
        <f t="shared" si="39"/>
        <v xml:space="preserve">            [ 'cohort_id' =&gt; 23,  'team_rank_id' =&gt; 1 ],</v>
      </c>
      <c r="Y220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20" s="30" t="str">
        <f t="shared" si="41"/>
        <v xml:space="preserve">            [ 'session_id' =&gt; 20, 'division_id' =&gt; 101 ],</v>
      </c>
      <c r="AA220" s="30" t="str">
        <f t="shared" si="42"/>
        <v xml:space="preserve">            [ 'session_id' =&gt;   20, 'team_rank_id' =&gt; 1 ],</v>
      </c>
      <c r="AB220" s="30" t="str">
        <f t="shared" si="44"/>
        <v xml:space="preserve">            [ 'session_id' =&gt;   20, 'item_id' =&gt; 7, 'sequence' =&gt; 3 ],</v>
      </c>
      <c r="AC220" s="30" t="str">
        <f t="shared" si="45"/>
        <v>cohort23teamrank1</v>
      </c>
      <c r="AD220" s="30">
        <f>VLOOKUP(AC220,teams!C:D,2,FALSE)</f>
        <v>93</v>
      </c>
      <c r="AE220" s="30" t="str">
        <f t="shared" si="46"/>
        <v>s20i7seq3</v>
      </c>
      <c r="AF220" s="30" t="e">
        <f>VLOOKUP(AE220,sesionitem!D:E,2,FALSE)</f>
        <v>#N/A</v>
      </c>
      <c r="AG220" s="30" t="e">
        <f t="shared" si="47"/>
        <v>#N/A</v>
      </c>
    </row>
    <row r="221" spans="1:33" ht="17" x14ac:dyDescent="0.2">
      <c r="A221" s="30">
        <v>220</v>
      </c>
      <c r="B221" s="30">
        <f>VLOOKUP(C221,'May Sessions'!D:E,2,FALSE)</f>
        <v>20</v>
      </c>
      <c r="C221" s="31">
        <v>44335.8125</v>
      </c>
      <c r="D221" s="64">
        <f>VLOOKUP(E221,'Age Groups'!B:C,2,FALSE)</f>
        <v>5</v>
      </c>
      <c r="E221" s="31" t="s">
        <v>910</v>
      </c>
      <c r="F221" s="64">
        <f>VLOOKUP(H221,Items!J:L,3,FALSE)</f>
        <v>7</v>
      </c>
      <c r="G221" s="64">
        <f t="shared" si="43"/>
        <v>3</v>
      </c>
      <c r="H221" s="31" t="s">
        <v>925</v>
      </c>
      <c r="I221" s="31" t="s">
        <v>1108</v>
      </c>
      <c r="J221" s="64" t="str">
        <f t="shared" si="37"/>
        <v>1</v>
      </c>
      <c r="K221" s="31"/>
      <c r="L221" s="31" t="s">
        <v>922</v>
      </c>
      <c r="M221" s="32"/>
      <c r="N221" s="32" t="s">
        <v>1057</v>
      </c>
      <c r="O221" s="61">
        <f>VLOOKUP(P221,Clubs!D:E,2,FALSE)</f>
        <v>41</v>
      </c>
      <c r="P221" s="32" t="s">
        <v>149</v>
      </c>
      <c r="Q221" s="32" t="s">
        <v>938</v>
      </c>
      <c r="R221" s="34" t="s">
        <v>701</v>
      </c>
      <c r="V221" s="30" t="str">
        <f t="shared" si="38"/>
        <v>c41ag5y2d101</v>
      </c>
      <c r="W221" s="30">
        <f>VLOOKUP(V221,Cohorts!A:B,2,FALSE)</f>
        <v>210</v>
      </c>
      <c r="X221" s="30" t="str">
        <f t="shared" si="39"/>
        <v xml:space="preserve">            [ 'cohort_id' =&gt; 210,  'team_rank_id' =&gt; 1 ],</v>
      </c>
      <c r="Y221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21" s="30" t="str">
        <f t="shared" si="41"/>
        <v xml:space="preserve">            [ 'session_id' =&gt; 20, 'division_id' =&gt; 101 ],</v>
      </c>
      <c r="AA221" s="30" t="str">
        <f t="shared" si="42"/>
        <v xml:space="preserve">            [ 'session_id' =&gt;   20, 'team_rank_id' =&gt; 1 ],</v>
      </c>
      <c r="AB221" s="30" t="str">
        <f t="shared" si="44"/>
        <v xml:space="preserve">            [ 'session_id' =&gt;   20, 'item_id' =&gt; 7, 'sequence' =&gt; 3 ],</v>
      </c>
      <c r="AC221" s="30" t="str">
        <f t="shared" si="45"/>
        <v>cohort210teamrank1</v>
      </c>
      <c r="AD221" s="30">
        <f>VLOOKUP(AC221,teams!C:D,2,FALSE)</f>
        <v>78</v>
      </c>
      <c r="AE221" s="30" t="str">
        <f t="shared" si="46"/>
        <v>s20i7seq3</v>
      </c>
      <c r="AF221" s="30" t="e">
        <f>VLOOKUP(AE221,sesionitem!D:E,2,FALSE)</f>
        <v>#N/A</v>
      </c>
      <c r="AG221" s="30" t="e">
        <f t="shared" si="47"/>
        <v>#N/A</v>
      </c>
    </row>
    <row r="222" spans="1:33" x14ac:dyDescent="0.2">
      <c r="A222" s="30">
        <v>221</v>
      </c>
      <c r="B222" s="30">
        <f>VLOOKUP(C222,'May Sessions'!D:E,2,FALSE)</f>
        <v>20</v>
      </c>
      <c r="C222" s="31">
        <v>44335.8125</v>
      </c>
      <c r="D222" s="64">
        <f>VLOOKUP(E222,'Age Groups'!B:C,2,FALSE)</f>
        <v>5</v>
      </c>
      <c r="E222" s="31" t="s">
        <v>910</v>
      </c>
      <c r="F222" s="64">
        <f>VLOOKUP(H222,Items!J:L,3,FALSE)</f>
        <v>7</v>
      </c>
      <c r="G222" s="64">
        <f t="shared" si="43"/>
        <v>3</v>
      </c>
      <c r="H222" s="31" t="s">
        <v>925</v>
      </c>
      <c r="I222" s="31" t="s">
        <v>1108</v>
      </c>
      <c r="J222" s="64" t="str">
        <f t="shared" si="37"/>
        <v>1</v>
      </c>
      <c r="K222" s="31"/>
      <c r="L222" s="31" t="s">
        <v>922</v>
      </c>
      <c r="M222" s="36"/>
      <c r="N222" s="36" t="s">
        <v>1067</v>
      </c>
      <c r="O222" s="61">
        <f>VLOOKUP(P222,Clubs!D:E,2,FALSE)</f>
        <v>13</v>
      </c>
      <c r="P222" s="36" t="s">
        <v>1074</v>
      </c>
      <c r="Q222" s="61">
        <v>1</v>
      </c>
      <c r="R222" s="35"/>
      <c r="V222" s="30" t="str">
        <f t="shared" si="38"/>
        <v>c13ag5y2d101</v>
      </c>
      <c r="W222" s="30">
        <f>VLOOKUP(V222,Cohorts!A:B,2,FALSE)</f>
        <v>31</v>
      </c>
      <c r="X222" s="30" t="str">
        <f t="shared" si="39"/>
        <v xml:space="preserve">            [ 'cohort_id' =&gt; 31,  'team_rank_id' =&gt; 1 ],</v>
      </c>
      <c r="Y222" s="30" t="str">
        <f t="shared" si="40"/>
        <v xml:space="preserve">                'competition_id' =&gt; 1, // this is May 2021###                'age_group_id'   =&gt; 5, ###                'start'          =&gt; '2021-05-19 19:30:00', ###            ], [</v>
      </c>
      <c r="Z222" s="30" t="str">
        <f t="shared" si="41"/>
        <v xml:space="preserve">            [ 'session_id' =&gt; 20, 'division_id' =&gt; 101 ],</v>
      </c>
      <c r="AA222" s="30" t="str">
        <f t="shared" si="42"/>
        <v xml:space="preserve">            [ 'session_id' =&gt;   20, 'team_rank_id' =&gt; 1 ],</v>
      </c>
      <c r="AB222" s="30" t="str">
        <f t="shared" si="44"/>
        <v xml:space="preserve">            [ 'session_id' =&gt;   20, 'item_id' =&gt; 7, 'sequence' =&gt; 3 ],</v>
      </c>
      <c r="AC222" s="30" t="str">
        <f t="shared" si="45"/>
        <v>cohort31teamrank1</v>
      </c>
      <c r="AD222" s="30">
        <f>VLOOKUP(AC222,teams!C:D,2,FALSE)</f>
        <v>118</v>
      </c>
      <c r="AE222" s="30" t="str">
        <f t="shared" si="46"/>
        <v>s20i7seq3</v>
      </c>
      <c r="AF222" s="30" t="e">
        <f>VLOOKUP(AE222,sesionitem!D:E,2,FALSE)</f>
        <v>#N/A</v>
      </c>
      <c r="AG222" s="30" t="e">
        <f t="shared" si="47"/>
        <v>#N/A</v>
      </c>
    </row>
    <row r="223" spans="1:33" x14ac:dyDescent="0.2">
      <c r="A223" s="30">
        <v>222</v>
      </c>
      <c r="B223" s="30">
        <f>VLOOKUP(C223,'May Sessions'!D:E,2,FALSE)</f>
        <v>21</v>
      </c>
      <c r="C223" s="31">
        <v>44336.75</v>
      </c>
      <c r="D223" s="64">
        <f>VLOOKUP(E223,'Age Groups'!B:C,2,FALSE)</f>
        <v>5</v>
      </c>
      <c r="E223" s="31" t="s">
        <v>910</v>
      </c>
      <c r="F223" s="64">
        <f>VLOOKUP(H223,Items!J:L,3,FALSE)</f>
        <v>2</v>
      </c>
      <c r="G223" s="64">
        <f t="shared" si="43"/>
        <v>1</v>
      </c>
      <c r="H223" s="31" t="s">
        <v>923</v>
      </c>
      <c r="I223" s="31" t="s">
        <v>1109</v>
      </c>
      <c r="J223" s="64">
        <v>0</v>
      </c>
      <c r="K223" s="31"/>
      <c r="L223" s="31" t="s">
        <v>921</v>
      </c>
      <c r="M223" s="32" t="s">
        <v>933</v>
      </c>
      <c r="N223" s="32" t="s">
        <v>938</v>
      </c>
      <c r="O223" s="61">
        <f>VLOOKUP(P223,Clubs!D:E,2,FALSE)</f>
        <v>7</v>
      </c>
      <c r="P223" s="32" t="s">
        <v>1075</v>
      </c>
      <c r="Q223" s="32" t="s">
        <v>986</v>
      </c>
      <c r="R223" s="32"/>
      <c r="V223" s="30" t="str">
        <f t="shared" si="38"/>
        <v>c7ag5y2d100</v>
      </c>
      <c r="W223" s="30">
        <f>VLOOKUP(V223,Cohorts!A:B,2,FALSE)</f>
        <v>230</v>
      </c>
      <c r="X223" s="30" t="str">
        <f t="shared" si="39"/>
        <v xml:space="preserve">            [ 'cohort_id' =&gt; 230,  'team_rank_id' =&gt; 2 ],</v>
      </c>
      <c r="Y223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3" s="30" t="str">
        <f t="shared" si="41"/>
        <v xml:space="preserve">            [ 'session_id' =&gt; 21, 'division_id' =&gt; 100 ],</v>
      </c>
      <c r="AA223" s="30" t="str">
        <f t="shared" si="42"/>
        <v xml:space="preserve">            [ 'session_id' =&gt;   21, 'team_rank_id' =&gt; 2 ],</v>
      </c>
      <c r="AB223" s="30" t="str">
        <f t="shared" si="44"/>
        <v xml:space="preserve">            [ 'session_id' =&gt;   21, 'item_id' =&gt; 2, 'sequence' =&gt; 1 ],</v>
      </c>
      <c r="AC223" s="30" t="str">
        <f t="shared" si="45"/>
        <v>cohort230teamrank2</v>
      </c>
      <c r="AD223" s="30">
        <f>VLOOKUP(AC223,teams!C:D,2,FALSE)</f>
        <v>96</v>
      </c>
      <c r="AE223" s="30" t="str">
        <f t="shared" si="46"/>
        <v>s21i2seq1</v>
      </c>
      <c r="AF223" s="30" t="e">
        <f>VLOOKUP(AE223,sesionitem!D:E,2,FALSE)</f>
        <v>#N/A</v>
      </c>
      <c r="AG223" s="30" t="e">
        <f t="shared" si="47"/>
        <v>#N/A</v>
      </c>
    </row>
    <row r="224" spans="1:33" x14ac:dyDescent="0.2">
      <c r="A224" s="30">
        <v>223</v>
      </c>
      <c r="B224" s="30">
        <f>VLOOKUP(C224,'May Sessions'!D:E,2,FALSE)</f>
        <v>21</v>
      </c>
      <c r="C224" s="31">
        <v>44336.75</v>
      </c>
      <c r="D224" s="64">
        <f>VLOOKUP(E224,'Age Groups'!B:C,2,FALSE)</f>
        <v>5</v>
      </c>
      <c r="E224" s="31" t="s">
        <v>910</v>
      </c>
      <c r="F224" s="64">
        <f>VLOOKUP(H224,Items!J:L,3,FALSE)</f>
        <v>2</v>
      </c>
      <c r="G224" s="64">
        <f t="shared" si="43"/>
        <v>1</v>
      </c>
      <c r="H224" s="31" t="s">
        <v>923</v>
      </c>
      <c r="I224" s="31" t="s">
        <v>1109</v>
      </c>
      <c r="J224" s="64">
        <v>0</v>
      </c>
      <c r="K224" s="31"/>
      <c r="L224" s="31" t="s">
        <v>921</v>
      </c>
      <c r="M224" s="32" t="s">
        <v>933</v>
      </c>
      <c r="N224" s="32" t="s">
        <v>986</v>
      </c>
      <c r="O224" s="61">
        <f>VLOOKUP(P224,Clubs!D:E,2,FALSE)</f>
        <v>36</v>
      </c>
      <c r="P224" s="32" t="s">
        <v>131</v>
      </c>
      <c r="Q224" s="32" t="s">
        <v>986</v>
      </c>
      <c r="R224" s="32"/>
      <c r="V224" s="30" t="str">
        <f t="shared" si="38"/>
        <v>c36ag5y2d100</v>
      </c>
      <c r="W224" s="30">
        <f>VLOOKUP(V224,Cohorts!A:B,2,FALSE)</f>
        <v>167</v>
      </c>
      <c r="X224" s="30" t="str">
        <f t="shared" si="39"/>
        <v xml:space="preserve">            [ 'cohort_id' =&gt; 167,  'team_rank_id' =&gt; 2 ],</v>
      </c>
      <c r="Y224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4" s="30" t="str">
        <f t="shared" si="41"/>
        <v xml:space="preserve">            [ 'session_id' =&gt; 21, 'division_id' =&gt; 100 ],</v>
      </c>
      <c r="AA224" s="30" t="str">
        <f t="shared" si="42"/>
        <v xml:space="preserve">            [ 'session_id' =&gt;   21, 'team_rank_id' =&gt; 2 ],</v>
      </c>
      <c r="AB224" s="30" t="str">
        <f t="shared" si="44"/>
        <v xml:space="preserve">            [ 'session_id' =&gt;   21, 'item_id' =&gt; 2, 'sequence' =&gt; 1 ],</v>
      </c>
      <c r="AC224" s="30" t="str">
        <f t="shared" si="45"/>
        <v>cohort167teamrank2</v>
      </c>
      <c r="AD224" s="30">
        <f>VLOOKUP(AC224,teams!C:D,2,FALSE)</f>
        <v>48</v>
      </c>
      <c r="AE224" s="30" t="str">
        <f t="shared" si="46"/>
        <v>s21i2seq1</v>
      </c>
      <c r="AF224" s="30" t="e">
        <f>VLOOKUP(AE224,sesionitem!D:E,2,FALSE)</f>
        <v>#N/A</v>
      </c>
      <c r="AG224" s="30" t="e">
        <f t="shared" si="47"/>
        <v>#N/A</v>
      </c>
    </row>
    <row r="225" spans="1:33" x14ac:dyDescent="0.2">
      <c r="A225" s="30">
        <v>224</v>
      </c>
      <c r="B225" s="30">
        <f>VLOOKUP(C225,'May Sessions'!D:E,2,FALSE)</f>
        <v>21</v>
      </c>
      <c r="C225" s="31">
        <v>44336.75</v>
      </c>
      <c r="D225" s="64">
        <f>VLOOKUP(E225,'Age Groups'!B:C,2,FALSE)</f>
        <v>5</v>
      </c>
      <c r="E225" s="31" t="s">
        <v>910</v>
      </c>
      <c r="F225" s="64">
        <f>VLOOKUP(H225,Items!J:L,3,FALSE)</f>
        <v>2</v>
      </c>
      <c r="G225" s="64">
        <f t="shared" si="43"/>
        <v>1</v>
      </c>
      <c r="H225" s="31" t="s">
        <v>923</v>
      </c>
      <c r="I225" s="31" t="s">
        <v>1109</v>
      </c>
      <c r="J225" s="64">
        <v>0</v>
      </c>
      <c r="K225" s="31"/>
      <c r="L225" s="31" t="s">
        <v>921</v>
      </c>
      <c r="M225" s="32" t="s">
        <v>933</v>
      </c>
      <c r="N225" s="32" t="s">
        <v>1017</v>
      </c>
      <c r="O225" s="61">
        <f>VLOOKUP(P225,Clubs!D:E,2,FALSE)</f>
        <v>3</v>
      </c>
      <c r="P225" s="32" t="s">
        <v>1079</v>
      </c>
      <c r="Q225" s="32" t="s">
        <v>986</v>
      </c>
      <c r="R225" s="32"/>
      <c r="V225" s="30" t="str">
        <f t="shared" si="38"/>
        <v>c3ag5y2d100</v>
      </c>
      <c r="W225" s="30">
        <f>VLOOKUP(V225,Cohorts!A:B,2,FALSE)</f>
        <v>134</v>
      </c>
      <c r="X225" s="30" t="str">
        <f t="shared" si="39"/>
        <v xml:space="preserve">            [ 'cohort_id' =&gt; 134,  'team_rank_id' =&gt; 2 ],</v>
      </c>
      <c r="Y225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5" s="30" t="str">
        <f t="shared" si="41"/>
        <v xml:space="preserve">            [ 'session_id' =&gt; 21, 'division_id' =&gt; 100 ],</v>
      </c>
      <c r="AA225" s="30" t="str">
        <f t="shared" si="42"/>
        <v xml:space="preserve">            [ 'session_id' =&gt;   21, 'team_rank_id' =&gt; 2 ],</v>
      </c>
      <c r="AB225" s="30" t="str">
        <f t="shared" si="44"/>
        <v xml:space="preserve">            [ 'session_id' =&gt;   21, 'item_id' =&gt; 2, 'sequence' =&gt; 1 ],</v>
      </c>
      <c r="AC225" s="30" t="str">
        <f t="shared" si="45"/>
        <v>cohort134teamrank2</v>
      </c>
      <c r="AD225" s="30">
        <f>VLOOKUP(AC225,teams!C:D,2,FALSE)</f>
        <v>26</v>
      </c>
      <c r="AE225" s="30" t="str">
        <f t="shared" si="46"/>
        <v>s21i2seq1</v>
      </c>
      <c r="AF225" s="30" t="e">
        <f>VLOOKUP(AE225,sesionitem!D:E,2,FALSE)</f>
        <v>#N/A</v>
      </c>
      <c r="AG225" s="30" t="e">
        <f t="shared" si="47"/>
        <v>#N/A</v>
      </c>
    </row>
    <row r="226" spans="1:33" x14ac:dyDescent="0.2">
      <c r="A226" s="30">
        <v>225</v>
      </c>
      <c r="B226" s="30">
        <f>VLOOKUP(C226,'May Sessions'!D:E,2,FALSE)</f>
        <v>21</v>
      </c>
      <c r="C226" s="31">
        <v>44336.75</v>
      </c>
      <c r="D226" s="64">
        <f>VLOOKUP(E226,'Age Groups'!B:C,2,FALSE)</f>
        <v>5</v>
      </c>
      <c r="E226" s="31" t="s">
        <v>910</v>
      </c>
      <c r="F226" s="64">
        <f>VLOOKUP(H226,Items!J:L,3,FALSE)</f>
        <v>2</v>
      </c>
      <c r="G226" s="64">
        <f t="shared" si="43"/>
        <v>1</v>
      </c>
      <c r="H226" s="31" t="s">
        <v>923</v>
      </c>
      <c r="I226" s="31" t="s">
        <v>1109</v>
      </c>
      <c r="J226" s="64">
        <v>0</v>
      </c>
      <c r="K226" s="31"/>
      <c r="L226" s="31" t="s">
        <v>921</v>
      </c>
      <c r="M226" s="32" t="s">
        <v>933</v>
      </c>
      <c r="N226" s="32" t="s">
        <v>1042</v>
      </c>
      <c r="O226" s="61">
        <f>VLOOKUP(P226,Clubs!D:E,2,FALSE)</f>
        <v>9</v>
      </c>
      <c r="P226" s="32" t="s">
        <v>966</v>
      </c>
      <c r="Q226" s="32" t="s">
        <v>986</v>
      </c>
      <c r="R226" s="32"/>
      <c r="V226" s="30" t="str">
        <f t="shared" si="38"/>
        <v>c9ag5y2d100</v>
      </c>
      <c r="W226" s="30">
        <f>VLOOKUP(V226,Cohorts!A:B,2,FALSE)</f>
        <v>246</v>
      </c>
      <c r="X226" s="30" t="str">
        <f t="shared" si="39"/>
        <v xml:space="preserve">            [ 'cohort_id' =&gt; 246,  'team_rank_id' =&gt; 2 ],</v>
      </c>
      <c r="Y226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6" s="30" t="str">
        <f t="shared" si="41"/>
        <v xml:space="preserve">            [ 'session_id' =&gt; 21, 'division_id' =&gt; 100 ],</v>
      </c>
      <c r="AA226" s="30" t="str">
        <f t="shared" si="42"/>
        <v xml:space="preserve">            [ 'session_id' =&gt;   21, 'team_rank_id' =&gt; 2 ],</v>
      </c>
      <c r="AB226" s="30" t="str">
        <f t="shared" si="44"/>
        <v xml:space="preserve">            [ 'session_id' =&gt;   21, 'item_id' =&gt; 2, 'sequence' =&gt; 1 ],</v>
      </c>
      <c r="AC226" s="30" t="str">
        <f t="shared" si="45"/>
        <v>cohort246teamrank2</v>
      </c>
      <c r="AD226" s="30">
        <f>VLOOKUP(AC226,teams!C:D,2,FALSE)</f>
        <v>110</v>
      </c>
      <c r="AE226" s="30" t="str">
        <f t="shared" si="46"/>
        <v>s21i2seq1</v>
      </c>
      <c r="AF226" s="30" t="e">
        <f>VLOOKUP(AE226,sesionitem!D:E,2,FALSE)</f>
        <v>#N/A</v>
      </c>
      <c r="AG226" s="30" t="e">
        <f t="shared" si="47"/>
        <v>#N/A</v>
      </c>
    </row>
    <row r="227" spans="1:33" x14ac:dyDescent="0.2">
      <c r="A227" s="30">
        <v>226</v>
      </c>
      <c r="B227" s="30">
        <f>VLOOKUP(C227,'May Sessions'!D:E,2,FALSE)</f>
        <v>21</v>
      </c>
      <c r="C227" s="31">
        <v>44336.75</v>
      </c>
      <c r="D227" s="64">
        <f>VLOOKUP(E227,'Age Groups'!B:C,2,FALSE)</f>
        <v>5</v>
      </c>
      <c r="E227" s="31" t="s">
        <v>910</v>
      </c>
      <c r="F227" s="64">
        <f>VLOOKUP(H227,Items!J:L,3,FALSE)</f>
        <v>3</v>
      </c>
      <c r="G227" s="64">
        <f t="shared" si="43"/>
        <v>2</v>
      </c>
      <c r="H227" s="31" t="s">
        <v>927</v>
      </c>
      <c r="I227" s="31" t="s">
        <v>1109</v>
      </c>
      <c r="J227" s="64">
        <v>0</v>
      </c>
      <c r="K227" s="31"/>
      <c r="L227" s="31" t="s">
        <v>921</v>
      </c>
      <c r="M227" s="32" t="s">
        <v>933</v>
      </c>
      <c r="N227" s="32" t="s">
        <v>938</v>
      </c>
      <c r="O227" s="61">
        <f>VLOOKUP(P227,Clubs!D:E,2,FALSE)</f>
        <v>36</v>
      </c>
      <c r="P227" s="32" t="s">
        <v>131</v>
      </c>
      <c r="Q227" s="32" t="s">
        <v>986</v>
      </c>
      <c r="R227" s="32"/>
      <c r="V227" s="30" t="str">
        <f t="shared" si="38"/>
        <v>c36ag5y2d100</v>
      </c>
      <c r="W227" s="30">
        <f>VLOOKUP(V227,Cohorts!A:B,2,FALSE)</f>
        <v>167</v>
      </c>
      <c r="X227" s="30" t="str">
        <f t="shared" si="39"/>
        <v xml:space="preserve">            [ 'cohort_id' =&gt; 167,  'team_rank_id' =&gt; 2 ],</v>
      </c>
      <c r="Y227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7" s="30" t="str">
        <f t="shared" si="41"/>
        <v xml:space="preserve">            [ 'session_id' =&gt; 21, 'division_id' =&gt; 100 ],</v>
      </c>
      <c r="AA227" s="30" t="str">
        <f t="shared" si="42"/>
        <v xml:space="preserve">            [ 'session_id' =&gt;   21, 'team_rank_id' =&gt; 2 ],</v>
      </c>
      <c r="AB227" s="30" t="str">
        <f t="shared" si="44"/>
        <v xml:space="preserve">            [ 'session_id' =&gt;   21, 'item_id' =&gt; 3, 'sequence' =&gt; 2 ],</v>
      </c>
      <c r="AC227" s="30" t="str">
        <f t="shared" si="45"/>
        <v>cohort167teamrank2</v>
      </c>
      <c r="AD227" s="30">
        <f>VLOOKUP(AC227,teams!C:D,2,FALSE)</f>
        <v>48</v>
      </c>
      <c r="AE227" s="30" t="str">
        <f t="shared" si="46"/>
        <v>s21i3seq2</v>
      </c>
      <c r="AF227" s="30" t="e">
        <f>VLOOKUP(AE227,sesionitem!D:E,2,FALSE)</f>
        <v>#N/A</v>
      </c>
      <c r="AG227" s="30" t="e">
        <f t="shared" si="47"/>
        <v>#N/A</v>
      </c>
    </row>
    <row r="228" spans="1:33" x14ac:dyDescent="0.2">
      <c r="A228" s="30">
        <v>227</v>
      </c>
      <c r="B228" s="30">
        <f>VLOOKUP(C228,'May Sessions'!D:E,2,FALSE)</f>
        <v>21</v>
      </c>
      <c r="C228" s="31">
        <v>44336.75</v>
      </c>
      <c r="D228" s="64">
        <f>VLOOKUP(E228,'Age Groups'!B:C,2,FALSE)</f>
        <v>5</v>
      </c>
      <c r="E228" s="31" t="s">
        <v>910</v>
      </c>
      <c r="F228" s="64">
        <f>VLOOKUP(H228,Items!J:L,3,FALSE)</f>
        <v>3</v>
      </c>
      <c r="G228" s="64">
        <f t="shared" si="43"/>
        <v>2</v>
      </c>
      <c r="H228" s="31" t="s">
        <v>927</v>
      </c>
      <c r="I228" s="31" t="s">
        <v>1109</v>
      </c>
      <c r="J228" s="64">
        <v>0</v>
      </c>
      <c r="K228" s="31"/>
      <c r="L228" s="31" t="s">
        <v>921</v>
      </c>
      <c r="M228" s="32" t="s">
        <v>933</v>
      </c>
      <c r="N228" s="32" t="s">
        <v>986</v>
      </c>
      <c r="O228" s="61">
        <f>VLOOKUP(P228,Clubs!D:E,2,FALSE)</f>
        <v>7</v>
      </c>
      <c r="P228" s="32" t="s">
        <v>1075</v>
      </c>
      <c r="Q228" s="32" t="s">
        <v>986</v>
      </c>
      <c r="R228" s="32"/>
      <c r="V228" s="30" t="str">
        <f t="shared" si="38"/>
        <v>c7ag5y2d100</v>
      </c>
      <c r="W228" s="30">
        <f>VLOOKUP(V228,Cohorts!A:B,2,FALSE)</f>
        <v>230</v>
      </c>
      <c r="X228" s="30" t="str">
        <f t="shared" si="39"/>
        <v xml:space="preserve">            [ 'cohort_id' =&gt; 230,  'team_rank_id' =&gt; 2 ],</v>
      </c>
      <c r="Y228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8" s="30" t="str">
        <f t="shared" si="41"/>
        <v xml:space="preserve">            [ 'session_id' =&gt; 21, 'division_id' =&gt; 100 ],</v>
      </c>
      <c r="AA228" s="30" t="str">
        <f t="shared" si="42"/>
        <v xml:space="preserve">            [ 'session_id' =&gt;   21, 'team_rank_id' =&gt; 2 ],</v>
      </c>
      <c r="AB228" s="30" t="str">
        <f t="shared" si="44"/>
        <v xml:space="preserve">            [ 'session_id' =&gt;   21, 'item_id' =&gt; 3, 'sequence' =&gt; 2 ],</v>
      </c>
      <c r="AC228" s="30" t="str">
        <f t="shared" si="45"/>
        <v>cohort230teamrank2</v>
      </c>
      <c r="AD228" s="30">
        <f>VLOOKUP(AC228,teams!C:D,2,FALSE)</f>
        <v>96</v>
      </c>
      <c r="AE228" s="30" t="str">
        <f t="shared" si="46"/>
        <v>s21i3seq2</v>
      </c>
      <c r="AF228" s="30" t="e">
        <f>VLOOKUP(AE228,sesionitem!D:E,2,FALSE)</f>
        <v>#N/A</v>
      </c>
      <c r="AG228" s="30" t="e">
        <f t="shared" si="47"/>
        <v>#N/A</v>
      </c>
    </row>
    <row r="229" spans="1:33" x14ac:dyDescent="0.2">
      <c r="A229" s="30">
        <v>228</v>
      </c>
      <c r="B229" s="30">
        <f>VLOOKUP(C229,'May Sessions'!D:E,2,FALSE)</f>
        <v>21</v>
      </c>
      <c r="C229" s="31">
        <v>44336.75</v>
      </c>
      <c r="D229" s="64">
        <f>VLOOKUP(E229,'Age Groups'!B:C,2,FALSE)</f>
        <v>5</v>
      </c>
      <c r="E229" s="31" t="s">
        <v>910</v>
      </c>
      <c r="F229" s="64">
        <f>VLOOKUP(H229,Items!J:L,3,FALSE)</f>
        <v>3</v>
      </c>
      <c r="G229" s="64">
        <f t="shared" si="43"/>
        <v>2</v>
      </c>
      <c r="H229" s="31" t="s">
        <v>927</v>
      </c>
      <c r="I229" s="31" t="s">
        <v>1109</v>
      </c>
      <c r="J229" s="64">
        <v>0</v>
      </c>
      <c r="K229" s="31"/>
      <c r="L229" s="31" t="s">
        <v>921</v>
      </c>
      <c r="M229" s="32" t="s">
        <v>933</v>
      </c>
      <c r="N229" s="32" t="s">
        <v>1017</v>
      </c>
      <c r="O229" s="61">
        <f>VLOOKUP(P229,Clubs!D:E,2,FALSE)</f>
        <v>3</v>
      </c>
      <c r="P229" s="32" t="s">
        <v>1079</v>
      </c>
      <c r="Q229" s="32" t="s">
        <v>986</v>
      </c>
      <c r="R229" s="32"/>
      <c r="V229" s="30" t="str">
        <f t="shared" si="38"/>
        <v>c3ag5y2d100</v>
      </c>
      <c r="W229" s="30">
        <f>VLOOKUP(V229,Cohorts!A:B,2,FALSE)</f>
        <v>134</v>
      </c>
      <c r="X229" s="30" t="str">
        <f t="shared" si="39"/>
        <v xml:space="preserve">            [ 'cohort_id' =&gt; 134,  'team_rank_id' =&gt; 2 ],</v>
      </c>
      <c r="Y229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29" s="30" t="str">
        <f t="shared" si="41"/>
        <v xml:space="preserve">            [ 'session_id' =&gt; 21, 'division_id' =&gt; 100 ],</v>
      </c>
      <c r="AA229" s="30" t="str">
        <f t="shared" si="42"/>
        <v xml:space="preserve">            [ 'session_id' =&gt;   21, 'team_rank_id' =&gt; 2 ],</v>
      </c>
      <c r="AB229" s="30" t="str">
        <f t="shared" si="44"/>
        <v xml:space="preserve">            [ 'session_id' =&gt;   21, 'item_id' =&gt; 3, 'sequence' =&gt; 2 ],</v>
      </c>
      <c r="AC229" s="30" t="str">
        <f t="shared" si="45"/>
        <v>cohort134teamrank2</v>
      </c>
      <c r="AD229" s="30">
        <f>VLOOKUP(AC229,teams!C:D,2,FALSE)</f>
        <v>26</v>
      </c>
      <c r="AE229" s="30" t="str">
        <f t="shared" si="46"/>
        <v>s21i3seq2</v>
      </c>
      <c r="AF229" s="30" t="e">
        <f>VLOOKUP(AE229,sesionitem!D:E,2,FALSE)</f>
        <v>#N/A</v>
      </c>
      <c r="AG229" s="30" t="e">
        <f t="shared" si="47"/>
        <v>#N/A</v>
      </c>
    </row>
    <row r="230" spans="1:33" x14ac:dyDescent="0.2">
      <c r="A230" s="30">
        <v>229</v>
      </c>
      <c r="B230" s="30">
        <f>VLOOKUP(C230,'May Sessions'!D:E,2,FALSE)</f>
        <v>21</v>
      </c>
      <c r="C230" s="31">
        <v>44336.75</v>
      </c>
      <c r="D230" s="64">
        <f>VLOOKUP(E230,'Age Groups'!B:C,2,FALSE)</f>
        <v>5</v>
      </c>
      <c r="E230" s="31" t="s">
        <v>910</v>
      </c>
      <c r="F230" s="64">
        <f>VLOOKUP(H230,Items!J:L,3,FALSE)</f>
        <v>3</v>
      </c>
      <c r="G230" s="64">
        <f t="shared" si="43"/>
        <v>2</v>
      </c>
      <c r="H230" s="31" t="s">
        <v>927</v>
      </c>
      <c r="I230" s="31" t="s">
        <v>1109</v>
      </c>
      <c r="J230" s="64">
        <v>0</v>
      </c>
      <c r="K230" s="31"/>
      <c r="L230" s="31" t="s">
        <v>921</v>
      </c>
      <c r="M230" s="32" t="s">
        <v>933</v>
      </c>
      <c r="N230" s="32" t="s">
        <v>1042</v>
      </c>
      <c r="O230" s="61">
        <f>VLOOKUP(P230,Clubs!D:E,2,FALSE)</f>
        <v>9</v>
      </c>
      <c r="P230" s="32" t="s">
        <v>966</v>
      </c>
      <c r="Q230" s="32" t="s">
        <v>986</v>
      </c>
      <c r="R230" s="32"/>
      <c r="V230" s="30" t="str">
        <f t="shared" si="38"/>
        <v>c9ag5y2d100</v>
      </c>
      <c r="W230" s="30">
        <f>VLOOKUP(V230,Cohorts!A:B,2,FALSE)</f>
        <v>246</v>
      </c>
      <c r="X230" s="30" t="str">
        <f t="shared" si="39"/>
        <v xml:space="preserve">            [ 'cohort_id' =&gt; 246,  'team_rank_id' =&gt; 2 ],</v>
      </c>
      <c r="Y230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30" s="30" t="str">
        <f t="shared" si="41"/>
        <v xml:space="preserve">            [ 'session_id' =&gt; 21, 'division_id' =&gt; 100 ],</v>
      </c>
      <c r="AA230" s="30" t="str">
        <f t="shared" si="42"/>
        <v xml:space="preserve">            [ 'session_id' =&gt;   21, 'team_rank_id' =&gt; 2 ],</v>
      </c>
      <c r="AB230" s="30" t="str">
        <f t="shared" si="44"/>
        <v xml:space="preserve">            [ 'session_id' =&gt;   21, 'item_id' =&gt; 3, 'sequence' =&gt; 2 ],</v>
      </c>
      <c r="AC230" s="30" t="str">
        <f t="shared" si="45"/>
        <v>cohort246teamrank2</v>
      </c>
      <c r="AD230" s="30">
        <f>VLOOKUP(AC230,teams!C:D,2,FALSE)</f>
        <v>110</v>
      </c>
      <c r="AE230" s="30" t="str">
        <f t="shared" si="46"/>
        <v>s21i3seq2</v>
      </c>
      <c r="AF230" s="30" t="e">
        <f>VLOOKUP(AE230,sesionitem!D:E,2,FALSE)</f>
        <v>#N/A</v>
      </c>
      <c r="AG230" s="30" t="e">
        <f t="shared" si="47"/>
        <v>#N/A</v>
      </c>
    </row>
    <row r="231" spans="1:33" ht="17" x14ac:dyDescent="0.2">
      <c r="A231" s="30">
        <v>230</v>
      </c>
      <c r="B231" s="30">
        <f>VLOOKUP(C231,'May Sessions'!D:E,2,FALSE)</f>
        <v>21</v>
      </c>
      <c r="C231" s="31">
        <v>44336.75</v>
      </c>
      <c r="D231" s="64">
        <f>VLOOKUP(E231,'Age Groups'!B:C,2,FALSE)</f>
        <v>5</v>
      </c>
      <c r="E231" s="31" t="s">
        <v>910</v>
      </c>
      <c r="F231" s="64">
        <f>VLOOKUP(H231,Items!J:L,3,FALSE)</f>
        <v>7</v>
      </c>
      <c r="G231" s="64">
        <f t="shared" si="43"/>
        <v>3</v>
      </c>
      <c r="H231" s="31" t="s">
        <v>925</v>
      </c>
      <c r="I231" s="31" t="s">
        <v>1108</v>
      </c>
      <c r="J231" s="64">
        <v>0</v>
      </c>
      <c r="K231" s="31"/>
      <c r="L231" s="31" t="s">
        <v>921</v>
      </c>
      <c r="M231" s="32" t="s">
        <v>933</v>
      </c>
      <c r="N231" s="32" t="s">
        <v>938</v>
      </c>
      <c r="O231" s="61">
        <f>VLOOKUP(P231,Clubs!D:E,2,FALSE)</f>
        <v>36</v>
      </c>
      <c r="P231" s="32" t="s">
        <v>131</v>
      </c>
      <c r="Q231" s="32" t="s">
        <v>986</v>
      </c>
      <c r="R231" s="34" t="s">
        <v>708</v>
      </c>
      <c r="V231" s="30" t="str">
        <f t="shared" si="38"/>
        <v>c36ag5y2d100</v>
      </c>
      <c r="W231" s="30">
        <f>VLOOKUP(V231,Cohorts!A:B,2,FALSE)</f>
        <v>167</v>
      </c>
      <c r="X231" s="30" t="str">
        <f t="shared" si="39"/>
        <v xml:space="preserve">            [ 'cohort_id' =&gt; 167,  'team_rank_id' =&gt; 2 ],</v>
      </c>
      <c r="Y231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31" s="30" t="str">
        <f t="shared" si="41"/>
        <v xml:space="preserve">            [ 'session_id' =&gt; 21, 'division_id' =&gt; 100 ],</v>
      </c>
      <c r="AA231" s="30" t="str">
        <f t="shared" si="42"/>
        <v xml:space="preserve">            [ 'session_id' =&gt;   21, 'team_rank_id' =&gt; 2 ],</v>
      </c>
      <c r="AB231" s="30" t="str">
        <f t="shared" si="44"/>
        <v xml:space="preserve">            [ 'session_id' =&gt;   21, 'item_id' =&gt; 7, 'sequence' =&gt; 3 ],</v>
      </c>
      <c r="AC231" s="30" t="str">
        <f t="shared" si="45"/>
        <v>cohort167teamrank2</v>
      </c>
      <c r="AD231" s="30">
        <f>VLOOKUP(AC231,teams!C:D,2,FALSE)</f>
        <v>48</v>
      </c>
      <c r="AE231" s="30" t="str">
        <f t="shared" si="46"/>
        <v>s21i7seq3</v>
      </c>
      <c r="AF231" s="30" t="e">
        <f>VLOOKUP(AE231,sesionitem!D:E,2,FALSE)</f>
        <v>#N/A</v>
      </c>
      <c r="AG231" s="30" t="e">
        <f t="shared" si="47"/>
        <v>#N/A</v>
      </c>
    </row>
    <row r="232" spans="1:33" ht="17" x14ac:dyDescent="0.2">
      <c r="A232" s="30">
        <v>231</v>
      </c>
      <c r="B232" s="30">
        <f>VLOOKUP(C232,'May Sessions'!D:E,2,FALSE)</f>
        <v>21</v>
      </c>
      <c r="C232" s="31">
        <v>44336.75</v>
      </c>
      <c r="D232" s="64">
        <f>VLOOKUP(E232,'Age Groups'!B:C,2,FALSE)</f>
        <v>5</v>
      </c>
      <c r="E232" s="31" t="s">
        <v>910</v>
      </c>
      <c r="F232" s="64">
        <f>VLOOKUP(H232,Items!J:L,3,FALSE)</f>
        <v>7</v>
      </c>
      <c r="G232" s="64">
        <f t="shared" si="43"/>
        <v>3</v>
      </c>
      <c r="H232" s="31" t="s">
        <v>925</v>
      </c>
      <c r="I232" s="31" t="s">
        <v>1108</v>
      </c>
      <c r="J232" s="64">
        <v>0</v>
      </c>
      <c r="K232" s="31"/>
      <c r="L232" s="31" t="s">
        <v>921</v>
      </c>
      <c r="M232" s="32" t="s">
        <v>933</v>
      </c>
      <c r="N232" s="32" t="s">
        <v>986</v>
      </c>
      <c r="O232" s="61">
        <f>VLOOKUP(P232,Clubs!D:E,2,FALSE)</f>
        <v>3</v>
      </c>
      <c r="P232" s="32" t="s">
        <v>1079</v>
      </c>
      <c r="Q232" s="32" t="s">
        <v>986</v>
      </c>
      <c r="R232" s="34" t="s">
        <v>709</v>
      </c>
      <c r="V232" s="30" t="str">
        <f t="shared" si="38"/>
        <v>c3ag5y2d100</v>
      </c>
      <c r="W232" s="30">
        <f>VLOOKUP(V232,Cohorts!A:B,2,FALSE)</f>
        <v>134</v>
      </c>
      <c r="X232" s="30" t="str">
        <f t="shared" si="39"/>
        <v xml:space="preserve">            [ 'cohort_id' =&gt; 134,  'team_rank_id' =&gt; 2 ],</v>
      </c>
      <c r="Y232" s="30" t="str">
        <f t="shared" si="40"/>
        <v xml:space="preserve">                'competition_id' =&gt; 1, // this is May 2021###                'age_group_id'   =&gt; 5, ###                'start'          =&gt; '2021-05-20 18:00:00', ###            ], [</v>
      </c>
      <c r="Z232" s="30" t="str">
        <f t="shared" si="41"/>
        <v xml:space="preserve">            [ 'session_id' =&gt; 21, 'division_id' =&gt; 100 ],</v>
      </c>
      <c r="AA232" s="30" t="str">
        <f t="shared" si="42"/>
        <v xml:space="preserve">            [ 'session_id' =&gt;   21, 'team_rank_id' =&gt; 2 ],</v>
      </c>
      <c r="AB232" s="30" t="str">
        <f t="shared" si="44"/>
        <v xml:space="preserve">            [ 'session_id' =&gt;   21, 'item_id' =&gt; 7, 'sequence' =&gt; 3 ],</v>
      </c>
      <c r="AC232" s="30" t="str">
        <f t="shared" si="45"/>
        <v>cohort134teamrank2</v>
      </c>
      <c r="AD232" s="30">
        <f>VLOOKUP(AC232,teams!C:D,2,FALSE)</f>
        <v>26</v>
      </c>
      <c r="AE232" s="30" t="str">
        <f t="shared" si="46"/>
        <v>s21i7seq3</v>
      </c>
      <c r="AF232" s="30" t="e">
        <f>VLOOKUP(AE232,sesionitem!D:E,2,FALSE)</f>
        <v>#N/A</v>
      </c>
      <c r="AG232" s="30" t="e">
        <f t="shared" si="47"/>
        <v>#N/A</v>
      </c>
    </row>
    <row r="233" spans="1:33" x14ac:dyDescent="0.2">
      <c r="A233" s="30">
        <v>232</v>
      </c>
      <c r="B233" s="30">
        <f>VLOOKUP(C233,'May Sessions'!D:E,2,FALSE)</f>
        <v>22</v>
      </c>
      <c r="C233" s="31">
        <v>44336.8125</v>
      </c>
      <c r="D233" s="64">
        <f>VLOOKUP(E233,'Age Groups'!B:C,2,FALSE)</f>
        <v>5</v>
      </c>
      <c r="E233" s="31" t="s">
        <v>910</v>
      </c>
      <c r="F233" s="64">
        <f>VLOOKUP(H233,Items!J:L,3,FALSE)</f>
        <v>2</v>
      </c>
      <c r="G233" s="64">
        <f t="shared" si="43"/>
        <v>1</v>
      </c>
      <c r="H233" s="31" t="s">
        <v>923</v>
      </c>
      <c r="I233" s="31" t="s">
        <v>1109</v>
      </c>
      <c r="J233" s="64">
        <v>0</v>
      </c>
      <c r="K233" s="31"/>
      <c r="L233" s="31" t="s">
        <v>921</v>
      </c>
      <c r="M233" s="61" t="s">
        <v>931</v>
      </c>
      <c r="N233" s="61" t="s">
        <v>938</v>
      </c>
      <c r="O233" s="61">
        <f>VLOOKUP(P233,Clubs!D:E,2,FALSE)</f>
        <v>8</v>
      </c>
      <c r="P233" s="61" t="s">
        <v>949</v>
      </c>
      <c r="Q233" s="61">
        <v>1</v>
      </c>
      <c r="R233" s="32"/>
      <c r="V233" s="30" t="str">
        <f t="shared" si="38"/>
        <v>c8ag5y2d100</v>
      </c>
      <c r="W233" s="30">
        <f>VLOOKUP(V233,Cohorts!A:B,2,FALSE)</f>
        <v>238</v>
      </c>
      <c r="X233" s="30" t="str">
        <f t="shared" si="39"/>
        <v xml:space="preserve">            [ 'cohort_id' =&gt; 238,  'team_rank_id' =&gt; 1 ],</v>
      </c>
      <c r="Y233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3" s="30" t="str">
        <f t="shared" si="41"/>
        <v xml:space="preserve">            [ 'session_id' =&gt; 22, 'division_id' =&gt; 100 ],</v>
      </c>
      <c r="AA233" s="30" t="str">
        <f t="shared" si="42"/>
        <v xml:space="preserve">            [ 'session_id' =&gt;   22, 'team_rank_id' =&gt; 1 ],</v>
      </c>
      <c r="AB233" s="30" t="str">
        <f t="shared" si="44"/>
        <v xml:space="preserve">            [ 'session_id' =&gt;   22, 'item_id' =&gt; 2, 'sequence' =&gt; 1 ],</v>
      </c>
      <c r="AC233" s="30" t="str">
        <f t="shared" si="45"/>
        <v>cohort238teamrank1</v>
      </c>
      <c r="AD233" s="30">
        <f>VLOOKUP(AC233,teams!C:D,2,FALSE)</f>
        <v>100</v>
      </c>
      <c r="AE233" s="30" t="str">
        <f t="shared" si="46"/>
        <v>s22i2seq1</v>
      </c>
      <c r="AF233" s="30">
        <f>VLOOKUP(AE233,sesionitem!D:E,2,FALSE)</f>
        <v>37</v>
      </c>
      <c r="AG233" s="30" t="str">
        <f t="shared" si="47"/>
        <v xml:space="preserve">            [ 'session_item_id' =&gt; 37, 'team_id' =&gt; 100, 'sequence' =&gt; 1, 'music_title' =&gt; '' ],</v>
      </c>
    </row>
    <row r="234" spans="1:33" x14ac:dyDescent="0.2">
      <c r="A234" s="30">
        <v>233</v>
      </c>
      <c r="B234" s="30">
        <f>VLOOKUP(C234,'May Sessions'!D:E,2,FALSE)</f>
        <v>22</v>
      </c>
      <c r="C234" s="31">
        <v>44336.8125</v>
      </c>
      <c r="D234" s="64">
        <f>VLOOKUP(E234,'Age Groups'!B:C,2,FALSE)</f>
        <v>5</v>
      </c>
      <c r="E234" s="31" t="s">
        <v>910</v>
      </c>
      <c r="F234" s="64">
        <f>VLOOKUP(H234,Items!J:L,3,FALSE)</f>
        <v>2</v>
      </c>
      <c r="G234" s="64">
        <f t="shared" si="43"/>
        <v>1</v>
      </c>
      <c r="H234" s="31" t="s">
        <v>923</v>
      </c>
      <c r="I234" s="31" t="s">
        <v>1109</v>
      </c>
      <c r="J234" s="64">
        <v>0</v>
      </c>
      <c r="K234" s="31"/>
      <c r="L234" s="31" t="s">
        <v>921</v>
      </c>
      <c r="M234" s="61" t="s">
        <v>931</v>
      </c>
      <c r="N234" s="61" t="s">
        <v>986</v>
      </c>
      <c r="O234" s="61">
        <f>VLOOKUP(P234,Clubs!D:E,2,FALSE)</f>
        <v>9</v>
      </c>
      <c r="P234" s="61" t="s">
        <v>966</v>
      </c>
      <c r="Q234" s="61">
        <v>1</v>
      </c>
      <c r="R234" s="32"/>
      <c r="V234" s="30" t="str">
        <f t="shared" si="38"/>
        <v>c9ag5y2d100</v>
      </c>
      <c r="W234" s="30">
        <f>VLOOKUP(V234,Cohorts!A:B,2,FALSE)</f>
        <v>246</v>
      </c>
      <c r="X234" s="30" t="str">
        <f t="shared" si="39"/>
        <v xml:space="preserve">            [ 'cohort_id' =&gt; 246,  'team_rank_id' =&gt; 1 ],</v>
      </c>
      <c r="Y234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4" s="30" t="str">
        <f t="shared" si="41"/>
        <v xml:space="preserve">            [ 'session_id' =&gt; 22, 'division_id' =&gt; 100 ],</v>
      </c>
      <c r="AA234" s="30" t="str">
        <f t="shared" si="42"/>
        <v xml:space="preserve">            [ 'session_id' =&gt;   22, 'team_rank_id' =&gt; 1 ],</v>
      </c>
      <c r="AB234" s="30" t="str">
        <f t="shared" si="44"/>
        <v xml:space="preserve">            [ 'session_id' =&gt;   22, 'item_id' =&gt; 2, 'sequence' =&gt; 1 ],</v>
      </c>
      <c r="AC234" s="30" t="str">
        <f t="shared" si="45"/>
        <v>cohort246teamrank1</v>
      </c>
      <c r="AD234" s="30">
        <f>VLOOKUP(AC234,teams!C:D,2,FALSE)</f>
        <v>109</v>
      </c>
      <c r="AE234" s="30" t="str">
        <f t="shared" si="46"/>
        <v>s22i2seq1</v>
      </c>
      <c r="AF234" s="30">
        <f>VLOOKUP(AE234,sesionitem!D:E,2,FALSE)</f>
        <v>37</v>
      </c>
      <c r="AG234" s="30" t="str">
        <f t="shared" si="47"/>
        <v xml:space="preserve">            [ 'session_item_id' =&gt; 37, 'team_id' =&gt; 109, 'sequence' =&gt; 2, 'music_title' =&gt; '' ],</v>
      </c>
    </row>
    <row r="235" spans="1:33" x14ac:dyDescent="0.2">
      <c r="A235" s="30">
        <v>234</v>
      </c>
      <c r="B235" s="30">
        <f>VLOOKUP(C235,'May Sessions'!D:E,2,FALSE)</f>
        <v>22</v>
      </c>
      <c r="C235" s="31">
        <v>44336.8125</v>
      </c>
      <c r="D235" s="64">
        <f>VLOOKUP(E235,'Age Groups'!B:C,2,FALSE)</f>
        <v>5</v>
      </c>
      <c r="E235" s="31" t="s">
        <v>910</v>
      </c>
      <c r="F235" s="64">
        <f>VLOOKUP(H235,Items!J:L,3,FALSE)</f>
        <v>2</v>
      </c>
      <c r="G235" s="64">
        <f t="shared" si="43"/>
        <v>1</v>
      </c>
      <c r="H235" s="31" t="s">
        <v>923</v>
      </c>
      <c r="I235" s="31" t="s">
        <v>1109</v>
      </c>
      <c r="J235" s="64">
        <v>0</v>
      </c>
      <c r="K235" s="31"/>
      <c r="L235" s="31" t="s">
        <v>921</v>
      </c>
      <c r="M235" s="32" t="s">
        <v>931</v>
      </c>
      <c r="N235" s="32" t="s">
        <v>1017</v>
      </c>
      <c r="O235" s="61">
        <f>VLOOKUP(P235,Clubs!D:E,2,FALSE)</f>
        <v>3</v>
      </c>
      <c r="P235" s="32" t="s">
        <v>1079</v>
      </c>
      <c r="Q235" s="32" t="s">
        <v>938</v>
      </c>
      <c r="R235" s="32"/>
      <c r="V235" s="30" t="str">
        <f t="shared" si="38"/>
        <v>c3ag5y2d100</v>
      </c>
      <c r="W235" s="30">
        <f>VLOOKUP(V235,Cohorts!A:B,2,FALSE)</f>
        <v>134</v>
      </c>
      <c r="X235" s="30" t="str">
        <f t="shared" si="39"/>
        <v xml:space="preserve">            [ 'cohort_id' =&gt; 134,  'team_rank_id' =&gt; 1 ],</v>
      </c>
      <c r="Y235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5" s="30" t="str">
        <f t="shared" si="41"/>
        <v xml:space="preserve">            [ 'session_id' =&gt; 22, 'division_id' =&gt; 100 ],</v>
      </c>
      <c r="AA235" s="30" t="str">
        <f t="shared" si="42"/>
        <v xml:space="preserve">            [ 'session_id' =&gt;   22, 'team_rank_id' =&gt; 1 ],</v>
      </c>
      <c r="AB235" s="30" t="str">
        <f t="shared" si="44"/>
        <v xml:space="preserve">            [ 'session_id' =&gt;   22, 'item_id' =&gt; 2, 'sequence' =&gt; 1 ],</v>
      </c>
      <c r="AC235" s="30" t="str">
        <f t="shared" si="45"/>
        <v>cohort134teamrank1</v>
      </c>
      <c r="AD235" s="30">
        <f>VLOOKUP(AC235,teams!C:D,2,FALSE)</f>
        <v>25</v>
      </c>
      <c r="AE235" s="30" t="str">
        <f t="shared" si="46"/>
        <v>s22i2seq1</v>
      </c>
      <c r="AF235" s="30">
        <f>VLOOKUP(AE235,sesionitem!D:E,2,FALSE)</f>
        <v>37</v>
      </c>
      <c r="AG235" s="30" t="str">
        <f t="shared" si="47"/>
        <v xml:space="preserve">            [ 'session_item_id' =&gt; 37, 'team_id' =&gt; 25, 'sequence' =&gt; 3, 'music_title' =&gt; '' ],</v>
      </c>
    </row>
    <row r="236" spans="1:33" x14ac:dyDescent="0.2">
      <c r="A236" s="30">
        <v>235</v>
      </c>
      <c r="B236" s="30">
        <f>VLOOKUP(C236,'May Sessions'!D:E,2,FALSE)</f>
        <v>22</v>
      </c>
      <c r="C236" s="31">
        <v>44336.8125</v>
      </c>
      <c r="D236" s="64">
        <f>VLOOKUP(E236,'Age Groups'!B:C,2,FALSE)</f>
        <v>5</v>
      </c>
      <c r="E236" s="31" t="s">
        <v>910</v>
      </c>
      <c r="F236" s="64">
        <f>VLOOKUP(H236,Items!J:L,3,FALSE)</f>
        <v>2</v>
      </c>
      <c r="G236" s="64">
        <f t="shared" si="43"/>
        <v>1</v>
      </c>
      <c r="H236" s="31" t="s">
        <v>923</v>
      </c>
      <c r="I236" s="31" t="s">
        <v>1109</v>
      </c>
      <c r="J236" s="64">
        <v>0</v>
      </c>
      <c r="K236" s="31"/>
      <c r="L236" s="31" t="s">
        <v>921</v>
      </c>
      <c r="M236" s="61" t="s">
        <v>931</v>
      </c>
      <c r="N236" s="61" t="s">
        <v>1042</v>
      </c>
      <c r="O236" s="61">
        <f>VLOOKUP(P236,Clubs!D:E,2,FALSE)</f>
        <v>29</v>
      </c>
      <c r="P236" s="61" t="s">
        <v>1004</v>
      </c>
      <c r="Q236" s="61">
        <v>1</v>
      </c>
      <c r="R236" s="32"/>
      <c r="V236" s="30" t="str">
        <f t="shared" si="38"/>
        <v>c29ag5y2d100</v>
      </c>
      <c r="W236" s="30">
        <f>VLOOKUP(V236,Cohorts!A:B,2,FALSE)</f>
        <v>128</v>
      </c>
      <c r="X236" s="30" t="str">
        <f t="shared" si="39"/>
        <v xml:space="preserve">            [ 'cohort_id' =&gt; 128,  'team_rank_id' =&gt; 1 ],</v>
      </c>
      <c r="Y236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6" s="30" t="str">
        <f t="shared" si="41"/>
        <v xml:space="preserve">            [ 'session_id' =&gt; 22, 'division_id' =&gt; 100 ],</v>
      </c>
      <c r="AA236" s="30" t="str">
        <f t="shared" si="42"/>
        <v xml:space="preserve">            [ 'session_id' =&gt;   22, 'team_rank_id' =&gt; 1 ],</v>
      </c>
      <c r="AB236" s="30" t="str">
        <f t="shared" si="44"/>
        <v xml:space="preserve">            [ 'session_id' =&gt;   22, 'item_id' =&gt; 2, 'sequence' =&gt; 1 ],</v>
      </c>
      <c r="AC236" s="30" t="str">
        <f t="shared" si="45"/>
        <v>cohort128teamrank1</v>
      </c>
      <c r="AD236" s="30">
        <f>VLOOKUP(AC236,teams!C:D,2,FALSE)</f>
        <v>16</v>
      </c>
      <c r="AE236" s="30" t="str">
        <f t="shared" si="46"/>
        <v>s22i2seq1</v>
      </c>
      <c r="AF236" s="30">
        <f>VLOOKUP(AE236,sesionitem!D:E,2,FALSE)</f>
        <v>37</v>
      </c>
      <c r="AG236" s="30" t="str">
        <f t="shared" si="47"/>
        <v xml:space="preserve">            [ 'session_item_id' =&gt; 37, 'team_id' =&gt; 16, 'sequence' =&gt; 4, 'music_title' =&gt; '' ],</v>
      </c>
    </row>
    <row r="237" spans="1:33" x14ac:dyDescent="0.2">
      <c r="A237" s="30">
        <v>236</v>
      </c>
      <c r="B237" s="30">
        <f>VLOOKUP(C237,'May Sessions'!D:E,2,FALSE)</f>
        <v>22</v>
      </c>
      <c r="C237" s="31">
        <v>44336.8125</v>
      </c>
      <c r="D237" s="64">
        <f>VLOOKUP(E237,'Age Groups'!B:C,2,FALSE)</f>
        <v>5</v>
      </c>
      <c r="E237" s="31" t="s">
        <v>910</v>
      </c>
      <c r="F237" s="64">
        <f>VLOOKUP(H237,Items!J:L,3,FALSE)</f>
        <v>2</v>
      </c>
      <c r="G237" s="64">
        <f t="shared" si="43"/>
        <v>1</v>
      </c>
      <c r="H237" s="31" t="s">
        <v>923</v>
      </c>
      <c r="I237" s="31" t="s">
        <v>1109</v>
      </c>
      <c r="J237" s="64">
        <v>0</v>
      </c>
      <c r="K237" s="31"/>
      <c r="L237" s="31" t="s">
        <v>921</v>
      </c>
      <c r="M237" s="61" t="s">
        <v>931</v>
      </c>
      <c r="N237" s="61" t="s">
        <v>1057</v>
      </c>
      <c r="O237" s="61">
        <f>VLOOKUP(P237,Clubs!D:E,2,FALSE)</f>
        <v>7</v>
      </c>
      <c r="P237" s="61" t="s">
        <v>1075</v>
      </c>
      <c r="Q237" s="61">
        <v>1</v>
      </c>
      <c r="R237" s="32"/>
      <c r="V237" s="30" t="str">
        <f t="shared" si="38"/>
        <v>c7ag5y2d100</v>
      </c>
      <c r="W237" s="30">
        <f>VLOOKUP(V237,Cohorts!A:B,2,FALSE)</f>
        <v>230</v>
      </c>
      <c r="X237" s="30" t="str">
        <f t="shared" si="39"/>
        <v xml:space="preserve">            [ 'cohort_id' =&gt; 230,  'team_rank_id' =&gt; 1 ],</v>
      </c>
      <c r="Y237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7" s="30" t="str">
        <f t="shared" si="41"/>
        <v xml:space="preserve">            [ 'session_id' =&gt; 22, 'division_id' =&gt; 100 ],</v>
      </c>
      <c r="AA237" s="30" t="str">
        <f t="shared" si="42"/>
        <v xml:space="preserve">            [ 'session_id' =&gt;   22, 'team_rank_id' =&gt; 1 ],</v>
      </c>
      <c r="AB237" s="30" t="str">
        <f t="shared" si="44"/>
        <v xml:space="preserve">            [ 'session_id' =&gt;   22, 'item_id' =&gt; 2, 'sequence' =&gt; 1 ],</v>
      </c>
      <c r="AC237" s="30" t="str">
        <f t="shared" si="45"/>
        <v>cohort230teamrank1</v>
      </c>
      <c r="AD237" s="30">
        <f>VLOOKUP(AC237,teams!C:D,2,FALSE)</f>
        <v>95</v>
      </c>
      <c r="AE237" s="30" t="str">
        <f t="shared" si="46"/>
        <v>s22i2seq1</v>
      </c>
      <c r="AF237" s="30">
        <f>VLOOKUP(AE237,sesionitem!D:E,2,FALSE)</f>
        <v>37</v>
      </c>
      <c r="AG237" s="30" t="str">
        <f t="shared" si="47"/>
        <v xml:space="preserve">            [ 'session_item_id' =&gt; 37, 'team_id' =&gt; 95, 'sequence' =&gt; 5, 'music_title' =&gt; '' ],</v>
      </c>
    </row>
    <row r="238" spans="1:33" x14ac:dyDescent="0.2">
      <c r="A238" s="30">
        <v>237</v>
      </c>
      <c r="B238" s="30">
        <f>VLOOKUP(C238,'May Sessions'!D:E,2,FALSE)</f>
        <v>22</v>
      </c>
      <c r="C238" s="31">
        <v>44336.8125</v>
      </c>
      <c r="D238" s="64">
        <f>VLOOKUP(E238,'Age Groups'!B:C,2,FALSE)</f>
        <v>5</v>
      </c>
      <c r="E238" s="31" t="s">
        <v>910</v>
      </c>
      <c r="F238" s="64">
        <f>VLOOKUP(H238,Items!J:L,3,FALSE)</f>
        <v>2</v>
      </c>
      <c r="G238" s="64">
        <f t="shared" si="43"/>
        <v>1</v>
      </c>
      <c r="H238" s="31" t="s">
        <v>923</v>
      </c>
      <c r="I238" s="31" t="s">
        <v>1109</v>
      </c>
      <c r="J238" s="64">
        <v>0</v>
      </c>
      <c r="K238" s="31"/>
      <c r="L238" s="31" t="s">
        <v>921</v>
      </c>
      <c r="M238" s="61" t="s">
        <v>931</v>
      </c>
      <c r="N238" s="61" t="s">
        <v>1067</v>
      </c>
      <c r="O238" s="61">
        <f>VLOOKUP(P238,Clubs!D:E,2,FALSE)</f>
        <v>36</v>
      </c>
      <c r="P238" s="61" t="s">
        <v>131</v>
      </c>
      <c r="Q238" s="61">
        <v>1</v>
      </c>
      <c r="R238" s="32"/>
      <c r="V238" s="30" t="str">
        <f t="shared" si="38"/>
        <v>c36ag5y2d100</v>
      </c>
      <c r="W238" s="30">
        <f>VLOOKUP(V238,Cohorts!A:B,2,FALSE)</f>
        <v>167</v>
      </c>
      <c r="X238" s="30" t="str">
        <f t="shared" si="39"/>
        <v xml:space="preserve">            [ 'cohort_id' =&gt; 167,  'team_rank_id' =&gt; 1 ],</v>
      </c>
      <c r="Y238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8" s="30" t="str">
        <f t="shared" si="41"/>
        <v xml:space="preserve">            [ 'session_id' =&gt; 22, 'division_id' =&gt; 100 ],</v>
      </c>
      <c r="AA238" s="30" t="str">
        <f t="shared" si="42"/>
        <v xml:space="preserve">            [ 'session_id' =&gt;   22, 'team_rank_id' =&gt; 1 ],</v>
      </c>
      <c r="AB238" s="30" t="str">
        <f t="shared" si="44"/>
        <v xml:space="preserve">            [ 'session_id' =&gt;   22, 'item_id' =&gt; 2, 'sequence' =&gt; 1 ],</v>
      </c>
      <c r="AC238" s="30" t="str">
        <f t="shared" si="45"/>
        <v>cohort167teamrank1</v>
      </c>
      <c r="AD238" s="30">
        <f>VLOOKUP(AC238,teams!C:D,2,FALSE)</f>
        <v>47</v>
      </c>
      <c r="AE238" s="30" t="str">
        <f t="shared" si="46"/>
        <v>s22i2seq1</v>
      </c>
      <c r="AF238" s="30">
        <f>VLOOKUP(AE238,sesionitem!D:E,2,FALSE)</f>
        <v>37</v>
      </c>
      <c r="AG238" s="30" t="str">
        <f t="shared" si="47"/>
        <v xml:space="preserve">            [ 'session_item_id' =&gt; 37, 'team_id' =&gt; 47, 'sequence' =&gt; 6, 'music_title' =&gt; '' ],</v>
      </c>
    </row>
    <row r="239" spans="1:33" x14ac:dyDescent="0.2">
      <c r="A239" s="30">
        <v>238</v>
      </c>
      <c r="B239" s="30">
        <f>VLOOKUP(C239,'May Sessions'!D:E,2,FALSE)</f>
        <v>22</v>
      </c>
      <c r="C239" s="31">
        <v>44336.8125</v>
      </c>
      <c r="D239" s="64">
        <f>VLOOKUP(E239,'Age Groups'!B:C,2,FALSE)</f>
        <v>5</v>
      </c>
      <c r="E239" s="31" t="s">
        <v>910</v>
      </c>
      <c r="F239" s="64">
        <f>VLOOKUP(H239,Items!J:L,3,FALSE)</f>
        <v>3</v>
      </c>
      <c r="G239" s="64">
        <f t="shared" si="43"/>
        <v>2</v>
      </c>
      <c r="H239" s="31" t="s">
        <v>927</v>
      </c>
      <c r="I239" s="31" t="s">
        <v>1109</v>
      </c>
      <c r="J239" s="64">
        <v>0</v>
      </c>
      <c r="K239" s="31"/>
      <c r="L239" s="31" t="s">
        <v>921</v>
      </c>
      <c r="M239" s="61" t="s">
        <v>931</v>
      </c>
      <c r="N239" s="61" t="s">
        <v>938</v>
      </c>
      <c r="O239" s="61">
        <f>VLOOKUP(P239,Clubs!D:E,2,FALSE)</f>
        <v>8</v>
      </c>
      <c r="P239" s="61" t="s">
        <v>949</v>
      </c>
      <c r="Q239" s="61">
        <v>1</v>
      </c>
      <c r="R239" s="32"/>
      <c r="V239" s="30" t="str">
        <f t="shared" si="38"/>
        <v>c8ag5y2d100</v>
      </c>
      <c r="W239" s="30">
        <f>VLOOKUP(V239,Cohorts!A:B,2,FALSE)</f>
        <v>238</v>
      </c>
      <c r="X239" s="30" t="str">
        <f t="shared" si="39"/>
        <v xml:space="preserve">            [ 'cohort_id' =&gt; 238,  'team_rank_id' =&gt; 1 ],</v>
      </c>
      <c r="Y239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39" s="30" t="str">
        <f t="shared" si="41"/>
        <v xml:space="preserve">            [ 'session_id' =&gt; 22, 'division_id' =&gt; 100 ],</v>
      </c>
      <c r="AA239" s="30" t="str">
        <f t="shared" si="42"/>
        <v xml:space="preserve">            [ 'session_id' =&gt;   22, 'team_rank_id' =&gt; 1 ],</v>
      </c>
      <c r="AB239" s="30" t="str">
        <f t="shared" si="44"/>
        <v xml:space="preserve">            [ 'session_id' =&gt;   22, 'item_id' =&gt; 3, 'sequence' =&gt; 2 ],</v>
      </c>
      <c r="AC239" s="30" t="str">
        <f t="shared" si="45"/>
        <v>cohort238teamrank1</v>
      </c>
      <c r="AD239" s="30">
        <f>VLOOKUP(AC239,teams!C:D,2,FALSE)</f>
        <v>100</v>
      </c>
      <c r="AE239" s="30" t="str">
        <f t="shared" si="46"/>
        <v>s22i3seq2</v>
      </c>
      <c r="AF239" s="30">
        <f>VLOOKUP(AE239,sesionitem!D:E,2,FALSE)</f>
        <v>38</v>
      </c>
      <c r="AG239" s="30" t="str">
        <f t="shared" si="47"/>
        <v xml:space="preserve">            [ 'session_item_id' =&gt; 38, 'team_id' =&gt; 100, 'sequence' =&gt; 1, 'music_title' =&gt; '' ],</v>
      </c>
    </row>
    <row r="240" spans="1:33" x14ac:dyDescent="0.2">
      <c r="A240" s="30">
        <v>239</v>
      </c>
      <c r="B240" s="30">
        <f>VLOOKUP(C240,'May Sessions'!D:E,2,FALSE)</f>
        <v>22</v>
      </c>
      <c r="C240" s="31">
        <v>44336.8125</v>
      </c>
      <c r="D240" s="64">
        <f>VLOOKUP(E240,'Age Groups'!B:C,2,FALSE)</f>
        <v>5</v>
      </c>
      <c r="E240" s="31" t="s">
        <v>910</v>
      </c>
      <c r="F240" s="64">
        <f>VLOOKUP(H240,Items!J:L,3,FALSE)</f>
        <v>3</v>
      </c>
      <c r="G240" s="64">
        <f t="shared" si="43"/>
        <v>2</v>
      </c>
      <c r="H240" s="31" t="s">
        <v>927</v>
      </c>
      <c r="I240" s="31" t="s">
        <v>1109</v>
      </c>
      <c r="J240" s="64">
        <v>0</v>
      </c>
      <c r="K240" s="31"/>
      <c r="L240" s="31" t="s">
        <v>921</v>
      </c>
      <c r="M240" s="61" t="s">
        <v>931</v>
      </c>
      <c r="N240" s="61" t="s">
        <v>986</v>
      </c>
      <c r="O240" s="61">
        <f>VLOOKUP(P240,Clubs!D:E,2,FALSE)</f>
        <v>29</v>
      </c>
      <c r="P240" s="61" t="s">
        <v>1004</v>
      </c>
      <c r="Q240" s="61">
        <v>1</v>
      </c>
      <c r="R240" s="32"/>
      <c r="V240" s="30" t="str">
        <f t="shared" si="38"/>
        <v>c29ag5y2d100</v>
      </c>
      <c r="W240" s="30">
        <f>VLOOKUP(V240,Cohorts!A:B,2,FALSE)</f>
        <v>128</v>
      </c>
      <c r="X240" s="30" t="str">
        <f t="shared" si="39"/>
        <v xml:space="preserve">            [ 'cohort_id' =&gt; 128,  'team_rank_id' =&gt; 1 ],</v>
      </c>
      <c r="Y240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0" s="30" t="str">
        <f t="shared" si="41"/>
        <v xml:space="preserve">            [ 'session_id' =&gt; 22, 'division_id' =&gt; 100 ],</v>
      </c>
      <c r="AA240" s="30" t="str">
        <f t="shared" si="42"/>
        <v xml:space="preserve">            [ 'session_id' =&gt;   22, 'team_rank_id' =&gt; 1 ],</v>
      </c>
      <c r="AB240" s="30" t="str">
        <f t="shared" si="44"/>
        <v xml:space="preserve">            [ 'session_id' =&gt;   22, 'item_id' =&gt; 3, 'sequence' =&gt; 2 ],</v>
      </c>
      <c r="AC240" s="30" t="str">
        <f t="shared" si="45"/>
        <v>cohort128teamrank1</v>
      </c>
      <c r="AD240" s="30">
        <f>VLOOKUP(AC240,teams!C:D,2,FALSE)</f>
        <v>16</v>
      </c>
      <c r="AE240" s="30" t="str">
        <f t="shared" si="46"/>
        <v>s22i3seq2</v>
      </c>
      <c r="AF240" s="30">
        <f>VLOOKUP(AE240,sesionitem!D:E,2,FALSE)</f>
        <v>38</v>
      </c>
      <c r="AG240" s="30" t="str">
        <f t="shared" si="47"/>
        <v xml:space="preserve">            [ 'session_item_id' =&gt; 38, 'team_id' =&gt; 16, 'sequence' =&gt; 2, 'music_title' =&gt; '' ],</v>
      </c>
    </row>
    <row r="241" spans="1:33" x14ac:dyDescent="0.2">
      <c r="A241" s="30">
        <v>240</v>
      </c>
      <c r="B241" s="30">
        <f>VLOOKUP(C241,'May Sessions'!D:E,2,FALSE)</f>
        <v>22</v>
      </c>
      <c r="C241" s="31">
        <v>44336.8125</v>
      </c>
      <c r="D241" s="64">
        <f>VLOOKUP(E241,'Age Groups'!B:C,2,FALSE)</f>
        <v>5</v>
      </c>
      <c r="E241" s="31" t="s">
        <v>910</v>
      </c>
      <c r="F241" s="64">
        <f>VLOOKUP(H241,Items!J:L,3,FALSE)</f>
        <v>3</v>
      </c>
      <c r="G241" s="64">
        <f t="shared" si="43"/>
        <v>2</v>
      </c>
      <c r="H241" s="31" t="s">
        <v>927</v>
      </c>
      <c r="I241" s="31" t="s">
        <v>1109</v>
      </c>
      <c r="J241" s="64">
        <v>0</v>
      </c>
      <c r="K241" s="31"/>
      <c r="L241" s="31" t="s">
        <v>921</v>
      </c>
      <c r="M241" s="61" t="s">
        <v>931</v>
      </c>
      <c r="N241" s="61" t="s">
        <v>1017</v>
      </c>
      <c r="O241" s="61">
        <f>VLOOKUP(P241,Clubs!D:E,2,FALSE)</f>
        <v>9</v>
      </c>
      <c r="P241" s="61" t="s">
        <v>966</v>
      </c>
      <c r="Q241" s="61">
        <v>1</v>
      </c>
      <c r="R241" s="32"/>
      <c r="V241" s="30" t="str">
        <f t="shared" si="38"/>
        <v>c9ag5y2d100</v>
      </c>
      <c r="W241" s="30">
        <f>VLOOKUP(V241,Cohorts!A:B,2,FALSE)</f>
        <v>246</v>
      </c>
      <c r="X241" s="30" t="str">
        <f t="shared" si="39"/>
        <v xml:space="preserve">            [ 'cohort_id' =&gt; 246,  'team_rank_id' =&gt; 1 ],</v>
      </c>
      <c r="Y241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1" s="30" t="str">
        <f t="shared" si="41"/>
        <v xml:space="preserve">            [ 'session_id' =&gt; 22, 'division_id' =&gt; 100 ],</v>
      </c>
      <c r="AA241" s="30" t="str">
        <f t="shared" si="42"/>
        <v xml:space="preserve">            [ 'session_id' =&gt;   22, 'team_rank_id' =&gt; 1 ],</v>
      </c>
      <c r="AB241" s="30" t="str">
        <f t="shared" si="44"/>
        <v xml:space="preserve">            [ 'session_id' =&gt;   22, 'item_id' =&gt; 3, 'sequence' =&gt; 2 ],</v>
      </c>
      <c r="AC241" s="30" t="str">
        <f t="shared" si="45"/>
        <v>cohort246teamrank1</v>
      </c>
      <c r="AD241" s="30">
        <f>VLOOKUP(AC241,teams!C:D,2,FALSE)</f>
        <v>109</v>
      </c>
      <c r="AE241" s="30" t="str">
        <f t="shared" si="46"/>
        <v>s22i3seq2</v>
      </c>
      <c r="AF241" s="30">
        <f>VLOOKUP(AE241,sesionitem!D:E,2,FALSE)</f>
        <v>38</v>
      </c>
      <c r="AG241" s="30" t="str">
        <f t="shared" si="47"/>
        <v xml:space="preserve">            [ 'session_item_id' =&gt; 38, 'team_id' =&gt; 109, 'sequence' =&gt; 3, 'music_title' =&gt; '' ],</v>
      </c>
    </row>
    <row r="242" spans="1:33" x14ac:dyDescent="0.2">
      <c r="A242" s="30">
        <v>241</v>
      </c>
      <c r="B242" s="30">
        <f>VLOOKUP(C242,'May Sessions'!D:E,2,FALSE)</f>
        <v>22</v>
      </c>
      <c r="C242" s="31">
        <v>44336.8125</v>
      </c>
      <c r="D242" s="64">
        <f>VLOOKUP(E242,'Age Groups'!B:C,2,FALSE)</f>
        <v>5</v>
      </c>
      <c r="E242" s="31" t="s">
        <v>910</v>
      </c>
      <c r="F242" s="64">
        <f>VLOOKUP(H242,Items!J:L,3,FALSE)</f>
        <v>3</v>
      </c>
      <c r="G242" s="64">
        <f t="shared" si="43"/>
        <v>2</v>
      </c>
      <c r="H242" s="31" t="s">
        <v>927</v>
      </c>
      <c r="I242" s="31" t="s">
        <v>1109</v>
      </c>
      <c r="J242" s="64">
        <v>0</v>
      </c>
      <c r="K242" s="31"/>
      <c r="L242" s="31" t="s">
        <v>921</v>
      </c>
      <c r="M242" s="32" t="s">
        <v>931</v>
      </c>
      <c r="N242" s="32" t="s">
        <v>1042</v>
      </c>
      <c r="O242" s="61">
        <f>VLOOKUP(P242,Clubs!D:E,2,FALSE)</f>
        <v>3</v>
      </c>
      <c r="P242" s="32" t="s">
        <v>1079</v>
      </c>
      <c r="Q242" s="32" t="s">
        <v>938</v>
      </c>
      <c r="R242" s="32"/>
      <c r="V242" s="30" t="str">
        <f t="shared" si="38"/>
        <v>c3ag5y2d100</v>
      </c>
      <c r="W242" s="30">
        <f>VLOOKUP(V242,Cohorts!A:B,2,FALSE)</f>
        <v>134</v>
      </c>
      <c r="X242" s="30" t="str">
        <f t="shared" si="39"/>
        <v xml:space="preserve">            [ 'cohort_id' =&gt; 134,  'team_rank_id' =&gt; 1 ],</v>
      </c>
      <c r="Y242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2" s="30" t="str">
        <f t="shared" si="41"/>
        <v xml:space="preserve">            [ 'session_id' =&gt; 22, 'division_id' =&gt; 100 ],</v>
      </c>
      <c r="AA242" s="30" t="str">
        <f t="shared" si="42"/>
        <v xml:space="preserve">            [ 'session_id' =&gt;   22, 'team_rank_id' =&gt; 1 ],</v>
      </c>
      <c r="AB242" s="30" t="str">
        <f t="shared" si="44"/>
        <v xml:space="preserve">            [ 'session_id' =&gt;   22, 'item_id' =&gt; 3, 'sequence' =&gt; 2 ],</v>
      </c>
      <c r="AC242" s="30" t="str">
        <f t="shared" si="45"/>
        <v>cohort134teamrank1</v>
      </c>
      <c r="AD242" s="30">
        <f>VLOOKUP(AC242,teams!C:D,2,FALSE)</f>
        <v>25</v>
      </c>
      <c r="AE242" s="30" t="str">
        <f t="shared" si="46"/>
        <v>s22i3seq2</v>
      </c>
      <c r="AF242" s="30">
        <f>VLOOKUP(AE242,sesionitem!D:E,2,FALSE)</f>
        <v>38</v>
      </c>
      <c r="AG242" s="30" t="str">
        <f t="shared" si="47"/>
        <v xml:space="preserve">            [ 'session_item_id' =&gt; 38, 'team_id' =&gt; 25, 'sequence' =&gt; 4, 'music_title' =&gt; '' ],</v>
      </c>
    </row>
    <row r="243" spans="1:33" x14ac:dyDescent="0.2">
      <c r="A243" s="30">
        <v>242</v>
      </c>
      <c r="B243" s="30">
        <f>VLOOKUP(C243,'May Sessions'!D:E,2,FALSE)</f>
        <v>22</v>
      </c>
      <c r="C243" s="31">
        <v>44336.8125</v>
      </c>
      <c r="D243" s="64">
        <f>VLOOKUP(E243,'Age Groups'!B:C,2,FALSE)</f>
        <v>5</v>
      </c>
      <c r="E243" s="31" t="s">
        <v>910</v>
      </c>
      <c r="F243" s="64">
        <f>VLOOKUP(H243,Items!J:L,3,FALSE)</f>
        <v>3</v>
      </c>
      <c r="G243" s="64">
        <f t="shared" si="43"/>
        <v>2</v>
      </c>
      <c r="H243" s="31" t="s">
        <v>927</v>
      </c>
      <c r="I243" s="31" t="s">
        <v>1109</v>
      </c>
      <c r="J243" s="64">
        <v>0</v>
      </c>
      <c r="K243" s="31"/>
      <c r="L243" s="31" t="s">
        <v>921</v>
      </c>
      <c r="M243" s="61" t="s">
        <v>931</v>
      </c>
      <c r="N243" s="61" t="s">
        <v>1057</v>
      </c>
      <c r="O243" s="61">
        <f>VLOOKUP(P243,Clubs!D:E,2,FALSE)</f>
        <v>36</v>
      </c>
      <c r="P243" s="61" t="s">
        <v>131</v>
      </c>
      <c r="Q243" s="61">
        <v>1</v>
      </c>
      <c r="R243" s="32"/>
      <c r="V243" s="30" t="str">
        <f t="shared" si="38"/>
        <v>c36ag5y2d100</v>
      </c>
      <c r="W243" s="30">
        <f>VLOOKUP(V243,Cohorts!A:B,2,FALSE)</f>
        <v>167</v>
      </c>
      <c r="X243" s="30" t="str">
        <f t="shared" si="39"/>
        <v xml:space="preserve">            [ 'cohort_id' =&gt; 167,  'team_rank_id' =&gt; 1 ],</v>
      </c>
      <c r="Y243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3" s="30" t="str">
        <f t="shared" si="41"/>
        <v xml:space="preserve">            [ 'session_id' =&gt; 22, 'division_id' =&gt; 100 ],</v>
      </c>
      <c r="AA243" s="30" t="str">
        <f t="shared" si="42"/>
        <v xml:space="preserve">            [ 'session_id' =&gt;   22, 'team_rank_id' =&gt; 1 ],</v>
      </c>
      <c r="AB243" s="30" t="str">
        <f t="shared" si="44"/>
        <v xml:space="preserve">            [ 'session_id' =&gt;   22, 'item_id' =&gt; 3, 'sequence' =&gt; 2 ],</v>
      </c>
      <c r="AC243" s="30" t="str">
        <f t="shared" si="45"/>
        <v>cohort167teamrank1</v>
      </c>
      <c r="AD243" s="30">
        <f>VLOOKUP(AC243,teams!C:D,2,FALSE)</f>
        <v>47</v>
      </c>
      <c r="AE243" s="30" t="str">
        <f t="shared" si="46"/>
        <v>s22i3seq2</v>
      </c>
      <c r="AF243" s="30">
        <f>VLOOKUP(AE243,sesionitem!D:E,2,FALSE)</f>
        <v>38</v>
      </c>
      <c r="AG243" s="30" t="str">
        <f t="shared" si="47"/>
        <v xml:space="preserve">            [ 'session_item_id' =&gt; 38, 'team_id' =&gt; 47, 'sequence' =&gt; 5, 'music_title' =&gt; '' ],</v>
      </c>
    </row>
    <row r="244" spans="1:33" x14ac:dyDescent="0.2">
      <c r="A244" s="30">
        <v>243</v>
      </c>
      <c r="B244" s="30">
        <f>VLOOKUP(C244,'May Sessions'!D:E,2,FALSE)</f>
        <v>22</v>
      </c>
      <c r="C244" s="31">
        <v>44336.8125</v>
      </c>
      <c r="D244" s="64">
        <f>VLOOKUP(E244,'Age Groups'!B:C,2,FALSE)</f>
        <v>5</v>
      </c>
      <c r="E244" s="31" t="s">
        <v>910</v>
      </c>
      <c r="F244" s="64">
        <f>VLOOKUP(H244,Items!J:L,3,FALSE)</f>
        <v>3</v>
      </c>
      <c r="G244" s="64">
        <f t="shared" si="43"/>
        <v>2</v>
      </c>
      <c r="H244" s="31" t="s">
        <v>927</v>
      </c>
      <c r="I244" s="31" t="s">
        <v>1109</v>
      </c>
      <c r="J244" s="64">
        <v>0</v>
      </c>
      <c r="K244" s="31"/>
      <c r="L244" s="31" t="s">
        <v>921</v>
      </c>
      <c r="M244" s="61" t="s">
        <v>931</v>
      </c>
      <c r="N244" s="61" t="s">
        <v>1067</v>
      </c>
      <c r="O244" s="61">
        <f>VLOOKUP(P244,Clubs!D:E,2,FALSE)</f>
        <v>7</v>
      </c>
      <c r="P244" s="61" t="s">
        <v>1075</v>
      </c>
      <c r="Q244" s="61">
        <v>1</v>
      </c>
      <c r="R244" s="32"/>
      <c r="V244" s="30" t="str">
        <f t="shared" si="38"/>
        <v>c7ag5y2d100</v>
      </c>
      <c r="W244" s="30">
        <f>VLOOKUP(V244,Cohorts!A:B,2,FALSE)</f>
        <v>230</v>
      </c>
      <c r="X244" s="30" t="str">
        <f t="shared" si="39"/>
        <v xml:space="preserve">            [ 'cohort_id' =&gt; 230,  'team_rank_id' =&gt; 1 ],</v>
      </c>
      <c r="Y244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4" s="30" t="str">
        <f t="shared" si="41"/>
        <v xml:space="preserve">            [ 'session_id' =&gt; 22, 'division_id' =&gt; 100 ],</v>
      </c>
      <c r="AA244" s="30" t="str">
        <f t="shared" si="42"/>
        <v xml:space="preserve">            [ 'session_id' =&gt;   22, 'team_rank_id' =&gt; 1 ],</v>
      </c>
      <c r="AB244" s="30" t="str">
        <f t="shared" si="44"/>
        <v xml:space="preserve">            [ 'session_id' =&gt;   22, 'item_id' =&gt; 3, 'sequence' =&gt; 2 ],</v>
      </c>
      <c r="AC244" s="30" t="str">
        <f t="shared" si="45"/>
        <v>cohort230teamrank1</v>
      </c>
      <c r="AD244" s="30">
        <f>VLOOKUP(AC244,teams!C:D,2,FALSE)</f>
        <v>95</v>
      </c>
      <c r="AE244" s="30" t="str">
        <f t="shared" si="46"/>
        <v>s22i3seq2</v>
      </c>
      <c r="AF244" s="30">
        <f>VLOOKUP(AE244,sesionitem!D:E,2,FALSE)</f>
        <v>38</v>
      </c>
      <c r="AG244" s="30" t="str">
        <f t="shared" si="47"/>
        <v xml:space="preserve">            [ 'session_item_id' =&gt; 38, 'team_id' =&gt; 95, 'sequence' =&gt; 6, 'music_title' =&gt; '' ],</v>
      </c>
    </row>
    <row r="245" spans="1:33" ht="17" x14ac:dyDescent="0.2">
      <c r="A245" s="30">
        <v>244</v>
      </c>
      <c r="B245" s="30">
        <f>VLOOKUP(C245,'May Sessions'!D:E,2,FALSE)</f>
        <v>22</v>
      </c>
      <c r="C245" s="31">
        <v>44336.8125</v>
      </c>
      <c r="D245" s="64">
        <f>VLOOKUP(E245,'Age Groups'!B:C,2,FALSE)</f>
        <v>5</v>
      </c>
      <c r="E245" s="31" t="s">
        <v>910</v>
      </c>
      <c r="F245" s="64">
        <f>VLOOKUP(H245,Items!J:L,3,FALSE)</f>
        <v>7</v>
      </c>
      <c r="G245" s="64">
        <f t="shared" si="43"/>
        <v>3</v>
      </c>
      <c r="H245" s="31" t="s">
        <v>925</v>
      </c>
      <c r="I245" s="31" t="s">
        <v>1108</v>
      </c>
      <c r="J245" s="64">
        <v>0</v>
      </c>
      <c r="K245" s="31"/>
      <c r="L245" s="31" t="s">
        <v>921</v>
      </c>
      <c r="M245" s="61" t="s">
        <v>931</v>
      </c>
      <c r="N245" s="61" t="s">
        <v>938</v>
      </c>
      <c r="O245" s="61">
        <f>VLOOKUP(P245,Clubs!D:E,2,FALSE)</f>
        <v>9</v>
      </c>
      <c r="P245" s="61" t="s">
        <v>966</v>
      </c>
      <c r="Q245" s="61">
        <v>1</v>
      </c>
      <c r="R245" s="34" t="s">
        <v>723</v>
      </c>
      <c r="V245" s="30" t="str">
        <f t="shared" si="38"/>
        <v>c9ag5y2d100</v>
      </c>
      <c r="W245" s="30">
        <f>VLOOKUP(V245,Cohorts!A:B,2,FALSE)</f>
        <v>246</v>
      </c>
      <c r="X245" s="30" t="str">
        <f t="shared" si="39"/>
        <v xml:space="preserve">            [ 'cohort_id' =&gt; 246,  'team_rank_id' =&gt; 1 ],</v>
      </c>
      <c r="Y245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5" s="30" t="str">
        <f t="shared" si="41"/>
        <v xml:space="preserve">            [ 'session_id' =&gt; 22, 'division_id' =&gt; 100 ],</v>
      </c>
      <c r="AA245" s="30" t="str">
        <f t="shared" si="42"/>
        <v xml:space="preserve">            [ 'session_id' =&gt;   22, 'team_rank_id' =&gt; 1 ],</v>
      </c>
      <c r="AB245" s="30" t="str">
        <f t="shared" si="44"/>
        <v xml:space="preserve">            [ 'session_id' =&gt;   22, 'item_id' =&gt; 7, 'sequence' =&gt; 3 ],</v>
      </c>
      <c r="AC245" s="30" t="str">
        <f t="shared" si="45"/>
        <v>cohort246teamrank1</v>
      </c>
      <c r="AD245" s="30">
        <f>VLOOKUP(AC245,teams!C:D,2,FALSE)</f>
        <v>109</v>
      </c>
      <c r="AE245" s="30" t="str">
        <f t="shared" si="46"/>
        <v>s22i7seq3</v>
      </c>
      <c r="AF245" s="30">
        <f>VLOOKUP(AE245,sesionitem!D:E,2,FALSE)</f>
        <v>39</v>
      </c>
      <c r="AG245" s="30" t="str">
        <f t="shared" si="47"/>
        <v xml:space="preserve">            [ 'session_item_id' =&gt; 39, 'team_id' =&gt; 109, 'sequence' =&gt; 1, 'music_title' =&gt; 'Fire and Ice' ],</v>
      </c>
    </row>
    <row r="246" spans="1:33" ht="17" x14ac:dyDescent="0.2">
      <c r="A246" s="30">
        <v>245</v>
      </c>
      <c r="B246" s="30">
        <f>VLOOKUP(C246,'May Sessions'!D:E,2,FALSE)</f>
        <v>22</v>
      </c>
      <c r="C246" s="31">
        <v>44336.8125</v>
      </c>
      <c r="D246" s="64">
        <f>VLOOKUP(E246,'Age Groups'!B:C,2,FALSE)</f>
        <v>5</v>
      </c>
      <c r="E246" s="31" t="s">
        <v>910</v>
      </c>
      <c r="F246" s="64">
        <f>VLOOKUP(H246,Items!J:L,3,FALSE)</f>
        <v>7</v>
      </c>
      <c r="G246" s="64">
        <f t="shared" si="43"/>
        <v>3</v>
      </c>
      <c r="H246" s="31" t="s">
        <v>925</v>
      </c>
      <c r="I246" s="31" t="s">
        <v>1108</v>
      </c>
      <c r="J246" s="64">
        <v>0</v>
      </c>
      <c r="K246" s="31"/>
      <c r="L246" s="31" t="s">
        <v>921</v>
      </c>
      <c r="M246" s="61" t="s">
        <v>931</v>
      </c>
      <c r="N246" s="61" t="s">
        <v>986</v>
      </c>
      <c r="O246" s="61">
        <f>VLOOKUP(P246,Clubs!D:E,2,FALSE)</f>
        <v>8</v>
      </c>
      <c r="P246" s="61" t="s">
        <v>949</v>
      </c>
      <c r="Q246" s="61">
        <v>1</v>
      </c>
      <c r="R246" s="34" t="s">
        <v>1225</v>
      </c>
      <c r="V246" s="30" t="str">
        <f t="shared" si="38"/>
        <v>c8ag5y2d100</v>
      </c>
      <c r="W246" s="30">
        <f>VLOOKUP(V246,Cohorts!A:B,2,FALSE)</f>
        <v>238</v>
      </c>
      <c r="X246" s="30" t="str">
        <f t="shared" si="39"/>
        <v xml:space="preserve">            [ 'cohort_id' =&gt; 238,  'team_rank_id' =&gt; 1 ],</v>
      </c>
      <c r="Y246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6" s="30" t="str">
        <f t="shared" si="41"/>
        <v xml:space="preserve">            [ 'session_id' =&gt; 22, 'division_id' =&gt; 100 ],</v>
      </c>
      <c r="AA246" s="30" t="str">
        <f t="shared" si="42"/>
        <v xml:space="preserve">            [ 'session_id' =&gt;   22, 'team_rank_id' =&gt; 1 ],</v>
      </c>
      <c r="AB246" s="30" t="str">
        <f t="shared" si="44"/>
        <v xml:space="preserve">            [ 'session_id' =&gt;   22, 'item_id' =&gt; 7, 'sequence' =&gt; 3 ],</v>
      </c>
      <c r="AC246" s="30" t="str">
        <f t="shared" si="45"/>
        <v>cohort238teamrank1</v>
      </c>
      <c r="AD246" s="30">
        <f>VLOOKUP(AC246,teams!C:D,2,FALSE)</f>
        <v>100</v>
      </c>
      <c r="AE246" s="30" t="str">
        <f t="shared" si="46"/>
        <v>s22i7seq3</v>
      </c>
      <c r="AF246" s="30">
        <f>VLOOKUP(AE246,sesionitem!D:E,2,FALSE)</f>
        <v>39</v>
      </c>
      <c r="AG246" s="30" t="str">
        <f t="shared" si="47"/>
        <v xml:space="preserve">            [ 'session_item_id' =&gt; 39, 'team_id' =&gt; 100, 'sequence' =&gt; 2, 'music_title' =&gt; 'I\'m Here' ],</v>
      </c>
    </row>
    <row r="247" spans="1:33" ht="17" x14ac:dyDescent="0.2">
      <c r="A247" s="30">
        <v>246</v>
      </c>
      <c r="B247" s="30">
        <f>VLOOKUP(C247,'May Sessions'!D:E,2,FALSE)</f>
        <v>22</v>
      </c>
      <c r="C247" s="31">
        <v>44336.8125</v>
      </c>
      <c r="D247" s="64">
        <f>VLOOKUP(E247,'Age Groups'!B:C,2,FALSE)</f>
        <v>5</v>
      </c>
      <c r="E247" s="31" t="s">
        <v>910</v>
      </c>
      <c r="F247" s="64">
        <f>VLOOKUP(H247,Items!J:L,3,FALSE)</f>
        <v>7</v>
      </c>
      <c r="G247" s="64">
        <f t="shared" si="43"/>
        <v>3</v>
      </c>
      <c r="H247" s="31" t="s">
        <v>925</v>
      </c>
      <c r="I247" s="31" t="s">
        <v>1108</v>
      </c>
      <c r="J247" s="64">
        <v>0</v>
      </c>
      <c r="K247" s="31"/>
      <c r="L247" s="31" t="s">
        <v>921</v>
      </c>
      <c r="M247" s="61" t="s">
        <v>931</v>
      </c>
      <c r="N247" s="61" t="s">
        <v>1017</v>
      </c>
      <c r="O247" s="61">
        <f>VLOOKUP(P247,Clubs!D:E,2,FALSE)</f>
        <v>7</v>
      </c>
      <c r="P247" s="61" t="s">
        <v>1075</v>
      </c>
      <c r="Q247" s="61">
        <v>1</v>
      </c>
      <c r="R247" s="34" t="s">
        <v>1226</v>
      </c>
      <c r="V247" s="30" t="str">
        <f t="shared" si="38"/>
        <v>c7ag5y2d100</v>
      </c>
      <c r="W247" s="30">
        <f>VLOOKUP(V247,Cohorts!A:B,2,FALSE)</f>
        <v>230</v>
      </c>
      <c r="X247" s="30" t="str">
        <f t="shared" si="39"/>
        <v xml:space="preserve">            [ 'cohort_id' =&gt; 230,  'team_rank_id' =&gt; 1 ],</v>
      </c>
      <c r="Y247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7" s="30" t="str">
        <f t="shared" si="41"/>
        <v xml:space="preserve">            [ 'session_id' =&gt; 22, 'division_id' =&gt; 100 ],</v>
      </c>
      <c r="AA247" s="30" t="str">
        <f t="shared" si="42"/>
        <v xml:space="preserve">            [ 'session_id' =&gt;   22, 'team_rank_id' =&gt; 1 ],</v>
      </c>
      <c r="AB247" s="30" t="str">
        <f t="shared" si="44"/>
        <v xml:space="preserve">            [ 'session_id' =&gt;   22, 'item_id' =&gt; 7, 'sequence' =&gt; 3 ],</v>
      </c>
      <c r="AC247" s="30" t="str">
        <f t="shared" si="45"/>
        <v>cohort230teamrank1</v>
      </c>
      <c r="AD247" s="30">
        <f>VLOOKUP(AC247,teams!C:D,2,FALSE)</f>
        <v>95</v>
      </c>
      <c r="AE247" s="30" t="str">
        <f t="shared" si="46"/>
        <v>s22i7seq3</v>
      </c>
      <c r="AF247" s="30">
        <f>VLOOKUP(AE247,sesionitem!D:E,2,FALSE)</f>
        <v>39</v>
      </c>
      <c r="AG247" s="30" t="str">
        <f t="shared" si="47"/>
        <v xml:space="preserve">            [ 'session_item_id' =&gt; 39, 'team_id' =&gt; 95, 'sequence' =&gt; 3, 'music_title' =&gt; 'The Witch\'s Spell' ],</v>
      </c>
    </row>
    <row r="248" spans="1:33" ht="17" x14ac:dyDescent="0.2">
      <c r="A248" s="30">
        <v>247</v>
      </c>
      <c r="B248" s="30">
        <f>VLOOKUP(C248,'May Sessions'!D:E,2,FALSE)</f>
        <v>22</v>
      </c>
      <c r="C248" s="31">
        <v>44336.8125</v>
      </c>
      <c r="D248" s="64">
        <f>VLOOKUP(E248,'Age Groups'!B:C,2,FALSE)</f>
        <v>5</v>
      </c>
      <c r="E248" s="31" t="s">
        <v>910</v>
      </c>
      <c r="F248" s="64">
        <f>VLOOKUP(H248,Items!J:L,3,FALSE)</f>
        <v>7</v>
      </c>
      <c r="G248" s="64">
        <f t="shared" si="43"/>
        <v>3</v>
      </c>
      <c r="H248" s="31" t="s">
        <v>925</v>
      </c>
      <c r="I248" s="31" t="s">
        <v>1108</v>
      </c>
      <c r="J248" s="64">
        <v>0</v>
      </c>
      <c r="K248" s="31"/>
      <c r="L248" s="31" t="s">
        <v>921</v>
      </c>
      <c r="M248" s="61" t="s">
        <v>931</v>
      </c>
      <c r="N248" s="61" t="s">
        <v>1042</v>
      </c>
      <c r="O248" s="61">
        <f>VLOOKUP(P248,Clubs!D:E,2,FALSE)</f>
        <v>36</v>
      </c>
      <c r="P248" s="61" t="s">
        <v>131</v>
      </c>
      <c r="Q248" s="61">
        <v>1</v>
      </c>
      <c r="R248" s="34" t="s">
        <v>726</v>
      </c>
      <c r="V248" s="30" t="str">
        <f t="shared" si="38"/>
        <v>c36ag5y2d100</v>
      </c>
      <c r="W248" s="30">
        <f>VLOOKUP(V248,Cohorts!A:B,2,FALSE)</f>
        <v>167</v>
      </c>
      <c r="X248" s="30" t="str">
        <f t="shared" si="39"/>
        <v xml:space="preserve">            [ 'cohort_id' =&gt; 167,  'team_rank_id' =&gt; 1 ],</v>
      </c>
      <c r="Y248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8" s="30" t="str">
        <f t="shared" si="41"/>
        <v xml:space="preserve">            [ 'session_id' =&gt; 22, 'division_id' =&gt; 100 ],</v>
      </c>
      <c r="AA248" s="30" t="str">
        <f t="shared" si="42"/>
        <v xml:space="preserve">            [ 'session_id' =&gt;   22, 'team_rank_id' =&gt; 1 ],</v>
      </c>
      <c r="AB248" s="30" t="str">
        <f t="shared" si="44"/>
        <v xml:space="preserve">            [ 'session_id' =&gt;   22, 'item_id' =&gt; 7, 'sequence' =&gt; 3 ],</v>
      </c>
      <c r="AC248" s="30" t="str">
        <f t="shared" si="45"/>
        <v>cohort167teamrank1</v>
      </c>
      <c r="AD248" s="30">
        <f>VLOOKUP(AC248,teams!C:D,2,FALSE)</f>
        <v>47</v>
      </c>
      <c r="AE248" s="30" t="str">
        <f t="shared" si="46"/>
        <v>s22i7seq3</v>
      </c>
      <c r="AF248" s="30">
        <f>VLOOKUP(AE248,sesionitem!D:E,2,FALSE)</f>
        <v>39</v>
      </c>
      <c r="AG248" s="30" t="str">
        <f t="shared" si="47"/>
        <v xml:space="preserve">            [ 'session_item_id' =&gt; 39, 'team_id' =&gt; 47, 'sequence' =&gt; 4, 'music_title' =&gt; 'Welcome to Agrabah' ],</v>
      </c>
    </row>
    <row r="249" spans="1:33" ht="17" x14ac:dyDescent="0.2">
      <c r="A249" s="30">
        <v>248</v>
      </c>
      <c r="B249" s="30">
        <f>VLOOKUP(C249,'May Sessions'!D:E,2,FALSE)</f>
        <v>22</v>
      </c>
      <c r="C249" s="31">
        <v>44336.8125</v>
      </c>
      <c r="D249" s="64">
        <f>VLOOKUP(E249,'Age Groups'!B:C,2,FALSE)</f>
        <v>5</v>
      </c>
      <c r="E249" s="31" t="s">
        <v>910</v>
      </c>
      <c r="F249" s="64">
        <f>VLOOKUP(H249,Items!J:L,3,FALSE)</f>
        <v>7</v>
      </c>
      <c r="G249" s="64">
        <f t="shared" si="43"/>
        <v>3</v>
      </c>
      <c r="H249" s="31" t="s">
        <v>925</v>
      </c>
      <c r="I249" s="31" t="s">
        <v>1108</v>
      </c>
      <c r="J249" s="64">
        <v>0</v>
      </c>
      <c r="K249" s="31"/>
      <c r="L249" s="31" t="s">
        <v>921</v>
      </c>
      <c r="M249" s="61" t="s">
        <v>931</v>
      </c>
      <c r="N249" s="61" t="s">
        <v>1057</v>
      </c>
      <c r="O249" s="61">
        <f>VLOOKUP(P249,Clubs!D:E,2,FALSE)</f>
        <v>29</v>
      </c>
      <c r="P249" s="61" t="s">
        <v>1004</v>
      </c>
      <c r="Q249" s="61">
        <v>1</v>
      </c>
      <c r="R249" s="34" t="s">
        <v>699</v>
      </c>
      <c r="V249" s="30" t="str">
        <f t="shared" si="38"/>
        <v>c29ag5y2d100</v>
      </c>
      <c r="W249" s="30">
        <f>VLOOKUP(V249,Cohorts!A:B,2,FALSE)</f>
        <v>128</v>
      </c>
      <c r="X249" s="30" t="str">
        <f t="shared" si="39"/>
        <v xml:space="preserve">            [ 'cohort_id' =&gt; 128,  'team_rank_id' =&gt; 1 ],</v>
      </c>
      <c r="Y249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49" s="30" t="str">
        <f t="shared" si="41"/>
        <v xml:space="preserve">            [ 'session_id' =&gt; 22, 'division_id' =&gt; 100 ],</v>
      </c>
      <c r="AA249" s="30" t="str">
        <f t="shared" si="42"/>
        <v xml:space="preserve">            [ 'session_id' =&gt;   22, 'team_rank_id' =&gt; 1 ],</v>
      </c>
      <c r="AB249" s="30" t="str">
        <f t="shared" si="44"/>
        <v xml:space="preserve">            [ 'session_id' =&gt;   22, 'item_id' =&gt; 7, 'sequence' =&gt; 3 ],</v>
      </c>
      <c r="AC249" s="30" t="str">
        <f t="shared" si="45"/>
        <v>cohort128teamrank1</v>
      </c>
      <c r="AD249" s="30">
        <f>VLOOKUP(AC249,teams!C:D,2,FALSE)</f>
        <v>16</v>
      </c>
      <c r="AE249" s="30" t="str">
        <f t="shared" si="46"/>
        <v>s22i7seq3</v>
      </c>
      <c r="AF249" s="30">
        <f>VLOOKUP(AE249,sesionitem!D:E,2,FALSE)</f>
        <v>39</v>
      </c>
      <c r="AG249" s="30" t="str">
        <f t="shared" si="47"/>
        <v xml:space="preserve">            [ 'session_item_id' =&gt; 39, 'team_id' =&gt; 16, 'sequence' =&gt; 5, 'music_title' =&gt; 'Pan' ],</v>
      </c>
    </row>
    <row r="250" spans="1:33" ht="17" x14ac:dyDescent="0.2">
      <c r="A250" s="30">
        <v>249</v>
      </c>
      <c r="B250" s="30">
        <f>VLOOKUP(C250,'May Sessions'!D:E,2,FALSE)</f>
        <v>22</v>
      </c>
      <c r="C250" s="31">
        <v>44336.8125</v>
      </c>
      <c r="D250" s="64">
        <f>VLOOKUP(E250,'Age Groups'!B:C,2,FALSE)</f>
        <v>5</v>
      </c>
      <c r="E250" s="31" t="s">
        <v>910</v>
      </c>
      <c r="F250" s="64">
        <f>VLOOKUP(H250,Items!J:L,3,FALSE)</f>
        <v>7</v>
      </c>
      <c r="G250" s="64">
        <f t="shared" si="43"/>
        <v>3</v>
      </c>
      <c r="H250" s="31" t="s">
        <v>925</v>
      </c>
      <c r="I250" s="31" t="s">
        <v>1108</v>
      </c>
      <c r="J250" s="64">
        <v>0</v>
      </c>
      <c r="K250" s="31"/>
      <c r="L250" s="31" t="s">
        <v>921</v>
      </c>
      <c r="M250" s="32" t="s">
        <v>931</v>
      </c>
      <c r="N250" s="32" t="s">
        <v>1067</v>
      </c>
      <c r="O250" s="61">
        <f>VLOOKUP(P250,Clubs!D:E,2,FALSE)</f>
        <v>3</v>
      </c>
      <c r="P250" s="32" t="s">
        <v>1079</v>
      </c>
      <c r="Q250" s="32" t="s">
        <v>938</v>
      </c>
      <c r="R250" s="34" t="s">
        <v>727</v>
      </c>
      <c r="V250" s="30" t="str">
        <f t="shared" si="38"/>
        <v>c3ag5y2d100</v>
      </c>
      <c r="W250" s="30">
        <f>VLOOKUP(V250,Cohorts!A:B,2,FALSE)</f>
        <v>134</v>
      </c>
      <c r="X250" s="30" t="str">
        <f t="shared" si="39"/>
        <v xml:space="preserve">            [ 'cohort_id' =&gt; 134,  'team_rank_id' =&gt; 1 ],</v>
      </c>
      <c r="Y250" s="30" t="str">
        <f t="shared" si="40"/>
        <v xml:space="preserve">                'competition_id' =&gt; 1, // this is May 2021###                'age_group_id'   =&gt; 5, ###                'start'          =&gt; '2021-05-20 19:30:00', ###            ], [</v>
      </c>
      <c r="Z250" s="30" t="str">
        <f t="shared" si="41"/>
        <v xml:space="preserve">            [ 'session_id' =&gt; 22, 'division_id' =&gt; 100 ],</v>
      </c>
      <c r="AA250" s="30" t="str">
        <f t="shared" si="42"/>
        <v xml:space="preserve">            [ 'session_id' =&gt;   22, 'team_rank_id' =&gt; 1 ],</v>
      </c>
      <c r="AB250" s="30" t="str">
        <f t="shared" si="44"/>
        <v xml:space="preserve">            [ 'session_id' =&gt;   22, 'item_id' =&gt; 7, 'sequence' =&gt; 3 ],</v>
      </c>
      <c r="AC250" s="30" t="str">
        <f t="shared" si="45"/>
        <v>cohort134teamrank1</v>
      </c>
      <c r="AD250" s="30">
        <f>VLOOKUP(AC250,teams!C:D,2,FALSE)</f>
        <v>25</v>
      </c>
      <c r="AE250" s="30" t="str">
        <f t="shared" si="46"/>
        <v>s22i7seq3</v>
      </c>
      <c r="AF250" s="30">
        <f>VLOOKUP(AE250,sesionitem!D:E,2,FALSE)</f>
        <v>39</v>
      </c>
      <c r="AG250" s="30" t="str">
        <f t="shared" si="47"/>
        <v xml:space="preserve">            [ 'session_item_id' =&gt; 39, 'team_id' =&gt; 25, 'sequence' =&gt; 6, 'music_title' =&gt; 'Bird set free' ],</v>
      </c>
    </row>
    <row r="251" spans="1:33" x14ac:dyDescent="0.2">
      <c r="A251" s="30">
        <v>250</v>
      </c>
      <c r="B251" s="30">
        <f>VLOOKUP(C251,'May Sessions'!D:E,2,FALSE)</f>
        <v>8</v>
      </c>
      <c r="C251" s="31">
        <v>44337.75</v>
      </c>
      <c r="D251" s="64">
        <f>VLOOKUP(E251,'Age Groups'!B:C,2,FALSE)</f>
        <v>3</v>
      </c>
      <c r="E251" s="31" t="s">
        <v>913</v>
      </c>
      <c r="F251" s="64">
        <f>VLOOKUP(H251,Items!J:L,3,FALSE)</f>
        <v>1</v>
      </c>
      <c r="G251" s="64">
        <f t="shared" si="43"/>
        <v>1</v>
      </c>
      <c r="H251" s="31" t="s">
        <v>920</v>
      </c>
      <c r="I251" s="31" t="s">
        <v>1109</v>
      </c>
      <c r="J251" s="64" t="str">
        <f t="shared" ref="J251:J281" si="48">RIGHT(L251,1)</f>
        <v>1</v>
      </c>
      <c r="K251" s="31"/>
      <c r="L251" s="31" t="s">
        <v>922</v>
      </c>
      <c r="M251" s="32" t="s">
        <v>935</v>
      </c>
      <c r="N251" s="32" t="s">
        <v>938</v>
      </c>
      <c r="O251" s="61">
        <f>VLOOKUP(P251,Clubs!D:E,2,FALSE)</f>
        <v>7</v>
      </c>
      <c r="P251" s="32" t="s">
        <v>1075</v>
      </c>
      <c r="Q251" s="32" t="s">
        <v>1017</v>
      </c>
      <c r="R251" s="32"/>
      <c r="V251" s="30" t="str">
        <f t="shared" si="38"/>
        <v>c7ag3y2d101</v>
      </c>
      <c r="W251" s="30">
        <f>VLOOKUP(V251,Cohorts!A:B,2,FALSE)</f>
        <v>226</v>
      </c>
      <c r="X251" s="30" t="str">
        <f t="shared" si="39"/>
        <v xml:space="preserve">            [ 'cohort_id' =&gt; 226,  'team_rank_id' =&gt; 3 ],</v>
      </c>
      <c r="Y251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1" s="30" t="str">
        <f t="shared" si="41"/>
        <v xml:space="preserve">            [ 'session_id' =&gt; 8, 'division_id' =&gt; 101 ],</v>
      </c>
      <c r="AA251" s="30" t="str">
        <f t="shared" si="42"/>
        <v xml:space="preserve">            [ 'session_id' =&gt;   8, 'team_rank_id' =&gt; 3 ],</v>
      </c>
      <c r="AB251" s="30" t="str">
        <f t="shared" si="44"/>
        <v xml:space="preserve">            [ 'session_id' =&gt;   8, 'item_id' =&gt; 1, 'sequence' =&gt; 1 ],</v>
      </c>
      <c r="AC251" s="30" t="str">
        <f t="shared" si="45"/>
        <v>cohort226teamrank3</v>
      </c>
      <c r="AD251" s="30">
        <f>VLOOKUP(AC251,teams!C:D,2,FALSE)</f>
        <v>91</v>
      </c>
      <c r="AE251" s="30" t="str">
        <f t="shared" si="46"/>
        <v>s8i1seq1</v>
      </c>
      <c r="AF251" s="30" t="e">
        <f>VLOOKUP(AE251,sesionitem!D:E,2,FALSE)</f>
        <v>#N/A</v>
      </c>
      <c r="AG251" s="30" t="e">
        <f t="shared" si="47"/>
        <v>#N/A</v>
      </c>
    </row>
    <row r="252" spans="1:33" x14ac:dyDescent="0.2">
      <c r="A252" s="30">
        <v>251</v>
      </c>
      <c r="B252" s="30">
        <f>VLOOKUP(C252,'May Sessions'!D:E,2,FALSE)</f>
        <v>8</v>
      </c>
      <c r="C252" s="31">
        <v>44337.75</v>
      </c>
      <c r="D252" s="64">
        <f>VLOOKUP(E252,'Age Groups'!B:C,2,FALSE)</f>
        <v>3</v>
      </c>
      <c r="E252" s="31" t="s">
        <v>913</v>
      </c>
      <c r="F252" s="64">
        <f>VLOOKUP(H252,Items!J:L,3,FALSE)</f>
        <v>1</v>
      </c>
      <c r="G252" s="64">
        <f t="shared" si="43"/>
        <v>1</v>
      </c>
      <c r="H252" s="31" t="s">
        <v>920</v>
      </c>
      <c r="I252" s="31" t="s">
        <v>1109</v>
      </c>
      <c r="J252" s="64" t="str">
        <f t="shared" si="48"/>
        <v>1</v>
      </c>
      <c r="K252" s="31"/>
      <c r="L252" s="31" t="s">
        <v>922</v>
      </c>
      <c r="M252" s="32" t="s">
        <v>935</v>
      </c>
      <c r="N252" s="32" t="s">
        <v>986</v>
      </c>
      <c r="O252" s="61">
        <f>VLOOKUP(P252,Clubs!D:E,2,FALSE)</f>
        <v>7</v>
      </c>
      <c r="P252" s="32" t="s">
        <v>1075</v>
      </c>
      <c r="Q252" s="32" t="s">
        <v>986</v>
      </c>
      <c r="R252" s="32"/>
      <c r="V252" s="30" t="str">
        <f t="shared" si="38"/>
        <v>c7ag3y2d101</v>
      </c>
      <c r="W252" s="30">
        <f>VLOOKUP(V252,Cohorts!A:B,2,FALSE)</f>
        <v>226</v>
      </c>
      <c r="X252" s="30" t="str">
        <f t="shared" si="39"/>
        <v xml:space="preserve">            [ 'cohort_id' =&gt; 226,  'team_rank_id' =&gt; 2 ],</v>
      </c>
      <c r="Y252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2" s="30" t="str">
        <f t="shared" si="41"/>
        <v xml:space="preserve">            [ 'session_id' =&gt; 8, 'division_id' =&gt; 101 ],</v>
      </c>
      <c r="AA252" s="30" t="str">
        <f t="shared" si="42"/>
        <v xml:space="preserve">            [ 'session_id' =&gt;   8, 'team_rank_id' =&gt; 2 ],</v>
      </c>
      <c r="AB252" s="30" t="str">
        <f t="shared" si="44"/>
        <v xml:space="preserve">            [ 'session_id' =&gt;   8, 'item_id' =&gt; 1, 'sequence' =&gt; 1 ],</v>
      </c>
      <c r="AC252" s="30" t="str">
        <f t="shared" si="45"/>
        <v>cohort226teamrank2</v>
      </c>
      <c r="AD252" s="30">
        <f>VLOOKUP(AC252,teams!C:D,2,FALSE)</f>
        <v>90</v>
      </c>
      <c r="AE252" s="30" t="str">
        <f t="shared" si="46"/>
        <v>s8i1seq1</v>
      </c>
      <c r="AF252" s="30" t="e">
        <f>VLOOKUP(AE252,sesionitem!D:E,2,FALSE)</f>
        <v>#N/A</v>
      </c>
      <c r="AG252" s="30" t="e">
        <f t="shared" si="47"/>
        <v>#N/A</v>
      </c>
    </row>
    <row r="253" spans="1:33" x14ac:dyDescent="0.2">
      <c r="A253" s="30">
        <v>252</v>
      </c>
      <c r="B253" s="30">
        <f>VLOOKUP(C253,'May Sessions'!D:E,2,FALSE)</f>
        <v>8</v>
      </c>
      <c r="C253" s="31">
        <v>44337.75</v>
      </c>
      <c r="D253" s="64">
        <f>VLOOKUP(E253,'Age Groups'!B:C,2,FALSE)</f>
        <v>3</v>
      </c>
      <c r="E253" s="31" t="s">
        <v>913</v>
      </c>
      <c r="F253" s="64">
        <f>VLOOKUP(H253,Items!J:L,3,FALSE)</f>
        <v>1</v>
      </c>
      <c r="G253" s="64">
        <f t="shared" si="43"/>
        <v>1</v>
      </c>
      <c r="H253" s="31" t="s">
        <v>920</v>
      </c>
      <c r="I253" s="31" t="s">
        <v>1109</v>
      </c>
      <c r="J253" s="64" t="str">
        <f t="shared" si="48"/>
        <v>1</v>
      </c>
      <c r="K253" s="31"/>
      <c r="L253" s="31" t="s">
        <v>922</v>
      </c>
      <c r="M253" s="32" t="s">
        <v>935</v>
      </c>
      <c r="N253" s="32" t="s">
        <v>1017</v>
      </c>
      <c r="O253" s="61">
        <f>VLOOKUP(P253,Clubs!D:E,2,FALSE)</f>
        <v>40</v>
      </c>
      <c r="P253" s="32" t="s">
        <v>145</v>
      </c>
      <c r="Q253" s="32" t="s">
        <v>986</v>
      </c>
      <c r="R253" s="32"/>
      <c r="V253" s="30" t="str">
        <f t="shared" si="38"/>
        <v>c40ag3y2d101</v>
      </c>
      <c r="W253" s="30">
        <f>VLOOKUP(V253,Cohorts!A:B,2,FALSE)</f>
        <v>198</v>
      </c>
      <c r="X253" s="30" t="str">
        <f t="shared" si="39"/>
        <v xml:space="preserve">            [ 'cohort_id' =&gt; 198,  'team_rank_id' =&gt; 2 ],</v>
      </c>
      <c r="Y253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3" s="30" t="str">
        <f t="shared" si="41"/>
        <v xml:space="preserve">            [ 'session_id' =&gt; 8, 'division_id' =&gt; 101 ],</v>
      </c>
      <c r="AA253" s="30" t="str">
        <f t="shared" si="42"/>
        <v xml:space="preserve">            [ 'session_id' =&gt;   8, 'team_rank_id' =&gt; 2 ],</v>
      </c>
      <c r="AB253" s="30" t="str">
        <f t="shared" si="44"/>
        <v xml:space="preserve">            [ 'session_id' =&gt;   8, 'item_id' =&gt; 1, 'sequence' =&gt; 1 ],</v>
      </c>
      <c r="AC253" s="30" t="str">
        <f t="shared" si="45"/>
        <v>cohort198teamrank2</v>
      </c>
      <c r="AD253" s="30">
        <f>VLOOKUP(AC253,teams!C:D,2,FALSE)</f>
        <v>68</v>
      </c>
      <c r="AE253" s="30" t="str">
        <f t="shared" si="46"/>
        <v>s8i1seq1</v>
      </c>
      <c r="AF253" s="30" t="e">
        <f>VLOOKUP(AE253,sesionitem!D:E,2,FALSE)</f>
        <v>#N/A</v>
      </c>
      <c r="AG253" s="30" t="e">
        <f t="shared" si="47"/>
        <v>#N/A</v>
      </c>
    </row>
    <row r="254" spans="1:33" x14ac:dyDescent="0.2">
      <c r="A254" s="30">
        <v>253</v>
      </c>
      <c r="B254" s="30">
        <f>VLOOKUP(C254,'May Sessions'!D:E,2,FALSE)</f>
        <v>8</v>
      </c>
      <c r="C254" s="31">
        <v>44337.75</v>
      </c>
      <c r="D254" s="64">
        <f>VLOOKUP(E254,'Age Groups'!B:C,2,FALSE)</f>
        <v>3</v>
      </c>
      <c r="E254" s="31" t="s">
        <v>913</v>
      </c>
      <c r="F254" s="64">
        <f>VLOOKUP(H254,Items!J:L,3,FALSE)</f>
        <v>1</v>
      </c>
      <c r="G254" s="64">
        <f t="shared" si="43"/>
        <v>1</v>
      </c>
      <c r="H254" s="31" t="s">
        <v>920</v>
      </c>
      <c r="I254" s="31" t="s">
        <v>1109</v>
      </c>
      <c r="J254" s="64" t="str">
        <f t="shared" si="48"/>
        <v>1</v>
      </c>
      <c r="K254" s="31"/>
      <c r="L254" s="31" t="s">
        <v>922</v>
      </c>
      <c r="M254" s="32" t="s">
        <v>935</v>
      </c>
      <c r="N254" s="32" t="s">
        <v>1042</v>
      </c>
      <c r="O254" s="61">
        <f>VLOOKUP(P254,Clubs!D:E,2,FALSE)</f>
        <v>13</v>
      </c>
      <c r="P254" s="32" t="s">
        <v>1074</v>
      </c>
      <c r="Q254" s="32" t="s">
        <v>986</v>
      </c>
      <c r="R254" s="32"/>
      <c r="V254" s="30" t="str">
        <f t="shared" si="38"/>
        <v>c13ag3y2d101</v>
      </c>
      <c r="W254" s="30">
        <f>VLOOKUP(V254,Cohorts!A:B,2,FALSE)</f>
        <v>27</v>
      </c>
      <c r="X254" s="30" t="str">
        <f t="shared" si="39"/>
        <v xml:space="preserve">            [ 'cohort_id' =&gt; 27,  'team_rank_id' =&gt; 2 ],</v>
      </c>
      <c r="Y254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4" s="30" t="str">
        <f t="shared" si="41"/>
        <v xml:space="preserve">            [ 'session_id' =&gt; 8, 'division_id' =&gt; 101 ],</v>
      </c>
      <c r="AA254" s="30" t="str">
        <f t="shared" si="42"/>
        <v xml:space="preserve">            [ 'session_id' =&gt;   8, 'team_rank_id' =&gt; 2 ],</v>
      </c>
      <c r="AB254" s="30" t="str">
        <f t="shared" si="44"/>
        <v xml:space="preserve">            [ 'session_id' =&gt;   8, 'item_id' =&gt; 1, 'sequence' =&gt; 1 ],</v>
      </c>
      <c r="AC254" s="30" t="str">
        <f t="shared" si="45"/>
        <v>cohort27teamrank2</v>
      </c>
      <c r="AD254" s="30">
        <f>VLOOKUP(AC254,teams!C:D,2,FALSE)</f>
        <v>115</v>
      </c>
      <c r="AE254" s="30" t="str">
        <f t="shared" si="46"/>
        <v>s8i1seq1</v>
      </c>
      <c r="AF254" s="30" t="e">
        <f>VLOOKUP(AE254,sesionitem!D:E,2,FALSE)</f>
        <v>#N/A</v>
      </c>
      <c r="AG254" s="30" t="e">
        <f t="shared" si="47"/>
        <v>#N/A</v>
      </c>
    </row>
    <row r="255" spans="1:33" x14ac:dyDescent="0.2">
      <c r="A255" s="30">
        <v>254</v>
      </c>
      <c r="B255" s="30">
        <f>VLOOKUP(C255,'May Sessions'!D:E,2,FALSE)</f>
        <v>8</v>
      </c>
      <c r="C255" s="31">
        <v>44337.75</v>
      </c>
      <c r="D255" s="64">
        <f>VLOOKUP(E255,'Age Groups'!B:C,2,FALSE)</f>
        <v>3</v>
      </c>
      <c r="E255" s="31" t="s">
        <v>913</v>
      </c>
      <c r="F255" s="64">
        <f>VLOOKUP(H255,Items!J:L,3,FALSE)</f>
        <v>3</v>
      </c>
      <c r="G255" s="64">
        <f t="shared" si="43"/>
        <v>2</v>
      </c>
      <c r="H255" s="31" t="s">
        <v>927</v>
      </c>
      <c r="I255" s="31" t="s">
        <v>1109</v>
      </c>
      <c r="J255" s="64" t="str">
        <f t="shared" si="48"/>
        <v>1</v>
      </c>
      <c r="K255" s="31"/>
      <c r="L255" s="31" t="s">
        <v>922</v>
      </c>
      <c r="M255" s="32" t="s">
        <v>935</v>
      </c>
      <c r="N255" s="32" t="s">
        <v>938</v>
      </c>
      <c r="O255" s="61">
        <f>VLOOKUP(P255,Clubs!D:E,2,FALSE)</f>
        <v>7</v>
      </c>
      <c r="P255" s="32" t="s">
        <v>1075</v>
      </c>
      <c r="Q255" s="32" t="s">
        <v>1017</v>
      </c>
      <c r="R255" s="32"/>
      <c r="V255" s="30" t="str">
        <f t="shared" si="38"/>
        <v>c7ag3y2d101</v>
      </c>
      <c r="W255" s="30">
        <f>VLOOKUP(V255,Cohorts!A:B,2,FALSE)</f>
        <v>226</v>
      </c>
      <c r="X255" s="30" t="str">
        <f t="shared" si="39"/>
        <v xml:space="preserve">            [ 'cohort_id' =&gt; 226,  'team_rank_id' =&gt; 3 ],</v>
      </c>
      <c r="Y255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5" s="30" t="str">
        <f t="shared" si="41"/>
        <v xml:space="preserve">            [ 'session_id' =&gt; 8, 'division_id' =&gt; 101 ],</v>
      </c>
      <c r="AA255" s="30" t="str">
        <f t="shared" si="42"/>
        <v xml:space="preserve">            [ 'session_id' =&gt;   8, 'team_rank_id' =&gt; 3 ],</v>
      </c>
      <c r="AB255" s="30" t="str">
        <f t="shared" si="44"/>
        <v xml:space="preserve">            [ 'session_id' =&gt;   8, 'item_id' =&gt; 3, 'sequence' =&gt; 2 ],</v>
      </c>
      <c r="AC255" s="30" t="str">
        <f t="shared" si="45"/>
        <v>cohort226teamrank3</v>
      </c>
      <c r="AD255" s="30">
        <f>VLOOKUP(AC255,teams!C:D,2,FALSE)</f>
        <v>91</v>
      </c>
      <c r="AE255" s="30" t="str">
        <f t="shared" si="46"/>
        <v>s8i3seq2</v>
      </c>
      <c r="AF255" s="30" t="e">
        <f>VLOOKUP(AE255,sesionitem!D:E,2,FALSE)</f>
        <v>#N/A</v>
      </c>
      <c r="AG255" s="30" t="e">
        <f t="shared" si="47"/>
        <v>#N/A</v>
      </c>
    </row>
    <row r="256" spans="1:33" x14ac:dyDescent="0.2">
      <c r="A256" s="30">
        <v>255</v>
      </c>
      <c r="B256" s="30">
        <f>VLOOKUP(C256,'May Sessions'!D:E,2,FALSE)</f>
        <v>8</v>
      </c>
      <c r="C256" s="31">
        <v>44337.75</v>
      </c>
      <c r="D256" s="64">
        <f>VLOOKUP(E256,'Age Groups'!B:C,2,FALSE)</f>
        <v>3</v>
      </c>
      <c r="E256" s="31" t="s">
        <v>913</v>
      </c>
      <c r="F256" s="64">
        <f>VLOOKUP(H256,Items!J:L,3,FALSE)</f>
        <v>3</v>
      </c>
      <c r="G256" s="64">
        <f t="shared" si="43"/>
        <v>2</v>
      </c>
      <c r="H256" s="31" t="s">
        <v>927</v>
      </c>
      <c r="I256" s="31" t="s">
        <v>1109</v>
      </c>
      <c r="J256" s="64" t="str">
        <f t="shared" si="48"/>
        <v>1</v>
      </c>
      <c r="K256" s="31"/>
      <c r="L256" s="31" t="s">
        <v>922</v>
      </c>
      <c r="M256" s="32" t="s">
        <v>935</v>
      </c>
      <c r="N256" s="32" t="s">
        <v>986</v>
      </c>
      <c r="O256" s="61">
        <f>VLOOKUP(P256,Clubs!D:E,2,FALSE)</f>
        <v>7</v>
      </c>
      <c r="P256" s="32" t="s">
        <v>1075</v>
      </c>
      <c r="Q256" s="32" t="s">
        <v>986</v>
      </c>
      <c r="R256" s="32"/>
      <c r="V256" s="30" t="str">
        <f t="shared" si="38"/>
        <v>c7ag3y2d101</v>
      </c>
      <c r="W256" s="30">
        <f>VLOOKUP(V256,Cohorts!A:B,2,FALSE)</f>
        <v>226</v>
      </c>
      <c r="X256" s="30" t="str">
        <f t="shared" si="39"/>
        <v xml:space="preserve">            [ 'cohort_id' =&gt; 226,  'team_rank_id' =&gt; 2 ],</v>
      </c>
      <c r="Y256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6" s="30" t="str">
        <f t="shared" si="41"/>
        <v xml:space="preserve">            [ 'session_id' =&gt; 8, 'division_id' =&gt; 101 ],</v>
      </c>
      <c r="AA256" s="30" t="str">
        <f t="shared" si="42"/>
        <v xml:space="preserve">            [ 'session_id' =&gt;   8, 'team_rank_id' =&gt; 2 ],</v>
      </c>
      <c r="AB256" s="30" t="str">
        <f t="shared" si="44"/>
        <v xml:space="preserve">            [ 'session_id' =&gt;   8, 'item_id' =&gt; 3, 'sequence' =&gt; 2 ],</v>
      </c>
      <c r="AC256" s="30" t="str">
        <f t="shared" si="45"/>
        <v>cohort226teamrank2</v>
      </c>
      <c r="AD256" s="30">
        <f>VLOOKUP(AC256,teams!C:D,2,FALSE)</f>
        <v>90</v>
      </c>
      <c r="AE256" s="30" t="str">
        <f t="shared" si="46"/>
        <v>s8i3seq2</v>
      </c>
      <c r="AF256" s="30" t="e">
        <f>VLOOKUP(AE256,sesionitem!D:E,2,FALSE)</f>
        <v>#N/A</v>
      </c>
      <c r="AG256" s="30" t="e">
        <f t="shared" si="47"/>
        <v>#N/A</v>
      </c>
    </row>
    <row r="257" spans="1:33" x14ac:dyDescent="0.2">
      <c r="A257" s="30">
        <v>256</v>
      </c>
      <c r="B257" s="30">
        <f>VLOOKUP(C257,'May Sessions'!D:E,2,FALSE)</f>
        <v>8</v>
      </c>
      <c r="C257" s="31">
        <v>44337.75</v>
      </c>
      <c r="D257" s="64">
        <f>VLOOKUP(E257,'Age Groups'!B:C,2,FALSE)</f>
        <v>3</v>
      </c>
      <c r="E257" s="31" t="s">
        <v>913</v>
      </c>
      <c r="F257" s="64">
        <f>VLOOKUP(H257,Items!J:L,3,FALSE)</f>
        <v>3</v>
      </c>
      <c r="G257" s="64">
        <f t="shared" si="43"/>
        <v>2</v>
      </c>
      <c r="H257" s="31" t="s">
        <v>927</v>
      </c>
      <c r="I257" s="31" t="s">
        <v>1109</v>
      </c>
      <c r="J257" s="64" t="str">
        <f t="shared" si="48"/>
        <v>1</v>
      </c>
      <c r="K257" s="31"/>
      <c r="L257" s="31" t="s">
        <v>922</v>
      </c>
      <c r="M257" s="32" t="s">
        <v>935</v>
      </c>
      <c r="N257" s="32" t="s">
        <v>1017</v>
      </c>
      <c r="O257" s="61">
        <f>VLOOKUP(P257,Clubs!D:E,2,FALSE)</f>
        <v>40</v>
      </c>
      <c r="P257" s="32" t="s">
        <v>145</v>
      </c>
      <c r="Q257" s="32" t="s">
        <v>986</v>
      </c>
      <c r="R257" s="32"/>
      <c r="V257" s="30" t="str">
        <f t="shared" si="38"/>
        <v>c40ag3y2d101</v>
      </c>
      <c r="W257" s="30">
        <f>VLOOKUP(V257,Cohorts!A:B,2,FALSE)</f>
        <v>198</v>
      </c>
      <c r="X257" s="30" t="str">
        <f t="shared" si="39"/>
        <v xml:space="preserve">            [ 'cohort_id' =&gt; 198,  'team_rank_id' =&gt; 2 ],</v>
      </c>
      <c r="Y257" s="30" t="str">
        <f t="shared" si="40"/>
        <v xml:space="preserve">                'competition_id' =&gt; 1, // this is May 2021###                'age_group_id'   =&gt; 3, ###                'start'          =&gt; '2021-05-21 18:00:00', ###            ], [</v>
      </c>
      <c r="Z257" s="30" t="str">
        <f t="shared" si="41"/>
        <v xml:space="preserve">            [ 'session_id' =&gt; 8, 'division_id' =&gt; 101 ],</v>
      </c>
      <c r="AA257" s="30" t="str">
        <f t="shared" si="42"/>
        <v xml:space="preserve">            [ 'session_id' =&gt;   8, 'team_rank_id' =&gt; 2 ],</v>
      </c>
      <c r="AB257" s="30" t="str">
        <f t="shared" si="44"/>
        <v xml:space="preserve">            [ 'session_id' =&gt;   8, 'item_id' =&gt; 3, 'sequence' =&gt; 2 ],</v>
      </c>
      <c r="AC257" s="30" t="str">
        <f t="shared" si="45"/>
        <v>cohort198teamrank2</v>
      </c>
      <c r="AD257" s="30">
        <f>VLOOKUP(AC257,teams!C:D,2,FALSE)</f>
        <v>68</v>
      </c>
      <c r="AE257" s="30" t="str">
        <f t="shared" si="46"/>
        <v>s8i3seq2</v>
      </c>
      <c r="AF257" s="30" t="e">
        <f>VLOOKUP(AE257,sesionitem!D:E,2,FALSE)</f>
        <v>#N/A</v>
      </c>
      <c r="AG257" s="30" t="e">
        <f t="shared" si="47"/>
        <v>#N/A</v>
      </c>
    </row>
    <row r="258" spans="1:33" x14ac:dyDescent="0.2">
      <c r="A258" s="30">
        <v>257</v>
      </c>
      <c r="B258" s="30">
        <f>VLOOKUP(C258,'May Sessions'!D:E,2,FALSE)</f>
        <v>8</v>
      </c>
      <c r="C258" s="31">
        <v>44337.75</v>
      </c>
      <c r="D258" s="64">
        <f>VLOOKUP(E258,'Age Groups'!B:C,2,FALSE)</f>
        <v>3</v>
      </c>
      <c r="E258" s="31" t="s">
        <v>913</v>
      </c>
      <c r="F258" s="64">
        <f>VLOOKUP(H258,Items!J:L,3,FALSE)</f>
        <v>3</v>
      </c>
      <c r="G258" s="64">
        <f t="shared" si="43"/>
        <v>2</v>
      </c>
      <c r="H258" s="31" t="s">
        <v>927</v>
      </c>
      <c r="I258" s="31" t="s">
        <v>1109</v>
      </c>
      <c r="J258" s="64" t="str">
        <f t="shared" si="48"/>
        <v>1</v>
      </c>
      <c r="K258" s="31"/>
      <c r="L258" s="31" t="s">
        <v>922</v>
      </c>
      <c r="M258" s="32" t="s">
        <v>935</v>
      </c>
      <c r="N258" s="32" t="s">
        <v>1042</v>
      </c>
      <c r="O258" s="61">
        <f>VLOOKUP(P258,Clubs!D:E,2,FALSE)</f>
        <v>13</v>
      </c>
      <c r="P258" s="32" t="s">
        <v>1074</v>
      </c>
      <c r="Q258" s="32" t="s">
        <v>986</v>
      </c>
      <c r="R258" s="32"/>
      <c r="V258" s="30" t="str">
        <f t="shared" ref="V258:V321" si="49">"c"&amp;O258&amp;"ag"&amp;D258&amp;"y2d10"&amp;J258</f>
        <v>c13ag3y2d101</v>
      </c>
      <c r="W258" s="30">
        <f>VLOOKUP(V258,Cohorts!A:B,2,FALSE)</f>
        <v>27</v>
      </c>
      <c r="X258" s="30" t="str">
        <f t="shared" ref="X258:X321" si="50">"            [ 'cohort_id' =&gt; "&amp;W258&amp;",  'team_rank_id' =&gt; "&amp;Q258&amp;" ],"</f>
        <v xml:space="preserve">            [ 'cohort_id' =&gt; 27,  'team_rank_id' =&gt; 2 ],</v>
      </c>
      <c r="Y258" s="30" t="str">
        <f t="shared" ref="Y258:Y321" si="51">"                'competition_id' =&gt; 1, // this is May 2021###                'age_group_id'   =&gt; "&amp;D258&amp;", ###                'start'          =&gt; '"&amp;TEXT(C258,"yyyy-mm-dd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Z258" s="30" t="str">
        <f t="shared" ref="Z258:Z282" si="52" xml:space="preserve"> "            [ 'session_id' =&gt; "&amp;B258&amp;", 'division_id' =&gt; 10"&amp;J258&amp;" ],"</f>
        <v xml:space="preserve">            [ 'session_id' =&gt; 8, 'division_id' =&gt; 101 ],</v>
      </c>
      <c r="AA258" s="30" t="str">
        <f t="shared" ref="AA258:AA321" si="53">"            [ 'session_id' =&gt;   "&amp;B258&amp;", 'team_rank_id' =&gt; "&amp;Q258&amp;" ],"</f>
        <v xml:space="preserve">            [ 'session_id' =&gt;   8, 'team_rank_id' =&gt; 2 ],</v>
      </c>
      <c r="AB258" s="30" t="str">
        <f t="shared" si="44"/>
        <v xml:space="preserve">            [ 'session_id' =&gt;   8, 'item_id' =&gt; 3, 'sequence' =&gt; 2 ],</v>
      </c>
      <c r="AC258" s="30" t="str">
        <f t="shared" si="45"/>
        <v>cohort27teamrank2</v>
      </c>
      <c r="AD258" s="30">
        <f>VLOOKUP(AC258,teams!C:D,2,FALSE)</f>
        <v>115</v>
      </c>
      <c r="AE258" s="30" t="str">
        <f t="shared" si="46"/>
        <v>s8i3seq2</v>
      </c>
      <c r="AF258" s="30" t="e">
        <f>VLOOKUP(AE258,sesionitem!D:E,2,FALSE)</f>
        <v>#N/A</v>
      </c>
      <c r="AG258" s="30" t="e">
        <f t="shared" si="47"/>
        <v>#N/A</v>
      </c>
    </row>
    <row r="259" spans="1:33" ht="17" x14ac:dyDescent="0.2">
      <c r="A259" s="30">
        <v>258</v>
      </c>
      <c r="B259" s="30">
        <f>VLOOKUP(C259,'May Sessions'!D:E,2,FALSE)</f>
        <v>8</v>
      </c>
      <c r="C259" s="31">
        <v>44337.75</v>
      </c>
      <c r="D259" s="64">
        <f>VLOOKUP(E259,'Age Groups'!B:C,2,FALSE)</f>
        <v>3</v>
      </c>
      <c r="E259" s="31" t="s">
        <v>913</v>
      </c>
      <c r="F259" s="64">
        <f>VLOOKUP(H259,Items!J:L,3,FALSE)</f>
        <v>13</v>
      </c>
      <c r="G259" s="64">
        <f t="shared" ref="G259:G322" si="54">IF(NOT(EXACT(C259,C258)),1,IF(NOT(EXACT(F259,F258)),G258+1,G258))</f>
        <v>3</v>
      </c>
      <c r="H259" s="31" t="s">
        <v>928</v>
      </c>
      <c r="I259" s="31" t="s">
        <v>1108</v>
      </c>
      <c r="J259" s="64" t="str">
        <f t="shared" si="48"/>
        <v>1</v>
      </c>
      <c r="K259" s="31"/>
      <c r="L259" s="31" t="s">
        <v>922</v>
      </c>
      <c r="M259" s="32" t="s">
        <v>935</v>
      </c>
      <c r="N259" s="32" t="s">
        <v>938</v>
      </c>
      <c r="O259" s="61">
        <f>VLOOKUP(P259,Clubs!D:E,2,FALSE)</f>
        <v>7</v>
      </c>
      <c r="P259" s="32" t="s">
        <v>1075</v>
      </c>
      <c r="Q259" s="32" t="s">
        <v>1017</v>
      </c>
      <c r="R259" s="34" t="s">
        <v>733</v>
      </c>
      <c r="V259" s="30" t="str">
        <f t="shared" si="49"/>
        <v>c7ag3y2d101</v>
      </c>
      <c r="W259" s="30">
        <f>VLOOKUP(V259,Cohorts!A:B,2,FALSE)</f>
        <v>226</v>
      </c>
      <c r="X259" s="30" t="str">
        <f t="shared" si="50"/>
        <v xml:space="preserve">            [ 'cohort_id' =&gt; 226,  'team_rank_id' =&gt; 3 ],</v>
      </c>
      <c r="Y259" s="30" t="str">
        <f t="shared" si="51"/>
        <v xml:space="preserve">                'competition_id' =&gt; 1, // this is May 2021###                'age_group_id'   =&gt; 3, ###                'start'          =&gt; '2021-05-21 18:00:00', ###            ], [</v>
      </c>
      <c r="Z259" s="30" t="str">
        <f t="shared" si="52"/>
        <v xml:space="preserve">            [ 'session_id' =&gt; 8, 'division_id' =&gt; 101 ],</v>
      </c>
      <c r="AA259" s="30" t="str">
        <f t="shared" si="53"/>
        <v xml:space="preserve">            [ 'session_id' =&gt;   8, 'team_rank_id' =&gt; 3 ],</v>
      </c>
      <c r="AB259" s="30" t="str">
        <f t="shared" ref="AB259:AB322" si="55">"            [ 'session_id' =&gt;   "&amp;B259&amp;", 'item_id' =&gt; "&amp;F259&amp;", 'sequence' =&gt; "&amp;G259&amp;" ],"</f>
        <v xml:space="preserve">            [ 'session_id' =&gt;   8, 'item_id' =&gt; 13, 'sequence' =&gt; 3 ],</v>
      </c>
      <c r="AC259" s="30" t="str">
        <f t="shared" ref="AC259:AC322" si="56">"cohort"&amp;W259&amp;"teamrank"&amp;Q259</f>
        <v>cohort226teamrank3</v>
      </c>
      <c r="AD259" s="30">
        <f>VLOOKUP(AC259,teams!C:D,2,FALSE)</f>
        <v>91</v>
      </c>
      <c r="AE259" s="30" t="str">
        <f t="shared" ref="AE259:AE322" si="57">"s"&amp;B259&amp;"i"&amp;F259&amp;"seq"&amp;G259</f>
        <v>s8i13seq3</v>
      </c>
      <c r="AF259" s="30" t="e">
        <f>VLOOKUP(AE259,sesionitem!D:E,2,FALSE)</f>
        <v>#N/A</v>
      </c>
      <c r="AG259" s="30" t="e">
        <f t="shared" ref="AG259:AG322" si="58">"            [ 'session_item_id' =&gt; "&amp;AF259&amp;", 'team_id' =&gt; "&amp;AD259&amp;", 'sequence' =&gt; "&amp;N259&amp;", 'music_title' =&gt; '"&amp;R259&amp;"' ],"</f>
        <v>#N/A</v>
      </c>
    </row>
    <row r="260" spans="1:33" ht="17" x14ac:dyDescent="0.2">
      <c r="A260" s="30">
        <v>259</v>
      </c>
      <c r="B260" s="30">
        <f>VLOOKUP(C260,'May Sessions'!D:E,2,FALSE)</f>
        <v>8</v>
      </c>
      <c r="C260" s="31">
        <v>44337.75</v>
      </c>
      <c r="D260" s="64">
        <f>VLOOKUP(E260,'Age Groups'!B:C,2,FALSE)</f>
        <v>3</v>
      </c>
      <c r="E260" s="31" t="s">
        <v>913</v>
      </c>
      <c r="F260" s="64">
        <f>VLOOKUP(H260,Items!J:L,3,FALSE)</f>
        <v>13</v>
      </c>
      <c r="G260" s="64">
        <f t="shared" si="54"/>
        <v>3</v>
      </c>
      <c r="H260" s="31" t="s">
        <v>928</v>
      </c>
      <c r="I260" s="31" t="s">
        <v>1108</v>
      </c>
      <c r="J260" s="64" t="str">
        <f t="shared" si="48"/>
        <v>1</v>
      </c>
      <c r="K260" s="31"/>
      <c r="L260" s="31" t="s">
        <v>922</v>
      </c>
      <c r="M260" s="32" t="s">
        <v>935</v>
      </c>
      <c r="N260" s="32" t="s">
        <v>986</v>
      </c>
      <c r="O260" s="61">
        <f>VLOOKUP(P260,Clubs!D:E,2,FALSE)</f>
        <v>7</v>
      </c>
      <c r="P260" s="32" t="s">
        <v>1075</v>
      </c>
      <c r="Q260" s="32" t="s">
        <v>986</v>
      </c>
      <c r="R260" s="34" t="s">
        <v>734</v>
      </c>
      <c r="V260" s="30" t="str">
        <f t="shared" si="49"/>
        <v>c7ag3y2d101</v>
      </c>
      <c r="W260" s="30">
        <f>VLOOKUP(V260,Cohorts!A:B,2,FALSE)</f>
        <v>226</v>
      </c>
      <c r="X260" s="30" t="str">
        <f t="shared" si="50"/>
        <v xml:space="preserve">            [ 'cohort_id' =&gt; 226,  'team_rank_id' =&gt; 2 ],</v>
      </c>
      <c r="Y260" s="30" t="str">
        <f t="shared" si="51"/>
        <v xml:space="preserve">                'competition_id' =&gt; 1, // this is May 2021###                'age_group_id'   =&gt; 3, ###                'start'          =&gt; '2021-05-21 18:00:00', ###            ], [</v>
      </c>
      <c r="Z260" s="30" t="str">
        <f t="shared" si="52"/>
        <v xml:space="preserve">            [ 'session_id' =&gt; 8, 'division_id' =&gt; 101 ],</v>
      </c>
      <c r="AA260" s="30" t="str">
        <f t="shared" si="53"/>
        <v xml:space="preserve">            [ 'session_id' =&gt;   8, 'team_rank_id' =&gt; 2 ],</v>
      </c>
      <c r="AB260" s="30" t="str">
        <f t="shared" si="55"/>
        <v xml:space="preserve">            [ 'session_id' =&gt;   8, 'item_id' =&gt; 13, 'sequence' =&gt; 3 ],</v>
      </c>
      <c r="AC260" s="30" t="str">
        <f t="shared" si="56"/>
        <v>cohort226teamrank2</v>
      </c>
      <c r="AD260" s="30">
        <f>VLOOKUP(AC260,teams!C:D,2,FALSE)</f>
        <v>90</v>
      </c>
      <c r="AE260" s="30" t="str">
        <f t="shared" si="57"/>
        <v>s8i13seq3</v>
      </c>
      <c r="AF260" s="30" t="e">
        <f>VLOOKUP(AE260,sesionitem!D:E,2,FALSE)</f>
        <v>#N/A</v>
      </c>
      <c r="AG260" s="30" t="e">
        <f t="shared" si="58"/>
        <v>#N/A</v>
      </c>
    </row>
    <row r="261" spans="1:33" ht="17" x14ac:dyDescent="0.2">
      <c r="A261" s="30">
        <v>260</v>
      </c>
      <c r="B261" s="30">
        <f>VLOOKUP(C261,'May Sessions'!D:E,2,FALSE)</f>
        <v>8</v>
      </c>
      <c r="C261" s="31">
        <v>44337.75</v>
      </c>
      <c r="D261" s="64">
        <f>VLOOKUP(E261,'Age Groups'!B:C,2,FALSE)</f>
        <v>3</v>
      </c>
      <c r="E261" s="31" t="s">
        <v>913</v>
      </c>
      <c r="F261" s="64">
        <f>VLOOKUP(H261,Items!J:L,3,FALSE)</f>
        <v>13</v>
      </c>
      <c r="G261" s="64">
        <f t="shared" si="54"/>
        <v>3</v>
      </c>
      <c r="H261" s="31" t="s">
        <v>928</v>
      </c>
      <c r="I261" s="31" t="s">
        <v>1108</v>
      </c>
      <c r="J261" s="64" t="str">
        <f t="shared" si="48"/>
        <v>1</v>
      </c>
      <c r="K261" s="31"/>
      <c r="L261" s="31" t="s">
        <v>922</v>
      </c>
      <c r="M261" s="32" t="s">
        <v>935</v>
      </c>
      <c r="N261" s="32" t="s">
        <v>1017</v>
      </c>
      <c r="O261" s="61">
        <f>VLOOKUP(P261,Clubs!D:E,2,FALSE)</f>
        <v>13</v>
      </c>
      <c r="P261" s="32" t="s">
        <v>1074</v>
      </c>
      <c r="Q261" s="32" t="s">
        <v>986</v>
      </c>
      <c r="R261" s="34" t="s">
        <v>735</v>
      </c>
      <c r="V261" s="30" t="str">
        <f t="shared" si="49"/>
        <v>c13ag3y2d101</v>
      </c>
      <c r="W261" s="30">
        <f>VLOOKUP(V261,Cohorts!A:B,2,FALSE)</f>
        <v>27</v>
      </c>
      <c r="X261" s="30" t="str">
        <f t="shared" si="50"/>
        <v xml:space="preserve">            [ 'cohort_id' =&gt; 27,  'team_rank_id' =&gt; 2 ],</v>
      </c>
      <c r="Y261" s="30" t="str">
        <f t="shared" si="51"/>
        <v xml:space="preserve">                'competition_id' =&gt; 1, // this is May 2021###                'age_group_id'   =&gt; 3, ###                'start'          =&gt; '2021-05-21 18:00:00', ###            ], [</v>
      </c>
      <c r="Z261" s="30" t="str">
        <f t="shared" si="52"/>
        <v xml:space="preserve">            [ 'session_id' =&gt; 8, 'division_id' =&gt; 101 ],</v>
      </c>
      <c r="AA261" s="30" t="str">
        <f t="shared" si="53"/>
        <v xml:space="preserve">            [ 'session_id' =&gt;   8, 'team_rank_id' =&gt; 2 ],</v>
      </c>
      <c r="AB261" s="30" t="str">
        <f t="shared" si="55"/>
        <v xml:space="preserve">            [ 'session_id' =&gt;   8, 'item_id' =&gt; 13, 'sequence' =&gt; 3 ],</v>
      </c>
      <c r="AC261" s="30" t="str">
        <f t="shared" si="56"/>
        <v>cohort27teamrank2</v>
      </c>
      <c r="AD261" s="30">
        <f>VLOOKUP(AC261,teams!C:D,2,FALSE)</f>
        <v>115</v>
      </c>
      <c r="AE261" s="30" t="str">
        <f t="shared" si="57"/>
        <v>s8i13seq3</v>
      </c>
      <c r="AF261" s="30" t="e">
        <f>VLOOKUP(AE261,sesionitem!D:E,2,FALSE)</f>
        <v>#N/A</v>
      </c>
      <c r="AG261" s="30" t="e">
        <f t="shared" si="58"/>
        <v>#N/A</v>
      </c>
    </row>
    <row r="262" spans="1:33" x14ac:dyDescent="0.2">
      <c r="A262" s="30">
        <v>261</v>
      </c>
      <c r="B262" s="30">
        <f>VLOOKUP(C262,'May Sessions'!D:E,2,FALSE)</f>
        <v>9</v>
      </c>
      <c r="C262" s="31">
        <v>44337.8125</v>
      </c>
      <c r="D262" s="64">
        <f>VLOOKUP(E262,'Age Groups'!B:C,2,FALSE)</f>
        <v>3</v>
      </c>
      <c r="E262" s="31" t="s">
        <v>913</v>
      </c>
      <c r="F262" s="64">
        <f>VLOOKUP(H262,Items!J:L,3,FALSE)</f>
        <v>1</v>
      </c>
      <c r="G262" s="64">
        <f t="shared" si="54"/>
        <v>1</v>
      </c>
      <c r="H262" s="31" t="s">
        <v>920</v>
      </c>
      <c r="I262" s="31" t="s">
        <v>1109</v>
      </c>
      <c r="J262" s="64" t="str">
        <f t="shared" si="48"/>
        <v>1</v>
      </c>
      <c r="K262" s="31"/>
      <c r="L262" s="31" t="s">
        <v>922</v>
      </c>
      <c r="M262" s="61" t="s">
        <v>931</v>
      </c>
      <c r="N262" s="61" t="s">
        <v>938</v>
      </c>
      <c r="O262" s="61">
        <f>VLOOKUP(P262,Clubs!D:E,2,FALSE)</f>
        <v>35</v>
      </c>
      <c r="P262" s="61" t="s">
        <v>127</v>
      </c>
      <c r="Q262" s="61">
        <v>1</v>
      </c>
      <c r="R262" s="32"/>
      <c r="V262" s="30" t="str">
        <f t="shared" si="49"/>
        <v>c35ag3y2d101</v>
      </c>
      <c r="W262" s="30">
        <f>VLOOKUP(V262,Cohorts!A:B,2,FALSE)</f>
        <v>155</v>
      </c>
      <c r="X262" s="30" t="str">
        <f t="shared" si="50"/>
        <v xml:space="preserve">            [ 'cohort_id' =&gt; 155,  'team_rank_id' =&gt; 1 ],</v>
      </c>
      <c r="Y262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2" s="30" t="str">
        <f t="shared" si="52"/>
        <v xml:space="preserve">            [ 'session_id' =&gt; 9, 'division_id' =&gt; 101 ],</v>
      </c>
      <c r="AA262" s="30" t="str">
        <f t="shared" si="53"/>
        <v xml:space="preserve">            [ 'session_id' =&gt;   9, 'team_rank_id' =&gt; 1 ],</v>
      </c>
      <c r="AB262" s="30" t="str">
        <f t="shared" si="55"/>
        <v xml:space="preserve">            [ 'session_id' =&gt;   9, 'item_id' =&gt; 1, 'sequence' =&gt; 1 ],</v>
      </c>
      <c r="AC262" s="30" t="str">
        <f t="shared" si="56"/>
        <v>cohort155teamrank1</v>
      </c>
      <c r="AD262" s="30">
        <f>VLOOKUP(AC262,teams!C:D,2,FALSE)</f>
        <v>38</v>
      </c>
      <c r="AE262" s="30" t="str">
        <f t="shared" si="57"/>
        <v>s9i1seq1</v>
      </c>
      <c r="AF262" s="30" t="e">
        <f>VLOOKUP(AE262,sesionitem!D:E,2,FALSE)</f>
        <v>#N/A</v>
      </c>
      <c r="AG262" s="30" t="e">
        <f t="shared" si="58"/>
        <v>#N/A</v>
      </c>
    </row>
    <row r="263" spans="1:33" x14ac:dyDescent="0.2">
      <c r="A263" s="30">
        <v>262</v>
      </c>
      <c r="B263" s="30">
        <f>VLOOKUP(C263,'May Sessions'!D:E,2,FALSE)</f>
        <v>9</v>
      </c>
      <c r="C263" s="31">
        <v>44337.8125</v>
      </c>
      <c r="D263" s="64">
        <f>VLOOKUP(E263,'Age Groups'!B:C,2,FALSE)</f>
        <v>3</v>
      </c>
      <c r="E263" s="31" t="s">
        <v>913</v>
      </c>
      <c r="F263" s="64">
        <f>VLOOKUP(H263,Items!J:L,3,FALSE)</f>
        <v>1</v>
      </c>
      <c r="G263" s="64">
        <f t="shared" si="54"/>
        <v>1</v>
      </c>
      <c r="H263" s="31" t="s">
        <v>920</v>
      </c>
      <c r="I263" s="31" t="s">
        <v>1109</v>
      </c>
      <c r="J263" s="64" t="str">
        <f t="shared" si="48"/>
        <v>1</v>
      </c>
      <c r="K263" s="31"/>
      <c r="L263" s="31" t="s">
        <v>922</v>
      </c>
      <c r="M263" s="61" t="s">
        <v>931</v>
      </c>
      <c r="N263" s="61" t="s">
        <v>986</v>
      </c>
      <c r="O263" s="61">
        <f>VLOOKUP(P263,Clubs!D:E,2,FALSE)</f>
        <v>13</v>
      </c>
      <c r="P263" s="61" t="s">
        <v>1074</v>
      </c>
      <c r="Q263" s="61">
        <v>1</v>
      </c>
      <c r="R263" s="32"/>
      <c r="V263" s="30" t="str">
        <f t="shared" si="49"/>
        <v>c13ag3y2d101</v>
      </c>
      <c r="W263" s="30">
        <f>VLOOKUP(V263,Cohorts!A:B,2,FALSE)</f>
        <v>27</v>
      </c>
      <c r="X263" s="30" t="str">
        <f t="shared" si="50"/>
        <v xml:space="preserve">            [ 'cohort_id' =&gt; 27,  'team_rank_id' =&gt; 1 ],</v>
      </c>
      <c r="Y263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3" s="30" t="str">
        <f t="shared" si="52"/>
        <v xml:space="preserve">            [ 'session_id' =&gt; 9, 'division_id' =&gt; 101 ],</v>
      </c>
      <c r="AA263" s="30" t="str">
        <f t="shared" si="53"/>
        <v xml:space="preserve">            [ 'session_id' =&gt;   9, 'team_rank_id' =&gt; 1 ],</v>
      </c>
      <c r="AB263" s="30" t="str">
        <f t="shared" si="55"/>
        <v xml:space="preserve">            [ 'session_id' =&gt;   9, 'item_id' =&gt; 1, 'sequence' =&gt; 1 ],</v>
      </c>
      <c r="AC263" s="30" t="str">
        <f t="shared" si="56"/>
        <v>cohort27teamrank1</v>
      </c>
      <c r="AD263" s="30">
        <f>VLOOKUP(AC263,teams!C:D,2,FALSE)</f>
        <v>114</v>
      </c>
      <c r="AE263" s="30" t="str">
        <f t="shared" si="57"/>
        <v>s9i1seq1</v>
      </c>
      <c r="AF263" s="30" t="e">
        <f>VLOOKUP(AE263,sesionitem!D:E,2,FALSE)</f>
        <v>#N/A</v>
      </c>
      <c r="AG263" s="30" t="e">
        <f t="shared" si="58"/>
        <v>#N/A</v>
      </c>
    </row>
    <row r="264" spans="1:33" x14ac:dyDescent="0.2">
      <c r="A264" s="30">
        <v>263</v>
      </c>
      <c r="B264" s="30">
        <f>VLOOKUP(C264,'May Sessions'!D:E,2,FALSE)</f>
        <v>9</v>
      </c>
      <c r="C264" s="31">
        <v>44337.8125</v>
      </c>
      <c r="D264" s="64">
        <f>VLOOKUP(E264,'Age Groups'!B:C,2,FALSE)</f>
        <v>3</v>
      </c>
      <c r="E264" s="31" t="s">
        <v>913</v>
      </c>
      <c r="F264" s="64">
        <f>VLOOKUP(H264,Items!J:L,3,FALSE)</f>
        <v>1</v>
      </c>
      <c r="G264" s="64">
        <f t="shared" si="54"/>
        <v>1</v>
      </c>
      <c r="H264" s="31" t="s">
        <v>920</v>
      </c>
      <c r="I264" s="31" t="s">
        <v>1109</v>
      </c>
      <c r="J264" s="64" t="str">
        <f t="shared" si="48"/>
        <v>1</v>
      </c>
      <c r="K264" s="31"/>
      <c r="L264" s="31" t="s">
        <v>922</v>
      </c>
      <c r="M264" s="61" t="s">
        <v>931</v>
      </c>
      <c r="N264" s="61" t="s">
        <v>1017</v>
      </c>
      <c r="O264" s="61">
        <f>VLOOKUP(P264,Clubs!D:E,2,FALSE)</f>
        <v>29</v>
      </c>
      <c r="P264" s="61" t="s">
        <v>1004</v>
      </c>
      <c r="Q264" s="61">
        <v>1</v>
      </c>
      <c r="R264" s="32"/>
      <c r="V264" s="30" t="str">
        <f t="shared" si="49"/>
        <v>c29ag3y2d101</v>
      </c>
      <c r="W264" s="30">
        <f>VLOOKUP(V264,Cohorts!A:B,2,FALSE)</f>
        <v>124</v>
      </c>
      <c r="X264" s="30" t="str">
        <f t="shared" si="50"/>
        <v xml:space="preserve">            [ 'cohort_id' =&gt; 124,  'team_rank_id' =&gt; 1 ],</v>
      </c>
      <c r="Y264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4" s="30" t="str">
        <f t="shared" si="52"/>
        <v xml:space="preserve">            [ 'session_id' =&gt; 9, 'division_id' =&gt; 101 ],</v>
      </c>
      <c r="AA264" s="30" t="str">
        <f t="shared" si="53"/>
        <v xml:space="preserve">            [ 'session_id' =&gt;   9, 'team_rank_id' =&gt; 1 ],</v>
      </c>
      <c r="AB264" s="30" t="str">
        <f t="shared" si="55"/>
        <v xml:space="preserve">            [ 'session_id' =&gt;   9, 'item_id' =&gt; 1, 'sequence' =&gt; 1 ],</v>
      </c>
      <c r="AC264" s="30" t="str">
        <f t="shared" si="56"/>
        <v>cohort124teamrank1</v>
      </c>
      <c r="AD264" s="30">
        <f>VLOOKUP(AC264,teams!C:D,2,FALSE)</f>
        <v>14</v>
      </c>
      <c r="AE264" s="30" t="str">
        <f t="shared" si="57"/>
        <v>s9i1seq1</v>
      </c>
      <c r="AF264" s="30" t="e">
        <f>VLOOKUP(AE264,sesionitem!D:E,2,FALSE)</f>
        <v>#N/A</v>
      </c>
      <c r="AG264" s="30" t="e">
        <f t="shared" si="58"/>
        <v>#N/A</v>
      </c>
    </row>
    <row r="265" spans="1:33" x14ac:dyDescent="0.2">
      <c r="A265" s="30">
        <v>264</v>
      </c>
      <c r="B265" s="30">
        <f>VLOOKUP(C265,'May Sessions'!D:E,2,FALSE)</f>
        <v>9</v>
      </c>
      <c r="C265" s="31">
        <v>44337.8125</v>
      </c>
      <c r="D265" s="64">
        <f>VLOOKUP(E265,'Age Groups'!B:C,2,FALSE)</f>
        <v>3</v>
      </c>
      <c r="E265" s="31" t="s">
        <v>913</v>
      </c>
      <c r="F265" s="64">
        <f>VLOOKUP(H265,Items!J:L,3,FALSE)</f>
        <v>1</v>
      </c>
      <c r="G265" s="64">
        <f t="shared" si="54"/>
        <v>1</v>
      </c>
      <c r="H265" s="31" t="s">
        <v>920</v>
      </c>
      <c r="I265" s="31" t="s">
        <v>1109</v>
      </c>
      <c r="J265" s="64" t="str">
        <f t="shared" si="48"/>
        <v>1</v>
      </c>
      <c r="K265" s="31"/>
      <c r="L265" s="31" t="s">
        <v>922</v>
      </c>
      <c r="M265" s="61" t="s">
        <v>931</v>
      </c>
      <c r="N265" s="61" t="s">
        <v>1042</v>
      </c>
      <c r="O265" s="61">
        <f>VLOOKUP(P265,Clubs!D:E,2,FALSE)</f>
        <v>41</v>
      </c>
      <c r="P265" s="61" t="s">
        <v>149</v>
      </c>
      <c r="Q265" s="61">
        <v>1</v>
      </c>
      <c r="R265" s="32"/>
      <c r="V265" s="30" t="str">
        <f t="shared" si="49"/>
        <v>c41ag3y2d101</v>
      </c>
      <c r="W265" s="30">
        <f>VLOOKUP(V265,Cohorts!A:B,2,FALSE)</f>
        <v>206</v>
      </c>
      <c r="X265" s="30" t="str">
        <f t="shared" si="50"/>
        <v xml:space="preserve">            [ 'cohort_id' =&gt; 206,  'team_rank_id' =&gt; 1 ],</v>
      </c>
      <c r="Y265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5" s="30" t="str">
        <f t="shared" si="52"/>
        <v xml:space="preserve">            [ 'session_id' =&gt; 9, 'division_id' =&gt; 101 ],</v>
      </c>
      <c r="AA265" s="30" t="str">
        <f t="shared" si="53"/>
        <v xml:space="preserve">            [ 'session_id' =&gt;   9, 'team_rank_id' =&gt; 1 ],</v>
      </c>
      <c r="AB265" s="30" t="str">
        <f t="shared" si="55"/>
        <v xml:space="preserve">            [ 'session_id' =&gt;   9, 'item_id' =&gt; 1, 'sequence' =&gt; 1 ],</v>
      </c>
      <c r="AC265" s="30" t="str">
        <f t="shared" si="56"/>
        <v>cohort206teamrank1</v>
      </c>
      <c r="AD265" s="30">
        <f>VLOOKUP(AC265,teams!C:D,2,FALSE)</f>
        <v>74</v>
      </c>
      <c r="AE265" s="30" t="str">
        <f t="shared" si="57"/>
        <v>s9i1seq1</v>
      </c>
      <c r="AF265" s="30" t="e">
        <f>VLOOKUP(AE265,sesionitem!D:E,2,FALSE)</f>
        <v>#N/A</v>
      </c>
      <c r="AG265" s="30" t="e">
        <f t="shared" si="58"/>
        <v>#N/A</v>
      </c>
    </row>
    <row r="266" spans="1:33" x14ac:dyDescent="0.2">
      <c r="A266" s="30">
        <v>265</v>
      </c>
      <c r="B266" s="30">
        <f>VLOOKUP(C266,'May Sessions'!D:E,2,FALSE)</f>
        <v>9</v>
      </c>
      <c r="C266" s="31">
        <v>44337.8125</v>
      </c>
      <c r="D266" s="64">
        <f>VLOOKUP(E266,'Age Groups'!B:C,2,FALSE)</f>
        <v>3</v>
      </c>
      <c r="E266" s="31" t="s">
        <v>913</v>
      </c>
      <c r="F266" s="64">
        <f>VLOOKUP(H266,Items!J:L,3,FALSE)</f>
        <v>1</v>
      </c>
      <c r="G266" s="64">
        <f t="shared" si="54"/>
        <v>1</v>
      </c>
      <c r="H266" s="31" t="s">
        <v>920</v>
      </c>
      <c r="I266" s="31" t="s">
        <v>1109</v>
      </c>
      <c r="J266" s="64" t="str">
        <f t="shared" si="48"/>
        <v>1</v>
      </c>
      <c r="K266" s="31"/>
      <c r="L266" s="31" t="s">
        <v>922</v>
      </c>
      <c r="M266" s="61" t="s">
        <v>931</v>
      </c>
      <c r="N266" s="61" t="s">
        <v>1057</v>
      </c>
      <c r="O266" s="61">
        <f>VLOOKUP(P266,Clubs!D:E,2,FALSE)</f>
        <v>40</v>
      </c>
      <c r="P266" s="61" t="s">
        <v>145</v>
      </c>
      <c r="Q266" s="61">
        <v>1</v>
      </c>
      <c r="R266" s="32"/>
      <c r="V266" s="30" t="str">
        <f t="shared" si="49"/>
        <v>c40ag3y2d101</v>
      </c>
      <c r="W266" s="30">
        <f>VLOOKUP(V266,Cohorts!A:B,2,FALSE)</f>
        <v>198</v>
      </c>
      <c r="X266" s="30" t="str">
        <f t="shared" si="50"/>
        <v xml:space="preserve">            [ 'cohort_id' =&gt; 198,  'team_rank_id' =&gt; 1 ],</v>
      </c>
      <c r="Y266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6" s="30" t="str">
        <f t="shared" si="52"/>
        <v xml:space="preserve">            [ 'session_id' =&gt; 9, 'division_id' =&gt; 101 ],</v>
      </c>
      <c r="AA266" s="30" t="str">
        <f t="shared" si="53"/>
        <v xml:space="preserve">            [ 'session_id' =&gt;   9, 'team_rank_id' =&gt; 1 ],</v>
      </c>
      <c r="AB266" s="30" t="str">
        <f t="shared" si="55"/>
        <v xml:space="preserve">            [ 'session_id' =&gt;   9, 'item_id' =&gt; 1, 'sequence' =&gt; 1 ],</v>
      </c>
      <c r="AC266" s="30" t="str">
        <f t="shared" si="56"/>
        <v>cohort198teamrank1</v>
      </c>
      <c r="AD266" s="30">
        <f>VLOOKUP(AC266,teams!C:D,2,FALSE)</f>
        <v>67</v>
      </c>
      <c r="AE266" s="30" t="str">
        <f t="shared" si="57"/>
        <v>s9i1seq1</v>
      </c>
      <c r="AF266" s="30" t="e">
        <f>VLOOKUP(AE266,sesionitem!D:E,2,FALSE)</f>
        <v>#N/A</v>
      </c>
      <c r="AG266" s="30" t="e">
        <f t="shared" si="58"/>
        <v>#N/A</v>
      </c>
    </row>
    <row r="267" spans="1:33" x14ac:dyDescent="0.2">
      <c r="A267" s="30">
        <v>266</v>
      </c>
      <c r="B267" s="30">
        <f>VLOOKUP(C267,'May Sessions'!D:E,2,FALSE)</f>
        <v>9</v>
      </c>
      <c r="C267" s="31">
        <v>44337.8125</v>
      </c>
      <c r="D267" s="64">
        <f>VLOOKUP(E267,'Age Groups'!B:C,2,FALSE)</f>
        <v>3</v>
      </c>
      <c r="E267" s="31" t="s">
        <v>913</v>
      </c>
      <c r="F267" s="64">
        <f>VLOOKUP(H267,Items!J:L,3,FALSE)</f>
        <v>1</v>
      </c>
      <c r="G267" s="64">
        <f t="shared" si="54"/>
        <v>1</v>
      </c>
      <c r="H267" s="31" t="s">
        <v>920</v>
      </c>
      <c r="I267" s="31" t="s">
        <v>1109</v>
      </c>
      <c r="J267" s="64" t="str">
        <f t="shared" si="48"/>
        <v>1</v>
      </c>
      <c r="K267" s="31"/>
      <c r="L267" s="31" t="s">
        <v>922</v>
      </c>
      <c r="M267" s="61" t="s">
        <v>931</v>
      </c>
      <c r="N267" s="61" t="s">
        <v>1067</v>
      </c>
      <c r="O267" s="61">
        <f>VLOOKUP(P267,Clubs!D:E,2,FALSE)</f>
        <v>7</v>
      </c>
      <c r="P267" s="61" t="s">
        <v>1075</v>
      </c>
      <c r="Q267" s="61">
        <v>1</v>
      </c>
      <c r="R267" s="32"/>
      <c r="V267" s="30" t="str">
        <f t="shared" si="49"/>
        <v>c7ag3y2d101</v>
      </c>
      <c r="W267" s="30">
        <f>VLOOKUP(V267,Cohorts!A:B,2,FALSE)</f>
        <v>226</v>
      </c>
      <c r="X267" s="30" t="str">
        <f t="shared" si="50"/>
        <v xml:space="preserve">            [ 'cohort_id' =&gt; 226,  'team_rank_id' =&gt; 1 ],</v>
      </c>
      <c r="Y267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7" s="30" t="str">
        <f t="shared" si="52"/>
        <v xml:space="preserve">            [ 'session_id' =&gt; 9, 'division_id' =&gt; 101 ],</v>
      </c>
      <c r="AA267" s="30" t="str">
        <f t="shared" si="53"/>
        <v xml:space="preserve">            [ 'session_id' =&gt;   9, 'team_rank_id' =&gt; 1 ],</v>
      </c>
      <c r="AB267" s="30" t="str">
        <f t="shared" si="55"/>
        <v xml:space="preserve">            [ 'session_id' =&gt;   9, 'item_id' =&gt; 1, 'sequence' =&gt; 1 ],</v>
      </c>
      <c r="AC267" s="30" t="str">
        <f t="shared" si="56"/>
        <v>cohort226teamrank1</v>
      </c>
      <c r="AD267" s="30">
        <f>VLOOKUP(AC267,teams!C:D,2,FALSE)</f>
        <v>89</v>
      </c>
      <c r="AE267" s="30" t="str">
        <f t="shared" si="57"/>
        <v>s9i1seq1</v>
      </c>
      <c r="AF267" s="30" t="e">
        <f>VLOOKUP(AE267,sesionitem!D:E,2,FALSE)</f>
        <v>#N/A</v>
      </c>
      <c r="AG267" s="30" t="e">
        <f t="shared" si="58"/>
        <v>#N/A</v>
      </c>
    </row>
    <row r="268" spans="1:33" x14ac:dyDescent="0.2">
      <c r="A268" s="30">
        <v>267</v>
      </c>
      <c r="B268" s="30">
        <f>VLOOKUP(C268,'May Sessions'!D:E,2,FALSE)</f>
        <v>9</v>
      </c>
      <c r="C268" s="31">
        <v>44337.8125</v>
      </c>
      <c r="D268" s="64">
        <f>VLOOKUP(E268,'Age Groups'!B:C,2,FALSE)</f>
        <v>3</v>
      </c>
      <c r="E268" s="31" t="s">
        <v>913</v>
      </c>
      <c r="F268" s="64">
        <f>VLOOKUP(H268,Items!J:L,3,FALSE)</f>
        <v>3</v>
      </c>
      <c r="G268" s="64">
        <f t="shared" si="54"/>
        <v>2</v>
      </c>
      <c r="H268" s="31" t="s">
        <v>927</v>
      </c>
      <c r="I268" s="31" t="s">
        <v>1109</v>
      </c>
      <c r="J268" s="64" t="str">
        <f t="shared" si="48"/>
        <v>1</v>
      </c>
      <c r="K268" s="31"/>
      <c r="L268" s="31" t="s">
        <v>922</v>
      </c>
      <c r="M268" s="61" t="s">
        <v>931</v>
      </c>
      <c r="N268" s="61" t="s">
        <v>938</v>
      </c>
      <c r="O268" s="61">
        <f>VLOOKUP(P268,Clubs!D:E,2,FALSE)</f>
        <v>29</v>
      </c>
      <c r="P268" s="61" t="s">
        <v>1004</v>
      </c>
      <c r="Q268" s="61">
        <v>1</v>
      </c>
      <c r="R268" s="32"/>
      <c r="V268" s="30" t="str">
        <f t="shared" si="49"/>
        <v>c29ag3y2d101</v>
      </c>
      <c r="W268" s="30">
        <f>VLOOKUP(V268,Cohorts!A:B,2,FALSE)</f>
        <v>124</v>
      </c>
      <c r="X268" s="30" t="str">
        <f t="shared" si="50"/>
        <v xml:space="preserve">            [ 'cohort_id' =&gt; 124,  'team_rank_id' =&gt; 1 ],</v>
      </c>
      <c r="Y268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8" s="30" t="str">
        <f t="shared" si="52"/>
        <v xml:space="preserve">            [ 'session_id' =&gt; 9, 'division_id' =&gt; 101 ],</v>
      </c>
      <c r="AA268" s="30" t="str">
        <f t="shared" si="53"/>
        <v xml:space="preserve">            [ 'session_id' =&gt;   9, 'team_rank_id' =&gt; 1 ],</v>
      </c>
      <c r="AB268" s="30" t="str">
        <f t="shared" si="55"/>
        <v xml:space="preserve">            [ 'session_id' =&gt;   9, 'item_id' =&gt; 3, 'sequence' =&gt; 2 ],</v>
      </c>
      <c r="AC268" s="30" t="str">
        <f t="shared" si="56"/>
        <v>cohort124teamrank1</v>
      </c>
      <c r="AD268" s="30">
        <f>VLOOKUP(AC268,teams!C:D,2,FALSE)</f>
        <v>14</v>
      </c>
      <c r="AE268" s="30" t="str">
        <f t="shared" si="57"/>
        <v>s9i3seq2</v>
      </c>
      <c r="AF268" s="30" t="e">
        <f>VLOOKUP(AE268,sesionitem!D:E,2,FALSE)</f>
        <v>#N/A</v>
      </c>
      <c r="AG268" s="30" t="e">
        <f t="shared" si="58"/>
        <v>#N/A</v>
      </c>
    </row>
    <row r="269" spans="1:33" x14ac:dyDescent="0.2">
      <c r="A269" s="30">
        <v>268</v>
      </c>
      <c r="B269" s="30">
        <f>VLOOKUP(C269,'May Sessions'!D:E,2,FALSE)</f>
        <v>9</v>
      </c>
      <c r="C269" s="31">
        <v>44337.8125</v>
      </c>
      <c r="D269" s="64">
        <f>VLOOKUP(E269,'Age Groups'!B:C,2,FALSE)</f>
        <v>3</v>
      </c>
      <c r="E269" s="31" t="s">
        <v>913</v>
      </c>
      <c r="F269" s="64">
        <f>VLOOKUP(H269,Items!J:L,3,FALSE)</f>
        <v>3</v>
      </c>
      <c r="G269" s="64">
        <f t="shared" si="54"/>
        <v>2</v>
      </c>
      <c r="H269" s="31" t="s">
        <v>927</v>
      </c>
      <c r="I269" s="31" t="s">
        <v>1109</v>
      </c>
      <c r="J269" s="64" t="str">
        <f t="shared" si="48"/>
        <v>1</v>
      </c>
      <c r="K269" s="31"/>
      <c r="L269" s="31" t="s">
        <v>922</v>
      </c>
      <c r="M269" s="61" t="s">
        <v>931</v>
      </c>
      <c r="N269" s="61" t="s">
        <v>986</v>
      </c>
      <c r="O269" s="61">
        <f>VLOOKUP(P269,Clubs!D:E,2,FALSE)</f>
        <v>13</v>
      </c>
      <c r="P269" s="61" t="s">
        <v>1074</v>
      </c>
      <c r="Q269" s="61">
        <v>1</v>
      </c>
      <c r="R269" s="32"/>
      <c r="V269" s="30" t="str">
        <f t="shared" si="49"/>
        <v>c13ag3y2d101</v>
      </c>
      <c r="W269" s="30">
        <f>VLOOKUP(V269,Cohorts!A:B,2,FALSE)</f>
        <v>27</v>
      </c>
      <c r="X269" s="30" t="str">
        <f t="shared" si="50"/>
        <v xml:space="preserve">            [ 'cohort_id' =&gt; 27,  'team_rank_id' =&gt; 1 ],</v>
      </c>
      <c r="Y269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69" s="30" t="str">
        <f t="shared" si="52"/>
        <v xml:space="preserve">            [ 'session_id' =&gt; 9, 'division_id' =&gt; 101 ],</v>
      </c>
      <c r="AA269" s="30" t="str">
        <f t="shared" si="53"/>
        <v xml:space="preserve">            [ 'session_id' =&gt;   9, 'team_rank_id' =&gt; 1 ],</v>
      </c>
      <c r="AB269" s="30" t="str">
        <f t="shared" si="55"/>
        <v xml:space="preserve">            [ 'session_id' =&gt;   9, 'item_id' =&gt; 3, 'sequence' =&gt; 2 ],</v>
      </c>
      <c r="AC269" s="30" t="str">
        <f t="shared" si="56"/>
        <v>cohort27teamrank1</v>
      </c>
      <c r="AD269" s="30">
        <f>VLOOKUP(AC269,teams!C:D,2,FALSE)</f>
        <v>114</v>
      </c>
      <c r="AE269" s="30" t="str">
        <f t="shared" si="57"/>
        <v>s9i3seq2</v>
      </c>
      <c r="AF269" s="30" t="e">
        <f>VLOOKUP(AE269,sesionitem!D:E,2,FALSE)</f>
        <v>#N/A</v>
      </c>
      <c r="AG269" s="30" t="e">
        <f t="shared" si="58"/>
        <v>#N/A</v>
      </c>
    </row>
    <row r="270" spans="1:33" x14ac:dyDescent="0.2">
      <c r="A270" s="30">
        <v>269</v>
      </c>
      <c r="B270" s="30">
        <f>VLOOKUP(C270,'May Sessions'!D:E,2,FALSE)</f>
        <v>9</v>
      </c>
      <c r="C270" s="31">
        <v>44337.8125</v>
      </c>
      <c r="D270" s="64">
        <f>VLOOKUP(E270,'Age Groups'!B:C,2,FALSE)</f>
        <v>3</v>
      </c>
      <c r="E270" s="31" t="s">
        <v>913</v>
      </c>
      <c r="F270" s="64">
        <f>VLOOKUP(H270,Items!J:L,3,FALSE)</f>
        <v>3</v>
      </c>
      <c r="G270" s="64">
        <f t="shared" si="54"/>
        <v>2</v>
      </c>
      <c r="H270" s="31" t="s">
        <v>927</v>
      </c>
      <c r="I270" s="31" t="s">
        <v>1109</v>
      </c>
      <c r="J270" s="64" t="str">
        <f t="shared" si="48"/>
        <v>1</v>
      </c>
      <c r="K270" s="31"/>
      <c r="L270" s="31" t="s">
        <v>922</v>
      </c>
      <c r="M270" s="61" t="s">
        <v>931</v>
      </c>
      <c r="N270" s="61" t="s">
        <v>1017</v>
      </c>
      <c r="O270" s="61">
        <f>VLOOKUP(P270,Clubs!D:E,2,FALSE)</f>
        <v>40</v>
      </c>
      <c r="P270" s="61" t="s">
        <v>145</v>
      </c>
      <c r="Q270" s="61">
        <v>1</v>
      </c>
      <c r="R270" s="32"/>
      <c r="V270" s="30" t="str">
        <f t="shared" si="49"/>
        <v>c40ag3y2d101</v>
      </c>
      <c r="W270" s="30">
        <f>VLOOKUP(V270,Cohorts!A:B,2,FALSE)</f>
        <v>198</v>
      </c>
      <c r="X270" s="30" t="str">
        <f t="shared" si="50"/>
        <v xml:space="preserve">            [ 'cohort_id' =&gt; 198,  'team_rank_id' =&gt; 1 ],</v>
      </c>
      <c r="Y270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0" s="30" t="str">
        <f t="shared" si="52"/>
        <v xml:space="preserve">            [ 'session_id' =&gt; 9, 'division_id' =&gt; 101 ],</v>
      </c>
      <c r="AA270" s="30" t="str">
        <f t="shared" si="53"/>
        <v xml:space="preserve">            [ 'session_id' =&gt;   9, 'team_rank_id' =&gt; 1 ],</v>
      </c>
      <c r="AB270" s="30" t="str">
        <f t="shared" si="55"/>
        <v xml:space="preserve">            [ 'session_id' =&gt;   9, 'item_id' =&gt; 3, 'sequence' =&gt; 2 ],</v>
      </c>
      <c r="AC270" s="30" t="str">
        <f t="shared" si="56"/>
        <v>cohort198teamrank1</v>
      </c>
      <c r="AD270" s="30">
        <f>VLOOKUP(AC270,teams!C:D,2,FALSE)</f>
        <v>67</v>
      </c>
      <c r="AE270" s="30" t="str">
        <f t="shared" si="57"/>
        <v>s9i3seq2</v>
      </c>
      <c r="AF270" s="30" t="e">
        <f>VLOOKUP(AE270,sesionitem!D:E,2,FALSE)</f>
        <v>#N/A</v>
      </c>
      <c r="AG270" s="30" t="e">
        <f t="shared" si="58"/>
        <v>#N/A</v>
      </c>
    </row>
    <row r="271" spans="1:33" x14ac:dyDescent="0.2">
      <c r="A271" s="30">
        <v>270</v>
      </c>
      <c r="B271" s="30">
        <f>VLOOKUP(C271,'May Sessions'!D:E,2,FALSE)</f>
        <v>9</v>
      </c>
      <c r="C271" s="31">
        <v>44337.8125</v>
      </c>
      <c r="D271" s="64">
        <f>VLOOKUP(E271,'Age Groups'!B:C,2,FALSE)</f>
        <v>3</v>
      </c>
      <c r="E271" s="31" t="s">
        <v>913</v>
      </c>
      <c r="F271" s="64">
        <f>VLOOKUP(H271,Items!J:L,3,FALSE)</f>
        <v>3</v>
      </c>
      <c r="G271" s="64">
        <f t="shared" si="54"/>
        <v>2</v>
      </c>
      <c r="H271" s="31" t="s">
        <v>927</v>
      </c>
      <c r="I271" s="31" t="s">
        <v>1109</v>
      </c>
      <c r="J271" s="64" t="str">
        <f t="shared" si="48"/>
        <v>1</v>
      </c>
      <c r="K271" s="31"/>
      <c r="L271" s="31" t="s">
        <v>922</v>
      </c>
      <c r="M271" s="61" t="s">
        <v>931</v>
      </c>
      <c r="N271" s="61" t="s">
        <v>1042</v>
      </c>
      <c r="O271" s="61">
        <f>VLOOKUP(P271,Clubs!D:E,2,FALSE)</f>
        <v>7</v>
      </c>
      <c r="P271" s="61" t="s">
        <v>1075</v>
      </c>
      <c r="Q271" s="61">
        <v>1</v>
      </c>
      <c r="R271" s="32"/>
      <c r="V271" s="30" t="str">
        <f t="shared" si="49"/>
        <v>c7ag3y2d101</v>
      </c>
      <c r="W271" s="30">
        <f>VLOOKUP(V271,Cohorts!A:B,2,FALSE)</f>
        <v>226</v>
      </c>
      <c r="X271" s="30" t="str">
        <f t="shared" si="50"/>
        <v xml:space="preserve">            [ 'cohort_id' =&gt; 226,  'team_rank_id' =&gt; 1 ],</v>
      </c>
      <c r="Y271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1" s="30" t="str">
        <f t="shared" si="52"/>
        <v xml:space="preserve">            [ 'session_id' =&gt; 9, 'division_id' =&gt; 101 ],</v>
      </c>
      <c r="AA271" s="30" t="str">
        <f t="shared" si="53"/>
        <v xml:space="preserve">            [ 'session_id' =&gt;   9, 'team_rank_id' =&gt; 1 ],</v>
      </c>
      <c r="AB271" s="30" t="str">
        <f t="shared" si="55"/>
        <v xml:space="preserve">            [ 'session_id' =&gt;   9, 'item_id' =&gt; 3, 'sequence' =&gt; 2 ],</v>
      </c>
      <c r="AC271" s="30" t="str">
        <f t="shared" si="56"/>
        <v>cohort226teamrank1</v>
      </c>
      <c r="AD271" s="30">
        <f>VLOOKUP(AC271,teams!C:D,2,FALSE)</f>
        <v>89</v>
      </c>
      <c r="AE271" s="30" t="str">
        <f t="shared" si="57"/>
        <v>s9i3seq2</v>
      </c>
      <c r="AF271" s="30" t="e">
        <f>VLOOKUP(AE271,sesionitem!D:E,2,FALSE)</f>
        <v>#N/A</v>
      </c>
      <c r="AG271" s="30" t="e">
        <f t="shared" si="58"/>
        <v>#N/A</v>
      </c>
    </row>
    <row r="272" spans="1:33" x14ac:dyDescent="0.2">
      <c r="A272" s="30">
        <v>271</v>
      </c>
      <c r="B272" s="30">
        <f>VLOOKUP(C272,'May Sessions'!D:E,2,FALSE)</f>
        <v>9</v>
      </c>
      <c r="C272" s="31">
        <v>44337.8125</v>
      </c>
      <c r="D272" s="64">
        <f>VLOOKUP(E272,'Age Groups'!B:C,2,FALSE)</f>
        <v>3</v>
      </c>
      <c r="E272" s="31" t="s">
        <v>913</v>
      </c>
      <c r="F272" s="64">
        <f>VLOOKUP(H272,Items!J:L,3,FALSE)</f>
        <v>3</v>
      </c>
      <c r="G272" s="64">
        <f t="shared" si="54"/>
        <v>2</v>
      </c>
      <c r="H272" s="31" t="s">
        <v>927</v>
      </c>
      <c r="I272" s="31" t="s">
        <v>1109</v>
      </c>
      <c r="J272" s="64" t="str">
        <f t="shared" si="48"/>
        <v>1</v>
      </c>
      <c r="K272" s="31"/>
      <c r="L272" s="31" t="s">
        <v>922</v>
      </c>
      <c r="M272" s="61" t="s">
        <v>931</v>
      </c>
      <c r="N272" s="61" t="s">
        <v>1057</v>
      </c>
      <c r="O272" s="61">
        <f>VLOOKUP(P272,Clubs!D:E,2,FALSE)</f>
        <v>35</v>
      </c>
      <c r="P272" s="61" t="s">
        <v>127</v>
      </c>
      <c r="Q272" s="61">
        <v>1</v>
      </c>
      <c r="R272" s="32"/>
      <c r="V272" s="30" t="str">
        <f t="shared" si="49"/>
        <v>c35ag3y2d101</v>
      </c>
      <c r="W272" s="30">
        <f>VLOOKUP(V272,Cohorts!A:B,2,FALSE)</f>
        <v>155</v>
      </c>
      <c r="X272" s="30" t="str">
        <f t="shared" si="50"/>
        <v xml:space="preserve">            [ 'cohort_id' =&gt; 155,  'team_rank_id' =&gt; 1 ],</v>
      </c>
      <c r="Y272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2" s="30" t="str">
        <f t="shared" si="52"/>
        <v xml:space="preserve">            [ 'session_id' =&gt; 9, 'division_id' =&gt; 101 ],</v>
      </c>
      <c r="AA272" s="30" t="str">
        <f t="shared" si="53"/>
        <v xml:space="preserve">            [ 'session_id' =&gt;   9, 'team_rank_id' =&gt; 1 ],</v>
      </c>
      <c r="AB272" s="30" t="str">
        <f t="shared" si="55"/>
        <v xml:space="preserve">            [ 'session_id' =&gt;   9, 'item_id' =&gt; 3, 'sequence' =&gt; 2 ],</v>
      </c>
      <c r="AC272" s="30" t="str">
        <f t="shared" si="56"/>
        <v>cohort155teamrank1</v>
      </c>
      <c r="AD272" s="30">
        <f>VLOOKUP(AC272,teams!C:D,2,FALSE)</f>
        <v>38</v>
      </c>
      <c r="AE272" s="30" t="str">
        <f t="shared" si="57"/>
        <v>s9i3seq2</v>
      </c>
      <c r="AF272" s="30" t="e">
        <f>VLOOKUP(AE272,sesionitem!D:E,2,FALSE)</f>
        <v>#N/A</v>
      </c>
      <c r="AG272" s="30" t="e">
        <f t="shared" si="58"/>
        <v>#N/A</v>
      </c>
    </row>
    <row r="273" spans="1:33" x14ac:dyDescent="0.2">
      <c r="A273" s="30">
        <v>272</v>
      </c>
      <c r="B273" s="30">
        <f>VLOOKUP(C273,'May Sessions'!D:E,2,FALSE)</f>
        <v>9</v>
      </c>
      <c r="C273" s="31">
        <v>44337.8125</v>
      </c>
      <c r="D273" s="64">
        <f>VLOOKUP(E273,'Age Groups'!B:C,2,FALSE)</f>
        <v>3</v>
      </c>
      <c r="E273" s="31" t="s">
        <v>913</v>
      </c>
      <c r="F273" s="64">
        <f>VLOOKUP(H273,Items!J:L,3,FALSE)</f>
        <v>3</v>
      </c>
      <c r="G273" s="64">
        <f t="shared" si="54"/>
        <v>2</v>
      </c>
      <c r="H273" s="31" t="s">
        <v>927</v>
      </c>
      <c r="I273" s="31" t="s">
        <v>1109</v>
      </c>
      <c r="J273" s="64" t="str">
        <f t="shared" si="48"/>
        <v>1</v>
      </c>
      <c r="K273" s="31"/>
      <c r="L273" s="31" t="s">
        <v>922</v>
      </c>
      <c r="M273" s="61" t="s">
        <v>931</v>
      </c>
      <c r="N273" s="61" t="s">
        <v>1067</v>
      </c>
      <c r="O273" s="61">
        <f>VLOOKUP(P273,Clubs!D:E,2,FALSE)</f>
        <v>41</v>
      </c>
      <c r="P273" s="61" t="s">
        <v>149</v>
      </c>
      <c r="Q273" s="61">
        <v>1</v>
      </c>
      <c r="R273" s="32"/>
      <c r="V273" s="30" t="str">
        <f t="shared" si="49"/>
        <v>c41ag3y2d101</v>
      </c>
      <c r="W273" s="30">
        <f>VLOOKUP(V273,Cohorts!A:B,2,FALSE)</f>
        <v>206</v>
      </c>
      <c r="X273" s="30" t="str">
        <f t="shared" si="50"/>
        <v xml:space="preserve">            [ 'cohort_id' =&gt; 206,  'team_rank_id' =&gt; 1 ],</v>
      </c>
      <c r="Y273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3" s="30" t="str">
        <f t="shared" si="52"/>
        <v xml:space="preserve">            [ 'session_id' =&gt; 9, 'division_id' =&gt; 101 ],</v>
      </c>
      <c r="AA273" s="30" t="str">
        <f t="shared" si="53"/>
        <v xml:space="preserve">            [ 'session_id' =&gt;   9, 'team_rank_id' =&gt; 1 ],</v>
      </c>
      <c r="AB273" s="30" t="str">
        <f t="shared" si="55"/>
        <v xml:space="preserve">            [ 'session_id' =&gt;   9, 'item_id' =&gt; 3, 'sequence' =&gt; 2 ],</v>
      </c>
      <c r="AC273" s="30" t="str">
        <f t="shared" si="56"/>
        <v>cohort206teamrank1</v>
      </c>
      <c r="AD273" s="30">
        <f>VLOOKUP(AC273,teams!C:D,2,FALSE)</f>
        <v>74</v>
      </c>
      <c r="AE273" s="30" t="str">
        <f t="shared" si="57"/>
        <v>s9i3seq2</v>
      </c>
      <c r="AF273" s="30" t="e">
        <f>VLOOKUP(AE273,sesionitem!D:E,2,FALSE)</f>
        <v>#N/A</v>
      </c>
      <c r="AG273" s="30" t="e">
        <f t="shared" si="58"/>
        <v>#N/A</v>
      </c>
    </row>
    <row r="274" spans="1:33" ht="17" x14ac:dyDescent="0.2">
      <c r="A274" s="30">
        <v>273</v>
      </c>
      <c r="B274" s="30">
        <f>VLOOKUP(C274,'May Sessions'!D:E,2,FALSE)</f>
        <v>9</v>
      </c>
      <c r="C274" s="31">
        <v>44337.8125</v>
      </c>
      <c r="D274" s="64">
        <f>VLOOKUP(E274,'Age Groups'!B:C,2,FALSE)</f>
        <v>3</v>
      </c>
      <c r="E274" s="31" t="s">
        <v>913</v>
      </c>
      <c r="F274" s="64">
        <f>VLOOKUP(H274,Items!J:L,3,FALSE)</f>
        <v>13</v>
      </c>
      <c r="G274" s="64">
        <f t="shared" si="54"/>
        <v>3</v>
      </c>
      <c r="H274" s="31" t="s">
        <v>928</v>
      </c>
      <c r="I274" s="31" t="s">
        <v>1108</v>
      </c>
      <c r="J274" s="64" t="str">
        <f t="shared" si="48"/>
        <v>1</v>
      </c>
      <c r="K274" s="31"/>
      <c r="L274" s="31" t="s">
        <v>922</v>
      </c>
      <c r="M274" s="61" t="s">
        <v>931</v>
      </c>
      <c r="N274" s="61" t="s">
        <v>938</v>
      </c>
      <c r="O274" s="61">
        <f>VLOOKUP(P274,Clubs!D:E,2,FALSE)</f>
        <v>7</v>
      </c>
      <c r="P274" s="61" t="s">
        <v>1075</v>
      </c>
      <c r="Q274" s="61">
        <v>1</v>
      </c>
      <c r="R274" s="34" t="s">
        <v>751</v>
      </c>
      <c r="V274" s="30" t="str">
        <f t="shared" si="49"/>
        <v>c7ag3y2d101</v>
      </c>
      <c r="W274" s="30">
        <f>VLOOKUP(V274,Cohorts!A:B,2,FALSE)</f>
        <v>226</v>
      </c>
      <c r="X274" s="30" t="str">
        <f t="shared" si="50"/>
        <v xml:space="preserve">            [ 'cohort_id' =&gt; 226,  'team_rank_id' =&gt; 1 ],</v>
      </c>
      <c r="Y274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4" s="30" t="str">
        <f t="shared" si="52"/>
        <v xml:space="preserve">            [ 'session_id' =&gt; 9, 'division_id' =&gt; 101 ],</v>
      </c>
      <c r="AA274" s="30" t="str">
        <f t="shared" si="53"/>
        <v xml:space="preserve">            [ 'session_id' =&gt;   9, 'team_rank_id' =&gt; 1 ],</v>
      </c>
      <c r="AB274" s="30" t="str">
        <f t="shared" si="55"/>
        <v xml:space="preserve">            [ 'session_id' =&gt;   9, 'item_id' =&gt; 13, 'sequence' =&gt; 3 ],</v>
      </c>
      <c r="AC274" s="30" t="str">
        <f t="shared" si="56"/>
        <v>cohort226teamrank1</v>
      </c>
      <c r="AD274" s="30">
        <f>VLOOKUP(AC274,teams!C:D,2,FALSE)</f>
        <v>89</v>
      </c>
      <c r="AE274" s="30" t="str">
        <f t="shared" si="57"/>
        <v>s9i13seq3</v>
      </c>
      <c r="AF274" s="30" t="e">
        <f>VLOOKUP(AE274,sesionitem!D:E,2,FALSE)</f>
        <v>#N/A</v>
      </c>
      <c r="AG274" s="30" t="e">
        <f t="shared" si="58"/>
        <v>#N/A</v>
      </c>
    </row>
    <row r="275" spans="1:33" ht="17" x14ac:dyDescent="0.2">
      <c r="A275" s="30">
        <v>274</v>
      </c>
      <c r="B275" s="30">
        <f>VLOOKUP(C275,'May Sessions'!D:E,2,FALSE)</f>
        <v>9</v>
      </c>
      <c r="C275" s="31">
        <v>44337.8125</v>
      </c>
      <c r="D275" s="64">
        <f>VLOOKUP(E275,'Age Groups'!B:C,2,FALSE)</f>
        <v>3</v>
      </c>
      <c r="E275" s="31" t="s">
        <v>913</v>
      </c>
      <c r="F275" s="64">
        <f>VLOOKUP(H275,Items!J:L,3,FALSE)</f>
        <v>13</v>
      </c>
      <c r="G275" s="64">
        <f t="shared" si="54"/>
        <v>3</v>
      </c>
      <c r="H275" s="31" t="s">
        <v>928</v>
      </c>
      <c r="I275" s="31" t="s">
        <v>1108</v>
      </c>
      <c r="J275" s="64" t="str">
        <f t="shared" si="48"/>
        <v>1</v>
      </c>
      <c r="K275" s="31"/>
      <c r="L275" s="31" t="s">
        <v>922</v>
      </c>
      <c r="M275" s="61" t="s">
        <v>931</v>
      </c>
      <c r="N275" s="61" t="s">
        <v>986</v>
      </c>
      <c r="O275" s="61">
        <f>VLOOKUP(P275,Clubs!D:E,2,FALSE)</f>
        <v>35</v>
      </c>
      <c r="P275" s="61" t="s">
        <v>127</v>
      </c>
      <c r="Q275" s="61">
        <v>1</v>
      </c>
      <c r="R275" s="34" t="s">
        <v>752</v>
      </c>
      <c r="V275" s="30" t="str">
        <f t="shared" si="49"/>
        <v>c35ag3y2d101</v>
      </c>
      <c r="W275" s="30">
        <f>VLOOKUP(V275,Cohorts!A:B,2,FALSE)</f>
        <v>155</v>
      </c>
      <c r="X275" s="30" t="str">
        <f t="shared" si="50"/>
        <v xml:space="preserve">            [ 'cohort_id' =&gt; 155,  'team_rank_id' =&gt; 1 ],</v>
      </c>
      <c r="Y275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5" s="30" t="str">
        <f t="shared" si="52"/>
        <v xml:space="preserve">            [ 'session_id' =&gt; 9, 'division_id' =&gt; 101 ],</v>
      </c>
      <c r="AA275" s="30" t="str">
        <f t="shared" si="53"/>
        <v xml:space="preserve">            [ 'session_id' =&gt;   9, 'team_rank_id' =&gt; 1 ],</v>
      </c>
      <c r="AB275" s="30" t="str">
        <f t="shared" si="55"/>
        <v xml:space="preserve">            [ 'session_id' =&gt;   9, 'item_id' =&gt; 13, 'sequence' =&gt; 3 ],</v>
      </c>
      <c r="AC275" s="30" t="str">
        <f t="shared" si="56"/>
        <v>cohort155teamrank1</v>
      </c>
      <c r="AD275" s="30">
        <f>VLOOKUP(AC275,teams!C:D,2,FALSE)</f>
        <v>38</v>
      </c>
      <c r="AE275" s="30" t="str">
        <f t="shared" si="57"/>
        <v>s9i13seq3</v>
      </c>
      <c r="AF275" s="30" t="e">
        <f>VLOOKUP(AE275,sesionitem!D:E,2,FALSE)</f>
        <v>#N/A</v>
      </c>
      <c r="AG275" s="30" t="e">
        <f t="shared" si="58"/>
        <v>#N/A</v>
      </c>
    </row>
    <row r="276" spans="1:33" x14ac:dyDescent="0.2">
      <c r="A276" s="30">
        <v>275</v>
      </c>
      <c r="B276" s="30">
        <f>VLOOKUP(C276,'May Sessions'!D:E,2,FALSE)</f>
        <v>9</v>
      </c>
      <c r="C276" s="31">
        <v>44337.8125</v>
      </c>
      <c r="D276" s="64">
        <f>VLOOKUP(E276,'Age Groups'!B:C,2,FALSE)</f>
        <v>3</v>
      </c>
      <c r="E276" s="31" t="s">
        <v>913</v>
      </c>
      <c r="F276" s="64">
        <f>VLOOKUP(H276,Items!J:L,3,FALSE)</f>
        <v>13</v>
      </c>
      <c r="G276" s="64">
        <f t="shared" si="54"/>
        <v>3</v>
      </c>
      <c r="H276" s="31" t="s">
        <v>928</v>
      </c>
      <c r="I276" s="31" t="s">
        <v>1108</v>
      </c>
      <c r="J276" s="64" t="str">
        <f t="shared" si="48"/>
        <v>1</v>
      </c>
      <c r="K276" s="31"/>
      <c r="L276" s="31" t="s">
        <v>922</v>
      </c>
      <c r="M276" s="61" t="s">
        <v>931</v>
      </c>
      <c r="N276" s="61" t="s">
        <v>1017</v>
      </c>
      <c r="O276" s="61">
        <f>VLOOKUP(P276,Clubs!D:E,2,FALSE)</f>
        <v>13</v>
      </c>
      <c r="P276" s="61" t="s">
        <v>1074</v>
      </c>
      <c r="Q276" s="61">
        <v>1</v>
      </c>
      <c r="R276" s="33"/>
      <c r="V276" s="30" t="str">
        <f t="shared" si="49"/>
        <v>c13ag3y2d101</v>
      </c>
      <c r="W276" s="30">
        <f>VLOOKUP(V276,Cohorts!A:B,2,FALSE)</f>
        <v>27</v>
      </c>
      <c r="X276" s="30" t="str">
        <f t="shared" si="50"/>
        <v xml:space="preserve">            [ 'cohort_id' =&gt; 27,  'team_rank_id' =&gt; 1 ],</v>
      </c>
      <c r="Y276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6" s="30" t="str">
        <f t="shared" si="52"/>
        <v xml:space="preserve">            [ 'session_id' =&gt; 9, 'division_id' =&gt; 101 ],</v>
      </c>
      <c r="AA276" s="30" t="str">
        <f t="shared" si="53"/>
        <v xml:space="preserve">            [ 'session_id' =&gt;   9, 'team_rank_id' =&gt; 1 ],</v>
      </c>
      <c r="AB276" s="30" t="str">
        <f t="shared" si="55"/>
        <v xml:space="preserve">            [ 'session_id' =&gt;   9, 'item_id' =&gt; 13, 'sequence' =&gt; 3 ],</v>
      </c>
      <c r="AC276" s="30" t="str">
        <f t="shared" si="56"/>
        <v>cohort27teamrank1</v>
      </c>
      <c r="AD276" s="30">
        <f>VLOOKUP(AC276,teams!C:D,2,FALSE)</f>
        <v>114</v>
      </c>
      <c r="AE276" s="30" t="str">
        <f t="shared" si="57"/>
        <v>s9i13seq3</v>
      </c>
      <c r="AF276" s="30" t="e">
        <f>VLOOKUP(AE276,sesionitem!D:E,2,FALSE)</f>
        <v>#N/A</v>
      </c>
      <c r="AG276" s="30" t="e">
        <f t="shared" si="58"/>
        <v>#N/A</v>
      </c>
    </row>
    <row r="277" spans="1:33" ht="17" x14ac:dyDescent="0.2">
      <c r="A277" s="30">
        <v>276</v>
      </c>
      <c r="B277" s="30">
        <f>VLOOKUP(C277,'May Sessions'!D:E,2,FALSE)</f>
        <v>9</v>
      </c>
      <c r="C277" s="31">
        <v>44337.8125</v>
      </c>
      <c r="D277" s="64">
        <f>VLOOKUP(E277,'Age Groups'!B:C,2,FALSE)</f>
        <v>3</v>
      </c>
      <c r="E277" s="31" t="s">
        <v>913</v>
      </c>
      <c r="F277" s="64">
        <f>VLOOKUP(H277,Items!J:L,3,FALSE)</f>
        <v>13</v>
      </c>
      <c r="G277" s="64">
        <f t="shared" si="54"/>
        <v>3</v>
      </c>
      <c r="H277" s="31" t="s">
        <v>928</v>
      </c>
      <c r="I277" s="31" t="s">
        <v>1108</v>
      </c>
      <c r="J277" s="64" t="str">
        <f t="shared" si="48"/>
        <v>1</v>
      </c>
      <c r="K277" s="31"/>
      <c r="L277" s="31" t="s">
        <v>922</v>
      </c>
      <c r="M277" s="61" t="s">
        <v>931</v>
      </c>
      <c r="N277" s="61" t="s">
        <v>1042</v>
      </c>
      <c r="O277" s="61">
        <f>VLOOKUP(P277,Clubs!D:E,2,FALSE)</f>
        <v>40</v>
      </c>
      <c r="P277" s="61" t="s">
        <v>145</v>
      </c>
      <c r="Q277" s="61">
        <v>1</v>
      </c>
      <c r="R277" s="34" t="s">
        <v>1227</v>
      </c>
      <c r="V277" s="30" t="str">
        <f t="shared" si="49"/>
        <v>c40ag3y2d101</v>
      </c>
      <c r="W277" s="30">
        <f>VLOOKUP(V277,Cohorts!A:B,2,FALSE)</f>
        <v>198</v>
      </c>
      <c r="X277" s="30" t="str">
        <f t="shared" si="50"/>
        <v xml:space="preserve">            [ 'cohort_id' =&gt; 198,  'team_rank_id' =&gt; 1 ],</v>
      </c>
      <c r="Y277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7" s="30" t="str">
        <f t="shared" si="52"/>
        <v xml:space="preserve">            [ 'session_id' =&gt; 9, 'division_id' =&gt; 101 ],</v>
      </c>
      <c r="AA277" s="30" t="str">
        <f t="shared" si="53"/>
        <v xml:space="preserve">            [ 'session_id' =&gt;   9, 'team_rank_id' =&gt; 1 ],</v>
      </c>
      <c r="AB277" s="30" t="str">
        <f t="shared" si="55"/>
        <v xml:space="preserve">            [ 'session_id' =&gt;   9, 'item_id' =&gt; 13, 'sequence' =&gt; 3 ],</v>
      </c>
      <c r="AC277" s="30" t="str">
        <f t="shared" si="56"/>
        <v>cohort198teamrank1</v>
      </c>
      <c r="AD277" s="30">
        <f>VLOOKUP(AC277,teams!C:D,2,FALSE)</f>
        <v>67</v>
      </c>
      <c r="AE277" s="30" t="str">
        <f t="shared" si="57"/>
        <v>s9i13seq3</v>
      </c>
      <c r="AF277" s="30" t="e">
        <f>VLOOKUP(AE277,sesionitem!D:E,2,FALSE)</f>
        <v>#N/A</v>
      </c>
      <c r="AG277" s="30" t="e">
        <f t="shared" si="58"/>
        <v>#N/A</v>
      </c>
    </row>
    <row r="278" spans="1:33" ht="17" x14ac:dyDescent="0.2">
      <c r="A278" s="30">
        <v>277</v>
      </c>
      <c r="B278" s="30">
        <f>VLOOKUP(C278,'May Sessions'!D:E,2,FALSE)</f>
        <v>9</v>
      </c>
      <c r="C278" s="31">
        <v>44337.8125</v>
      </c>
      <c r="D278" s="64">
        <f>VLOOKUP(E278,'Age Groups'!B:C,2,FALSE)</f>
        <v>3</v>
      </c>
      <c r="E278" s="31" t="s">
        <v>913</v>
      </c>
      <c r="F278" s="64">
        <f>VLOOKUP(H278,Items!J:L,3,FALSE)</f>
        <v>13</v>
      </c>
      <c r="G278" s="64">
        <f t="shared" si="54"/>
        <v>3</v>
      </c>
      <c r="H278" s="31" t="s">
        <v>928</v>
      </c>
      <c r="I278" s="31" t="s">
        <v>1108</v>
      </c>
      <c r="J278" s="64" t="str">
        <f t="shared" si="48"/>
        <v>1</v>
      </c>
      <c r="K278" s="31"/>
      <c r="L278" s="31" t="s">
        <v>922</v>
      </c>
      <c r="M278" s="61" t="s">
        <v>931</v>
      </c>
      <c r="N278" s="61" t="s">
        <v>1057</v>
      </c>
      <c r="O278" s="61">
        <f>VLOOKUP(P278,Clubs!D:E,2,FALSE)</f>
        <v>29</v>
      </c>
      <c r="P278" s="61" t="s">
        <v>1004</v>
      </c>
      <c r="Q278" s="61">
        <v>1</v>
      </c>
      <c r="R278" s="34" t="s">
        <v>754</v>
      </c>
      <c r="V278" s="30" t="str">
        <f t="shared" si="49"/>
        <v>c29ag3y2d101</v>
      </c>
      <c r="W278" s="30">
        <f>VLOOKUP(V278,Cohorts!A:B,2,FALSE)</f>
        <v>124</v>
      </c>
      <c r="X278" s="30" t="str">
        <f t="shared" si="50"/>
        <v xml:space="preserve">            [ 'cohort_id' =&gt; 124,  'team_rank_id' =&gt; 1 ],</v>
      </c>
      <c r="Y278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8" s="30" t="str">
        <f t="shared" si="52"/>
        <v xml:space="preserve">            [ 'session_id' =&gt; 9, 'division_id' =&gt; 101 ],</v>
      </c>
      <c r="AA278" s="30" t="str">
        <f t="shared" si="53"/>
        <v xml:space="preserve">            [ 'session_id' =&gt;   9, 'team_rank_id' =&gt; 1 ],</v>
      </c>
      <c r="AB278" s="30" t="str">
        <f t="shared" si="55"/>
        <v xml:space="preserve">            [ 'session_id' =&gt;   9, 'item_id' =&gt; 13, 'sequence' =&gt; 3 ],</v>
      </c>
      <c r="AC278" s="30" t="str">
        <f t="shared" si="56"/>
        <v>cohort124teamrank1</v>
      </c>
      <c r="AD278" s="30">
        <f>VLOOKUP(AC278,teams!C:D,2,FALSE)</f>
        <v>14</v>
      </c>
      <c r="AE278" s="30" t="str">
        <f t="shared" si="57"/>
        <v>s9i13seq3</v>
      </c>
      <c r="AF278" s="30" t="e">
        <f>VLOOKUP(AE278,sesionitem!D:E,2,FALSE)</f>
        <v>#N/A</v>
      </c>
      <c r="AG278" s="30" t="e">
        <f t="shared" si="58"/>
        <v>#N/A</v>
      </c>
    </row>
    <row r="279" spans="1:33" ht="17" x14ac:dyDescent="0.2">
      <c r="A279" s="30">
        <v>278</v>
      </c>
      <c r="B279" s="30">
        <f>VLOOKUP(C279,'May Sessions'!D:E,2,FALSE)</f>
        <v>9</v>
      </c>
      <c r="C279" s="31">
        <v>44337.8125</v>
      </c>
      <c r="D279" s="64">
        <f>VLOOKUP(E279,'Age Groups'!B:C,2,FALSE)</f>
        <v>3</v>
      </c>
      <c r="E279" s="31" t="s">
        <v>913</v>
      </c>
      <c r="F279" s="64">
        <f>VLOOKUP(H279,Items!J:L,3,FALSE)</f>
        <v>13</v>
      </c>
      <c r="G279" s="64">
        <f t="shared" si="54"/>
        <v>3</v>
      </c>
      <c r="H279" s="31" t="s">
        <v>928</v>
      </c>
      <c r="I279" s="31" t="s">
        <v>1108</v>
      </c>
      <c r="J279" s="64" t="str">
        <f t="shared" si="48"/>
        <v>1</v>
      </c>
      <c r="K279" s="31"/>
      <c r="L279" s="31" t="s">
        <v>922</v>
      </c>
      <c r="M279" s="61" t="s">
        <v>931</v>
      </c>
      <c r="N279" s="61" t="s">
        <v>1067</v>
      </c>
      <c r="O279" s="61">
        <f>VLOOKUP(P279,Clubs!D:E,2,FALSE)</f>
        <v>41</v>
      </c>
      <c r="P279" s="61" t="s">
        <v>149</v>
      </c>
      <c r="Q279" s="61">
        <v>1</v>
      </c>
      <c r="R279" s="34" t="s">
        <v>755</v>
      </c>
      <c r="V279" s="30" t="str">
        <f t="shared" si="49"/>
        <v>c41ag3y2d101</v>
      </c>
      <c r="W279" s="30">
        <f>VLOOKUP(V279,Cohorts!A:B,2,FALSE)</f>
        <v>206</v>
      </c>
      <c r="X279" s="30" t="str">
        <f t="shared" si="50"/>
        <v xml:space="preserve">            [ 'cohort_id' =&gt; 206,  'team_rank_id' =&gt; 1 ],</v>
      </c>
      <c r="Y279" s="30" t="str">
        <f t="shared" si="51"/>
        <v xml:space="preserve">                'competition_id' =&gt; 1, // this is May 2021###                'age_group_id'   =&gt; 3, ###                'start'          =&gt; '2021-05-21 19:30:00', ###            ], [</v>
      </c>
      <c r="Z279" s="30" t="str">
        <f t="shared" si="52"/>
        <v xml:space="preserve">            [ 'session_id' =&gt; 9, 'division_id' =&gt; 101 ],</v>
      </c>
      <c r="AA279" s="30" t="str">
        <f t="shared" si="53"/>
        <v xml:space="preserve">            [ 'session_id' =&gt;   9, 'team_rank_id' =&gt; 1 ],</v>
      </c>
      <c r="AB279" s="30" t="str">
        <f t="shared" si="55"/>
        <v xml:space="preserve">            [ 'session_id' =&gt;   9, 'item_id' =&gt; 13, 'sequence' =&gt; 3 ],</v>
      </c>
      <c r="AC279" s="30" t="str">
        <f t="shared" si="56"/>
        <v>cohort206teamrank1</v>
      </c>
      <c r="AD279" s="30">
        <f>VLOOKUP(AC279,teams!C:D,2,FALSE)</f>
        <v>74</v>
      </c>
      <c r="AE279" s="30" t="str">
        <f t="shared" si="57"/>
        <v>s9i13seq3</v>
      </c>
      <c r="AF279" s="30" t="e">
        <f>VLOOKUP(AE279,sesionitem!D:E,2,FALSE)</f>
        <v>#N/A</v>
      </c>
      <c r="AG279" s="30" t="e">
        <f t="shared" si="58"/>
        <v>#N/A</v>
      </c>
    </row>
    <row r="280" spans="1:33" x14ac:dyDescent="0.2">
      <c r="A280" s="30">
        <v>279</v>
      </c>
      <c r="B280" s="30">
        <f>VLOOKUP(C280,'May Sessions'!D:E,2,FALSE)</f>
        <v>10</v>
      </c>
      <c r="C280" s="31">
        <v>44340.75</v>
      </c>
      <c r="D280" s="64">
        <f>VLOOKUP(E280,'Age Groups'!B:C,2,FALSE)</f>
        <v>4</v>
      </c>
      <c r="E280" s="31" t="s">
        <v>911</v>
      </c>
      <c r="F280" s="64">
        <f>VLOOKUP(H280,Items!J:L,3,FALSE)</f>
        <v>4</v>
      </c>
      <c r="G280" s="64">
        <f t="shared" si="54"/>
        <v>1</v>
      </c>
      <c r="H280" s="31" t="s">
        <v>915</v>
      </c>
      <c r="I280" s="31" t="s">
        <v>1109</v>
      </c>
      <c r="J280" s="64" t="str">
        <f t="shared" si="48"/>
        <v>5</v>
      </c>
      <c r="K280" s="31" t="str">
        <f>MID(L280,10,1)</f>
        <v>4</v>
      </c>
      <c r="L280" s="32" t="s">
        <v>918</v>
      </c>
      <c r="M280" s="36"/>
      <c r="N280" s="36" t="s">
        <v>938</v>
      </c>
      <c r="O280" s="61">
        <f>VLOOKUP(P280,Clubs!D:E,2,FALSE)</f>
        <v>25</v>
      </c>
      <c r="P280" s="36" t="s">
        <v>93</v>
      </c>
      <c r="Q280" s="61">
        <v>1</v>
      </c>
      <c r="R280" s="32"/>
      <c r="V280" s="201" t="str">
        <f t="shared" si="49"/>
        <v>c25ag4y2d105</v>
      </c>
      <c r="W280" s="201">
        <f>VLOOKUP(V280,Cohorts!A:B,2,FALSE)</f>
        <v>101</v>
      </c>
      <c r="X280" s="201" t="str">
        <f t="shared" si="50"/>
        <v xml:space="preserve">            [ 'cohort_id' =&gt; 101,  'team_rank_id' =&gt; 1 ],</v>
      </c>
      <c r="Y280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0" s="30" t="str">
        <f t="shared" si="52"/>
        <v xml:space="preserve">            [ 'session_id' =&gt; 10, 'division_id' =&gt; 105 ],</v>
      </c>
      <c r="AA280" s="30" t="str">
        <f t="shared" si="53"/>
        <v xml:space="preserve">            [ 'session_id' =&gt;   10, 'team_rank_id' =&gt; 1 ],</v>
      </c>
      <c r="AB280" s="30" t="str">
        <f t="shared" si="55"/>
        <v xml:space="preserve">            [ 'session_id' =&gt;   10, 'item_id' =&gt; 4, 'sequence' =&gt; 1 ],</v>
      </c>
      <c r="AC280" s="30" t="str">
        <f t="shared" si="56"/>
        <v>cohort101teamrank1</v>
      </c>
      <c r="AD280" s="30">
        <f>VLOOKUP(AC280,teams!C:D,2,FALSE)</f>
        <v>1</v>
      </c>
      <c r="AE280" s="30" t="str">
        <f t="shared" si="57"/>
        <v>s10i4seq1</v>
      </c>
      <c r="AF280" s="30" t="e">
        <f>VLOOKUP(AE280,sesionitem!D:E,2,FALSE)</f>
        <v>#N/A</v>
      </c>
      <c r="AG280" s="30" t="e">
        <f t="shared" si="58"/>
        <v>#N/A</v>
      </c>
    </row>
    <row r="281" spans="1:33" x14ac:dyDescent="0.2">
      <c r="A281" s="30">
        <v>280</v>
      </c>
      <c r="B281" s="30">
        <f>VLOOKUP(C281,'May Sessions'!D:E,2,FALSE)</f>
        <v>10</v>
      </c>
      <c r="C281" s="31">
        <v>44340.75</v>
      </c>
      <c r="D281" s="64">
        <f>VLOOKUP(E281,'Age Groups'!B:C,2,FALSE)</f>
        <v>4</v>
      </c>
      <c r="E281" s="31" t="s">
        <v>911</v>
      </c>
      <c r="F281" s="64">
        <f>VLOOKUP(H281,Items!J:L,3,FALSE)</f>
        <v>4</v>
      </c>
      <c r="G281" s="64">
        <f t="shared" si="54"/>
        <v>1</v>
      </c>
      <c r="H281" s="31" t="s">
        <v>915</v>
      </c>
      <c r="I281" s="31" t="s">
        <v>1109</v>
      </c>
      <c r="J281" s="64" t="str">
        <f t="shared" si="48"/>
        <v>5</v>
      </c>
      <c r="K281" s="31" t="str">
        <f>MID(L281,10,1)</f>
        <v>4</v>
      </c>
      <c r="L281" s="32" t="s">
        <v>918</v>
      </c>
      <c r="M281" s="36"/>
      <c r="N281" s="36" t="s">
        <v>986</v>
      </c>
      <c r="O281" s="61">
        <f>VLOOKUP(P281,Clubs!D:E,2,FALSE)</f>
        <v>39</v>
      </c>
      <c r="P281" s="36" t="s">
        <v>140</v>
      </c>
      <c r="Q281" s="61">
        <v>1</v>
      </c>
      <c r="R281" s="32"/>
      <c r="V281" s="201" t="str">
        <f t="shared" si="49"/>
        <v>c39ag4y2d105</v>
      </c>
      <c r="W281" s="201">
        <f>VLOOKUP(V281,Cohorts!A:B,2,FALSE)</f>
        <v>189</v>
      </c>
      <c r="X281" s="201" t="str">
        <f t="shared" si="50"/>
        <v xml:space="preserve">            [ 'cohort_id' =&gt; 189,  'team_rank_id' =&gt; 1 ],</v>
      </c>
      <c r="Y281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1" s="30" t="str">
        <f t="shared" si="52"/>
        <v xml:space="preserve">            [ 'session_id' =&gt; 10, 'division_id' =&gt; 105 ],</v>
      </c>
      <c r="AA281" s="30" t="str">
        <f t="shared" si="53"/>
        <v xml:space="preserve">            [ 'session_id' =&gt;   10, 'team_rank_id' =&gt; 1 ],</v>
      </c>
      <c r="AB281" s="30" t="str">
        <f t="shared" si="55"/>
        <v xml:space="preserve">            [ 'session_id' =&gt;   10, 'item_id' =&gt; 4, 'sequence' =&gt; 1 ],</v>
      </c>
      <c r="AC281" s="30" t="str">
        <f t="shared" si="56"/>
        <v>cohort189teamrank1</v>
      </c>
      <c r="AD281" s="30">
        <f>VLOOKUP(AC281,teams!C:D,2,FALSE)</f>
        <v>64</v>
      </c>
      <c r="AE281" s="30" t="str">
        <f t="shared" si="57"/>
        <v>s10i4seq1</v>
      </c>
      <c r="AF281" s="30" t="e">
        <f>VLOOKUP(AE281,sesionitem!D:E,2,FALSE)</f>
        <v>#N/A</v>
      </c>
      <c r="AG281" s="30" t="e">
        <f t="shared" si="58"/>
        <v>#N/A</v>
      </c>
    </row>
    <row r="282" spans="1:33" x14ac:dyDescent="0.2">
      <c r="A282" s="30">
        <v>281</v>
      </c>
      <c r="B282" s="30">
        <f>VLOOKUP(C282,'May Sessions'!D:E,2,FALSE)</f>
        <v>10</v>
      </c>
      <c r="C282" s="31">
        <v>44340.75</v>
      </c>
      <c r="D282" s="64">
        <f>VLOOKUP(E282,'Age Groups'!B:C,2,FALSE)</f>
        <v>4</v>
      </c>
      <c r="E282" s="31" t="s">
        <v>911</v>
      </c>
      <c r="F282" s="64">
        <f>VLOOKUP(H282,Items!J:L,3,FALSE)</f>
        <v>4</v>
      </c>
      <c r="G282" s="64">
        <f t="shared" si="54"/>
        <v>1</v>
      </c>
      <c r="H282" s="31" t="s">
        <v>915</v>
      </c>
      <c r="I282" s="31" t="s">
        <v>1109</v>
      </c>
      <c r="J282" s="64" t="str">
        <f>MID(L282,10,1)</f>
        <v>4</v>
      </c>
      <c r="K282" s="31" t="str">
        <f>RIGHT(L282,1)</f>
        <v>5</v>
      </c>
      <c r="L282" s="32" t="s">
        <v>918</v>
      </c>
      <c r="M282" s="36"/>
      <c r="N282" s="36" t="s">
        <v>1017</v>
      </c>
      <c r="O282" s="61">
        <f>VLOOKUP(P282,Clubs!D:E,2,FALSE)</f>
        <v>32</v>
      </c>
      <c r="P282" s="36" t="s">
        <v>1006</v>
      </c>
      <c r="Q282" s="61">
        <v>1</v>
      </c>
      <c r="R282" s="32"/>
      <c r="V282" s="30" t="str">
        <f t="shared" si="49"/>
        <v>c32ag4y2d104</v>
      </c>
      <c r="W282" s="30">
        <f>VLOOKUP(V282,Cohorts!A:B,2,FALSE)</f>
        <v>146</v>
      </c>
      <c r="X282" s="30" t="str">
        <f t="shared" si="50"/>
        <v xml:space="preserve">            [ 'cohort_id' =&gt; 146,  'team_rank_id' =&gt; 1 ],</v>
      </c>
      <c r="Y282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2" s="30" t="str">
        <f t="shared" si="52"/>
        <v xml:space="preserve">            [ 'session_id' =&gt; 10, 'division_id' =&gt; 104 ],</v>
      </c>
      <c r="AA282" s="30" t="str">
        <f t="shared" si="53"/>
        <v xml:space="preserve">            [ 'session_id' =&gt;   10, 'team_rank_id' =&gt; 1 ],</v>
      </c>
      <c r="AB282" s="30" t="str">
        <f t="shared" si="55"/>
        <v xml:space="preserve">            [ 'session_id' =&gt;   10, 'item_id' =&gt; 4, 'sequence' =&gt; 1 ],</v>
      </c>
      <c r="AC282" s="30" t="str">
        <f t="shared" si="56"/>
        <v>cohort146teamrank1</v>
      </c>
      <c r="AD282" s="30">
        <f>VLOOKUP(AC282,teams!C:D,2,FALSE)</f>
        <v>33</v>
      </c>
      <c r="AE282" s="30" t="str">
        <f t="shared" si="57"/>
        <v>s10i4seq1</v>
      </c>
      <c r="AF282" s="30" t="e">
        <f>VLOOKUP(AE282,sesionitem!D:E,2,FALSE)</f>
        <v>#N/A</v>
      </c>
      <c r="AG282" s="30" t="e">
        <f t="shared" si="58"/>
        <v>#N/A</v>
      </c>
    </row>
    <row r="283" spans="1:33" x14ac:dyDescent="0.2">
      <c r="A283" s="30">
        <v>282</v>
      </c>
      <c r="B283" s="30">
        <f>VLOOKUP(C283,'May Sessions'!D:E,2,FALSE)</f>
        <v>10</v>
      </c>
      <c r="C283" s="31">
        <v>44340.75</v>
      </c>
      <c r="D283" s="64">
        <f>VLOOKUP(E283,'Age Groups'!B:C,2,FALSE)</f>
        <v>4</v>
      </c>
      <c r="E283" s="31" t="s">
        <v>911</v>
      </c>
      <c r="F283" s="64">
        <f>VLOOKUP(H283,Items!J:L,3,FALSE)</f>
        <v>4</v>
      </c>
      <c r="G283" s="64">
        <f t="shared" si="54"/>
        <v>1</v>
      </c>
      <c r="H283" s="31" t="s">
        <v>915</v>
      </c>
      <c r="I283" s="31" t="s">
        <v>1109</v>
      </c>
      <c r="J283" s="64" t="str">
        <f>MID(L283,10,1)</f>
        <v>4</v>
      </c>
      <c r="K283" s="31" t="str">
        <f>RIGHT(L283,1)</f>
        <v>5</v>
      </c>
      <c r="L283" s="32" t="s">
        <v>918</v>
      </c>
      <c r="M283" s="36"/>
      <c r="N283" s="36" t="s">
        <v>1042</v>
      </c>
      <c r="O283" s="61">
        <f>VLOOKUP(P283,Clubs!D:E,2,FALSE)</f>
        <v>26</v>
      </c>
      <c r="P283" s="36" t="s">
        <v>96</v>
      </c>
      <c r="Q283" s="61">
        <v>1</v>
      </c>
      <c r="R283" s="32"/>
      <c r="V283" s="30" t="str">
        <f t="shared" si="49"/>
        <v>c26ag4y2d104</v>
      </c>
      <c r="W283" s="30">
        <f>VLOOKUP(V283,Cohorts!A:B,2,FALSE)</f>
        <v>106</v>
      </c>
      <c r="X283" s="30" t="str">
        <f t="shared" si="50"/>
        <v xml:space="preserve">            [ 'cohort_id' =&gt; 106,  'team_rank_id' =&gt; 1 ],</v>
      </c>
      <c r="Y283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3" s="30" t="str">
        <f xml:space="preserve"> "            [ 'session_id' =&gt;  "&amp;B283&amp;", 'division_id' =&gt; 10"&amp;J283&amp;" ],"</f>
        <v xml:space="preserve">            [ 'session_id' =&gt;  10, 'division_id' =&gt; 104 ],</v>
      </c>
      <c r="AA283" s="30" t="str">
        <f t="shared" si="53"/>
        <v xml:space="preserve">            [ 'session_id' =&gt;   10, 'team_rank_id' =&gt; 1 ],</v>
      </c>
      <c r="AB283" s="30" t="str">
        <f t="shared" si="55"/>
        <v xml:space="preserve">            [ 'session_id' =&gt;   10, 'item_id' =&gt; 4, 'sequence' =&gt; 1 ],</v>
      </c>
      <c r="AC283" s="30" t="str">
        <f t="shared" si="56"/>
        <v>cohort106teamrank1</v>
      </c>
      <c r="AD283" s="30">
        <f>VLOOKUP(AC283,teams!C:D,2,FALSE)</f>
        <v>3</v>
      </c>
      <c r="AE283" s="30" t="str">
        <f t="shared" si="57"/>
        <v>s10i4seq1</v>
      </c>
      <c r="AF283" s="30" t="e">
        <f>VLOOKUP(AE283,sesionitem!D:E,2,FALSE)</f>
        <v>#N/A</v>
      </c>
      <c r="AG283" s="30" t="e">
        <f t="shared" si="58"/>
        <v>#N/A</v>
      </c>
    </row>
    <row r="284" spans="1:33" x14ac:dyDescent="0.2">
      <c r="A284" s="30">
        <v>283</v>
      </c>
      <c r="B284" s="30">
        <f>VLOOKUP(C284,'May Sessions'!D:E,2,FALSE)</f>
        <v>10</v>
      </c>
      <c r="C284" s="31">
        <v>44340.75</v>
      </c>
      <c r="D284" s="64">
        <f>VLOOKUP(E284,'Age Groups'!B:C,2,FALSE)</f>
        <v>4</v>
      </c>
      <c r="E284" s="31" t="s">
        <v>911</v>
      </c>
      <c r="F284" s="64">
        <f>VLOOKUP(H284,Items!J:L,3,FALSE)</f>
        <v>4</v>
      </c>
      <c r="G284" s="64">
        <f t="shared" si="54"/>
        <v>1</v>
      </c>
      <c r="H284" s="31" t="s">
        <v>915</v>
      </c>
      <c r="I284" s="31" t="s">
        <v>1109</v>
      </c>
      <c r="J284" s="64" t="str">
        <f>MID(L284,10,1)</f>
        <v>4</v>
      </c>
      <c r="K284" s="31" t="str">
        <f>RIGHT(L284,1)</f>
        <v>5</v>
      </c>
      <c r="L284" s="32" t="s">
        <v>918</v>
      </c>
      <c r="M284" s="36"/>
      <c r="N284" s="36" t="s">
        <v>1057</v>
      </c>
      <c r="O284" s="61">
        <f>VLOOKUP(P284,Clubs!D:E,2,FALSE)</f>
        <v>21</v>
      </c>
      <c r="P284" s="36" t="s">
        <v>78</v>
      </c>
      <c r="Q284" s="61">
        <v>1</v>
      </c>
      <c r="R284" s="32"/>
      <c r="V284" s="30" t="str">
        <f t="shared" si="49"/>
        <v>c21ag4y2d104</v>
      </c>
      <c r="W284" s="30">
        <f>VLOOKUP(V284,Cohorts!A:B,2,FALSE)</f>
        <v>85</v>
      </c>
      <c r="X284" s="30" t="str">
        <f t="shared" si="50"/>
        <v xml:space="preserve">            [ 'cohort_id' =&gt; 85,  'team_rank_id' =&gt; 1 ],</v>
      </c>
      <c r="Y284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4" s="30" t="str">
        <f t="shared" ref="Z284:Z315" si="59" xml:space="preserve"> "            [ 'session_id' =&gt; "&amp;B284&amp;", 'division_id' =&gt; 10"&amp;J284&amp;" ],"</f>
        <v xml:space="preserve">            [ 'session_id' =&gt; 10, 'division_id' =&gt; 104 ],</v>
      </c>
      <c r="AA284" s="30" t="str">
        <f t="shared" si="53"/>
        <v xml:space="preserve">            [ 'session_id' =&gt;   10, 'team_rank_id' =&gt; 1 ],</v>
      </c>
      <c r="AB284" s="30" t="str">
        <f t="shared" si="55"/>
        <v xml:space="preserve">            [ 'session_id' =&gt;   10, 'item_id' =&gt; 4, 'sequence' =&gt; 1 ],</v>
      </c>
      <c r="AC284" s="30" t="str">
        <f t="shared" si="56"/>
        <v>cohort85teamrank1</v>
      </c>
      <c r="AD284" s="30">
        <f>VLOOKUP(AC284,teams!C:D,2,FALSE)</f>
        <v>149</v>
      </c>
      <c r="AE284" s="30" t="str">
        <f t="shared" si="57"/>
        <v>s10i4seq1</v>
      </c>
      <c r="AF284" s="30" t="e">
        <f>VLOOKUP(AE284,sesionitem!D:E,2,FALSE)</f>
        <v>#N/A</v>
      </c>
      <c r="AG284" s="30" t="e">
        <f t="shared" si="58"/>
        <v>#N/A</v>
      </c>
    </row>
    <row r="285" spans="1:33" x14ac:dyDescent="0.2">
      <c r="A285" s="30">
        <v>284</v>
      </c>
      <c r="B285" s="30">
        <f>VLOOKUP(C285,'May Sessions'!D:E,2,FALSE)</f>
        <v>10</v>
      </c>
      <c r="C285" s="31">
        <v>44340.75</v>
      </c>
      <c r="D285" s="64">
        <f>VLOOKUP(E285,'Age Groups'!B:C,2,FALSE)</f>
        <v>4</v>
      </c>
      <c r="E285" s="31" t="s">
        <v>911</v>
      </c>
      <c r="F285" s="64">
        <f>VLOOKUP(H285,Items!J:L,3,FALSE)</f>
        <v>4</v>
      </c>
      <c r="G285" s="64">
        <f t="shared" si="54"/>
        <v>1</v>
      </c>
      <c r="H285" s="31" t="s">
        <v>915</v>
      </c>
      <c r="I285" s="31" t="s">
        <v>1109</v>
      </c>
      <c r="J285" s="64" t="str">
        <f>MID(L285,10,1)</f>
        <v>4</v>
      </c>
      <c r="K285" s="31" t="str">
        <f>RIGHT(L285,1)</f>
        <v>5</v>
      </c>
      <c r="L285" s="32" t="s">
        <v>918</v>
      </c>
      <c r="M285" s="36"/>
      <c r="N285" s="36" t="s">
        <v>1067</v>
      </c>
      <c r="O285" s="61">
        <f>VLOOKUP(P285,Clubs!D:E,2,FALSE)</f>
        <v>16</v>
      </c>
      <c r="P285" s="36" t="s">
        <v>59</v>
      </c>
      <c r="Q285" s="61">
        <v>1</v>
      </c>
      <c r="R285" s="32"/>
      <c r="V285" s="30" t="str">
        <f t="shared" si="49"/>
        <v>c16ag4y2d104</v>
      </c>
      <c r="W285" s="30">
        <f>VLOOKUP(V285,Cohorts!A:B,2,FALSE)</f>
        <v>53</v>
      </c>
      <c r="X285" s="30" t="str">
        <f t="shared" si="50"/>
        <v xml:space="preserve">            [ 'cohort_id' =&gt; 53,  'team_rank_id' =&gt; 1 ],</v>
      </c>
      <c r="Y285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5" s="30" t="str">
        <f t="shared" si="59"/>
        <v xml:space="preserve">            [ 'session_id' =&gt; 10, 'division_id' =&gt; 104 ],</v>
      </c>
      <c r="AA285" s="30" t="str">
        <f t="shared" si="53"/>
        <v xml:space="preserve">            [ 'session_id' =&gt;   10, 'team_rank_id' =&gt; 1 ],</v>
      </c>
      <c r="AB285" s="30" t="str">
        <f t="shared" si="55"/>
        <v xml:space="preserve">            [ 'session_id' =&gt;   10, 'item_id' =&gt; 4, 'sequence' =&gt; 1 ],</v>
      </c>
      <c r="AC285" s="30" t="str">
        <f t="shared" si="56"/>
        <v>cohort53teamrank1</v>
      </c>
      <c r="AD285" s="30">
        <f>VLOOKUP(AC285,teams!C:D,2,FALSE)</f>
        <v>139</v>
      </c>
      <c r="AE285" s="30" t="str">
        <f t="shared" si="57"/>
        <v>s10i4seq1</v>
      </c>
      <c r="AF285" s="30" t="e">
        <f>VLOOKUP(AE285,sesionitem!D:E,2,FALSE)</f>
        <v>#N/A</v>
      </c>
      <c r="AG285" s="30" t="e">
        <f t="shared" si="58"/>
        <v>#N/A</v>
      </c>
    </row>
    <row r="286" spans="1:33" x14ac:dyDescent="0.2">
      <c r="A286" s="30">
        <v>285</v>
      </c>
      <c r="B286" s="30">
        <f>VLOOKUP(C286,'May Sessions'!D:E,2,FALSE)</f>
        <v>10</v>
      </c>
      <c r="C286" s="31">
        <v>44340.75</v>
      </c>
      <c r="D286" s="64">
        <f>VLOOKUP(E286,'Age Groups'!B:C,2,FALSE)</f>
        <v>4</v>
      </c>
      <c r="E286" s="31" t="s">
        <v>911</v>
      </c>
      <c r="F286" s="64">
        <f>VLOOKUP(H286,Items!J:L,3,FALSE)</f>
        <v>2</v>
      </c>
      <c r="G286" s="64">
        <f t="shared" si="54"/>
        <v>2</v>
      </c>
      <c r="H286" s="31" t="s">
        <v>923</v>
      </c>
      <c r="I286" s="31" t="s">
        <v>1109</v>
      </c>
      <c r="J286" s="64" t="str">
        <f>RIGHT(L286,1)</f>
        <v>5</v>
      </c>
      <c r="K286" s="31" t="str">
        <f>MID(L286,10,1)</f>
        <v>4</v>
      </c>
      <c r="L286" s="32" t="s">
        <v>918</v>
      </c>
      <c r="M286" s="36"/>
      <c r="N286" s="36" t="s">
        <v>938</v>
      </c>
      <c r="O286" s="61">
        <f>VLOOKUP(P286,Clubs!D:E,2,FALSE)</f>
        <v>25</v>
      </c>
      <c r="P286" s="36" t="s">
        <v>93</v>
      </c>
      <c r="Q286" s="61">
        <v>1</v>
      </c>
      <c r="R286" s="32"/>
      <c r="V286" s="201" t="str">
        <f t="shared" si="49"/>
        <v>c25ag4y2d105</v>
      </c>
      <c r="W286" s="201">
        <f>VLOOKUP(V286,Cohorts!A:B,2,FALSE)</f>
        <v>101</v>
      </c>
      <c r="X286" s="201" t="str">
        <f t="shared" si="50"/>
        <v xml:space="preserve">            [ 'cohort_id' =&gt; 101,  'team_rank_id' =&gt; 1 ],</v>
      </c>
      <c r="Y286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6" s="30" t="str">
        <f t="shared" si="59"/>
        <v xml:space="preserve">            [ 'session_id' =&gt; 10, 'division_id' =&gt; 105 ],</v>
      </c>
      <c r="AA286" s="30" t="str">
        <f t="shared" si="53"/>
        <v xml:space="preserve">            [ 'session_id' =&gt;   10, 'team_rank_id' =&gt; 1 ],</v>
      </c>
      <c r="AB286" s="30" t="str">
        <f t="shared" si="55"/>
        <v xml:space="preserve">            [ 'session_id' =&gt;   10, 'item_id' =&gt; 2, 'sequence' =&gt; 2 ],</v>
      </c>
      <c r="AC286" s="30" t="str">
        <f t="shared" si="56"/>
        <v>cohort101teamrank1</v>
      </c>
      <c r="AD286" s="30">
        <f>VLOOKUP(AC286,teams!C:D,2,FALSE)</f>
        <v>1</v>
      </c>
      <c r="AE286" s="30" t="str">
        <f t="shared" si="57"/>
        <v>s10i2seq2</v>
      </c>
      <c r="AF286" s="30" t="e">
        <f>VLOOKUP(AE286,sesionitem!D:E,2,FALSE)</f>
        <v>#N/A</v>
      </c>
      <c r="AG286" s="30" t="e">
        <f t="shared" si="58"/>
        <v>#N/A</v>
      </c>
    </row>
    <row r="287" spans="1:33" x14ac:dyDescent="0.2">
      <c r="A287" s="30">
        <v>286</v>
      </c>
      <c r="B287" s="30">
        <f>VLOOKUP(C287,'May Sessions'!D:E,2,FALSE)</f>
        <v>10</v>
      </c>
      <c r="C287" s="31">
        <v>44340.75</v>
      </c>
      <c r="D287" s="64">
        <f>VLOOKUP(E287,'Age Groups'!B:C,2,FALSE)</f>
        <v>4</v>
      </c>
      <c r="E287" s="31" t="s">
        <v>911</v>
      </c>
      <c r="F287" s="64">
        <f>VLOOKUP(H287,Items!J:L,3,FALSE)</f>
        <v>2</v>
      </c>
      <c r="G287" s="64">
        <f t="shared" si="54"/>
        <v>2</v>
      </c>
      <c r="H287" s="31" t="s">
        <v>923</v>
      </c>
      <c r="I287" s="31" t="s">
        <v>1109</v>
      </c>
      <c r="J287" s="64" t="str">
        <f>RIGHT(L287,1)</f>
        <v>5</v>
      </c>
      <c r="K287" s="31" t="str">
        <f>MID(L287,10,1)</f>
        <v>4</v>
      </c>
      <c r="L287" s="32" t="s">
        <v>918</v>
      </c>
      <c r="M287" s="36"/>
      <c r="N287" s="36" t="s">
        <v>986</v>
      </c>
      <c r="O287" s="61">
        <f>VLOOKUP(P287,Clubs!D:E,2,FALSE)</f>
        <v>39</v>
      </c>
      <c r="P287" s="36" t="s">
        <v>140</v>
      </c>
      <c r="Q287" s="61">
        <v>1</v>
      </c>
      <c r="R287" s="32"/>
      <c r="V287" s="201" t="str">
        <f t="shared" si="49"/>
        <v>c39ag4y2d105</v>
      </c>
      <c r="W287" s="201">
        <f>VLOOKUP(V287,Cohorts!A:B,2,FALSE)</f>
        <v>189</v>
      </c>
      <c r="X287" s="201" t="str">
        <f t="shared" si="50"/>
        <v xml:space="preserve">            [ 'cohort_id' =&gt; 189,  'team_rank_id' =&gt; 1 ],</v>
      </c>
      <c r="Y287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7" s="30" t="str">
        <f t="shared" si="59"/>
        <v xml:space="preserve">            [ 'session_id' =&gt; 10, 'division_id' =&gt; 105 ],</v>
      </c>
      <c r="AA287" s="30" t="str">
        <f t="shared" si="53"/>
        <v xml:space="preserve">            [ 'session_id' =&gt;   10, 'team_rank_id' =&gt; 1 ],</v>
      </c>
      <c r="AB287" s="30" t="str">
        <f t="shared" si="55"/>
        <v xml:space="preserve">            [ 'session_id' =&gt;   10, 'item_id' =&gt; 2, 'sequence' =&gt; 2 ],</v>
      </c>
      <c r="AC287" s="30" t="str">
        <f t="shared" si="56"/>
        <v>cohort189teamrank1</v>
      </c>
      <c r="AD287" s="30">
        <f>VLOOKUP(AC287,teams!C:D,2,FALSE)</f>
        <v>64</v>
      </c>
      <c r="AE287" s="30" t="str">
        <f t="shared" si="57"/>
        <v>s10i2seq2</v>
      </c>
      <c r="AF287" s="30" t="e">
        <f>VLOOKUP(AE287,sesionitem!D:E,2,FALSE)</f>
        <v>#N/A</v>
      </c>
      <c r="AG287" s="30" t="e">
        <f t="shared" si="58"/>
        <v>#N/A</v>
      </c>
    </row>
    <row r="288" spans="1:33" x14ac:dyDescent="0.2">
      <c r="A288" s="30">
        <v>287</v>
      </c>
      <c r="B288" s="30">
        <f>VLOOKUP(C288,'May Sessions'!D:E,2,FALSE)</f>
        <v>10</v>
      </c>
      <c r="C288" s="31">
        <v>44340.75</v>
      </c>
      <c r="D288" s="64">
        <f>VLOOKUP(E288,'Age Groups'!B:C,2,FALSE)</f>
        <v>4</v>
      </c>
      <c r="E288" s="31" t="s">
        <v>911</v>
      </c>
      <c r="F288" s="64">
        <f>VLOOKUP(H288,Items!J:L,3,FALSE)</f>
        <v>2</v>
      </c>
      <c r="G288" s="64">
        <f t="shared" si="54"/>
        <v>2</v>
      </c>
      <c r="H288" s="31" t="s">
        <v>923</v>
      </c>
      <c r="I288" s="31" t="s">
        <v>1109</v>
      </c>
      <c r="J288" s="64" t="str">
        <f>MID(L288,10,1)</f>
        <v>4</v>
      </c>
      <c r="K288" s="31" t="str">
        <f>RIGHT(L288,1)</f>
        <v>5</v>
      </c>
      <c r="L288" s="32" t="s">
        <v>918</v>
      </c>
      <c r="M288" s="36"/>
      <c r="N288" s="36" t="s">
        <v>1017</v>
      </c>
      <c r="O288" s="61">
        <f>VLOOKUP(P288,Clubs!D:E,2,FALSE)</f>
        <v>26</v>
      </c>
      <c r="P288" s="36" t="s">
        <v>96</v>
      </c>
      <c r="Q288" s="61">
        <v>1</v>
      </c>
      <c r="R288" s="32"/>
      <c r="V288" s="30" t="str">
        <f t="shared" si="49"/>
        <v>c26ag4y2d104</v>
      </c>
      <c r="W288" s="30">
        <f>VLOOKUP(V288,Cohorts!A:B,2,FALSE)</f>
        <v>106</v>
      </c>
      <c r="X288" s="30" t="str">
        <f t="shared" si="50"/>
        <v xml:space="preserve">            [ 'cohort_id' =&gt; 106,  'team_rank_id' =&gt; 1 ],</v>
      </c>
      <c r="Y288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8" s="30" t="str">
        <f t="shared" si="59"/>
        <v xml:space="preserve">            [ 'session_id' =&gt; 10, 'division_id' =&gt; 104 ],</v>
      </c>
      <c r="AA288" s="30" t="str">
        <f t="shared" si="53"/>
        <v xml:space="preserve">            [ 'session_id' =&gt;   10, 'team_rank_id' =&gt; 1 ],</v>
      </c>
      <c r="AB288" s="30" t="str">
        <f t="shared" si="55"/>
        <v xml:space="preserve">            [ 'session_id' =&gt;   10, 'item_id' =&gt; 2, 'sequence' =&gt; 2 ],</v>
      </c>
      <c r="AC288" s="30" t="str">
        <f t="shared" si="56"/>
        <v>cohort106teamrank1</v>
      </c>
      <c r="AD288" s="30">
        <f>VLOOKUP(AC288,teams!C:D,2,FALSE)</f>
        <v>3</v>
      </c>
      <c r="AE288" s="30" t="str">
        <f t="shared" si="57"/>
        <v>s10i2seq2</v>
      </c>
      <c r="AF288" s="30" t="e">
        <f>VLOOKUP(AE288,sesionitem!D:E,2,FALSE)</f>
        <v>#N/A</v>
      </c>
      <c r="AG288" s="30" t="e">
        <f t="shared" si="58"/>
        <v>#N/A</v>
      </c>
    </row>
    <row r="289" spans="1:33" x14ac:dyDescent="0.2">
      <c r="A289" s="30">
        <v>288</v>
      </c>
      <c r="B289" s="30">
        <f>VLOOKUP(C289,'May Sessions'!D:E,2,FALSE)</f>
        <v>10</v>
      </c>
      <c r="C289" s="31">
        <v>44340.75</v>
      </c>
      <c r="D289" s="64">
        <f>VLOOKUP(E289,'Age Groups'!B:C,2,FALSE)</f>
        <v>4</v>
      </c>
      <c r="E289" s="31" t="s">
        <v>911</v>
      </c>
      <c r="F289" s="64">
        <f>VLOOKUP(H289,Items!J:L,3,FALSE)</f>
        <v>2</v>
      </c>
      <c r="G289" s="64">
        <f t="shared" si="54"/>
        <v>2</v>
      </c>
      <c r="H289" s="31" t="s">
        <v>923</v>
      </c>
      <c r="I289" s="31" t="s">
        <v>1109</v>
      </c>
      <c r="J289" s="64" t="str">
        <f>MID(L289,10,1)</f>
        <v>4</v>
      </c>
      <c r="K289" s="31" t="str">
        <f>RIGHT(L289,1)</f>
        <v>5</v>
      </c>
      <c r="L289" s="32" t="s">
        <v>918</v>
      </c>
      <c r="M289" s="36"/>
      <c r="N289" s="36" t="s">
        <v>1042</v>
      </c>
      <c r="O289" s="61">
        <f>VLOOKUP(P289,Clubs!D:E,2,FALSE)</f>
        <v>16</v>
      </c>
      <c r="P289" s="36" t="s">
        <v>59</v>
      </c>
      <c r="Q289" s="61">
        <v>1</v>
      </c>
      <c r="R289" s="32"/>
      <c r="V289" s="30" t="str">
        <f t="shared" si="49"/>
        <v>c16ag4y2d104</v>
      </c>
      <c r="W289" s="30">
        <f>VLOOKUP(V289,Cohorts!A:B,2,FALSE)</f>
        <v>53</v>
      </c>
      <c r="X289" s="30" t="str">
        <f t="shared" si="50"/>
        <v xml:space="preserve">            [ 'cohort_id' =&gt; 53,  'team_rank_id' =&gt; 1 ],</v>
      </c>
      <c r="Y289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89" s="30" t="str">
        <f t="shared" si="59"/>
        <v xml:space="preserve">            [ 'session_id' =&gt; 10, 'division_id' =&gt; 104 ],</v>
      </c>
      <c r="AA289" s="30" t="str">
        <f t="shared" si="53"/>
        <v xml:space="preserve">            [ 'session_id' =&gt;   10, 'team_rank_id' =&gt; 1 ],</v>
      </c>
      <c r="AB289" s="30" t="str">
        <f t="shared" si="55"/>
        <v xml:space="preserve">            [ 'session_id' =&gt;   10, 'item_id' =&gt; 2, 'sequence' =&gt; 2 ],</v>
      </c>
      <c r="AC289" s="30" t="str">
        <f t="shared" si="56"/>
        <v>cohort53teamrank1</v>
      </c>
      <c r="AD289" s="30">
        <f>VLOOKUP(AC289,teams!C:D,2,FALSE)</f>
        <v>139</v>
      </c>
      <c r="AE289" s="30" t="str">
        <f t="shared" si="57"/>
        <v>s10i2seq2</v>
      </c>
      <c r="AF289" s="30" t="e">
        <f>VLOOKUP(AE289,sesionitem!D:E,2,FALSE)</f>
        <v>#N/A</v>
      </c>
      <c r="AG289" s="30" t="e">
        <f t="shared" si="58"/>
        <v>#N/A</v>
      </c>
    </row>
    <row r="290" spans="1:33" x14ac:dyDescent="0.2">
      <c r="A290" s="30">
        <v>289</v>
      </c>
      <c r="B290" s="30">
        <f>VLOOKUP(C290,'May Sessions'!D:E,2,FALSE)</f>
        <v>10</v>
      </c>
      <c r="C290" s="31">
        <v>44340.75</v>
      </c>
      <c r="D290" s="64">
        <f>VLOOKUP(E290,'Age Groups'!B:C,2,FALSE)</f>
        <v>4</v>
      </c>
      <c r="E290" s="31" t="s">
        <v>911</v>
      </c>
      <c r="F290" s="64">
        <f>VLOOKUP(H290,Items!J:L,3,FALSE)</f>
        <v>2</v>
      </c>
      <c r="G290" s="64">
        <f t="shared" si="54"/>
        <v>2</v>
      </c>
      <c r="H290" s="31" t="s">
        <v>923</v>
      </c>
      <c r="I290" s="31" t="s">
        <v>1109</v>
      </c>
      <c r="J290" s="64" t="str">
        <f>MID(L290,10,1)</f>
        <v>4</v>
      </c>
      <c r="K290" s="31" t="str">
        <f>RIGHT(L290,1)</f>
        <v>5</v>
      </c>
      <c r="L290" s="32" t="s">
        <v>918</v>
      </c>
      <c r="M290" s="36"/>
      <c r="N290" s="36" t="s">
        <v>1057</v>
      </c>
      <c r="O290" s="61">
        <f>VLOOKUP(P290,Clubs!D:E,2,FALSE)</f>
        <v>21</v>
      </c>
      <c r="P290" s="36" t="s">
        <v>78</v>
      </c>
      <c r="Q290" s="61">
        <v>1</v>
      </c>
      <c r="R290" s="32"/>
      <c r="V290" s="30" t="str">
        <f t="shared" si="49"/>
        <v>c21ag4y2d104</v>
      </c>
      <c r="W290" s="30">
        <f>VLOOKUP(V290,Cohorts!A:B,2,FALSE)</f>
        <v>85</v>
      </c>
      <c r="X290" s="30" t="str">
        <f t="shared" si="50"/>
        <v xml:space="preserve">            [ 'cohort_id' =&gt; 85,  'team_rank_id' =&gt; 1 ],</v>
      </c>
      <c r="Y290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0" s="30" t="str">
        <f t="shared" si="59"/>
        <v xml:space="preserve">            [ 'session_id' =&gt; 10, 'division_id' =&gt; 104 ],</v>
      </c>
      <c r="AA290" s="30" t="str">
        <f t="shared" si="53"/>
        <v xml:space="preserve">            [ 'session_id' =&gt;   10, 'team_rank_id' =&gt; 1 ],</v>
      </c>
      <c r="AB290" s="30" t="str">
        <f t="shared" si="55"/>
        <v xml:space="preserve">            [ 'session_id' =&gt;   10, 'item_id' =&gt; 2, 'sequence' =&gt; 2 ],</v>
      </c>
      <c r="AC290" s="30" t="str">
        <f t="shared" si="56"/>
        <v>cohort85teamrank1</v>
      </c>
      <c r="AD290" s="30">
        <f>VLOOKUP(AC290,teams!C:D,2,FALSE)</f>
        <v>149</v>
      </c>
      <c r="AE290" s="30" t="str">
        <f t="shared" si="57"/>
        <v>s10i2seq2</v>
      </c>
      <c r="AF290" s="30" t="e">
        <f>VLOOKUP(AE290,sesionitem!D:E,2,FALSE)</f>
        <v>#N/A</v>
      </c>
      <c r="AG290" s="30" t="e">
        <f t="shared" si="58"/>
        <v>#N/A</v>
      </c>
    </row>
    <row r="291" spans="1:33" x14ac:dyDescent="0.2">
      <c r="A291" s="30">
        <v>290</v>
      </c>
      <c r="B291" s="30">
        <f>VLOOKUP(C291,'May Sessions'!D:E,2,FALSE)</f>
        <v>10</v>
      </c>
      <c r="C291" s="31">
        <v>44340.75</v>
      </c>
      <c r="D291" s="64">
        <f>VLOOKUP(E291,'Age Groups'!B:C,2,FALSE)</f>
        <v>4</v>
      </c>
      <c r="E291" s="31" t="s">
        <v>911</v>
      </c>
      <c r="F291" s="64">
        <f>VLOOKUP(H291,Items!J:L,3,FALSE)</f>
        <v>2</v>
      </c>
      <c r="G291" s="64">
        <f t="shared" si="54"/>
        <v>2</v>
      </c>
      <c r="H291" s="31" t="s">
        <v>923</v>
      </c>
      <c r="I291" s="31" t="s">
        <v>1109</v>
      </c>
      <c r="J291" s="64" t="str">
        <f>MID(L291,10,1)</f>
        <v>4</v>
      </c>
      <c r="K291" s="31" t="str">
        <f>RIGHT(L291,1)</f>
        <v>5</v>
      </c>
      <c r="L291" s="32" t="s">
        <v>918</v>
      </c>
      <c r="M291" s="36"/>
      <c r="N291" s="36" t="s">
        <v>1067</v>
      </c>
      <c r="O291" s="61">
        <f>VLOOKUP(P291,Clubs!D:E,2,FALSE)</f>
        <v>32</v>
      </c>
      <c r="P291" s="36" t="s">
        <v>1006</v>
      </c>
      <c r="Q291" s="61">
        <v>1</v>
      </c>
      <c r="R291" s="32"/>
      <c r="V291" s="30" t="str">
        <f t="shared" si="49"/>
        <v>c32ag4y2d104</v>
      </c>
      <c r="W291" s="30">
        <f>VLOOKUP(V291,Cohorts!A:B,2,FALSE)</f>
        <v>146</v>
      </c>
      <c r="X291" s="30" t="str">
        <f t="shared" si="50"/>
        <v xml:space="preserve">            [ 'cohort_id' =&gt; 146,  'team_rank_id' =&gt; 1 ],</v>
      </c>
      <c r="Y291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1" s="30" t="str">
        <f t="shared" si="59"/>
        <v xml:space="preserve">            [ 'session_id' =&gt; 10, 'division_id' =&gt; 104 ],</v>
      </c>
      <c r="AA291" s="30" t="str">
        <f t="shared" si="53"/>
        <v xml:space="preserve">            [ 'session_id' =&gt;   10, 'team_rank_id' =&gt; 1 ],</v>
      </c>
      <c r="AB291" s="30" t="str">
        <f t="shared" si="55"/>
        <v xml:space="preserve">            [ 'session_id' =&gt;   10, 'item_id' =&gt; 2, 'sequence' =&gt; 2 ],</v>
      </c>
      <c r="AC291" s="30" t="str">
        <f t="shared" si="56"/>
        <v>cohort146teamrank1</v>
      </c>
      <c r="AD291" s="30">
        <f>VLOOKUP(AC291,teams!C:D,2,FALSE)</f>
        <v>33</v>
      </c>
      <c r="AE291" s="30" t="str">
        <f t="shared" si="57"/>
        <v>s10i2seq2</v>
      </c>
      <c r="AF291" s="30" t="e">
        <f>VLOOKUP(AE291,sesionitem!D:E,2,FALSE)</f>
        <v>#N/A</v>
      </c>
      <c r="AG291" s="30" t="e">
        <f t="shared" si="58"/>
        <v>#N/A</v>
      </c>
    </row>
    <row r="292" spans="1:33" ht="17" x14ac:dyDescent="0.2">
      <c r="A292" s="30">
        <v>291</v>
      </c>
      <c r="B292" s="30">
        <f>VLOOKUP(C292,'May Sessions'!D:E,2,FALSE)</f>
        <v>10</v>
      </c>
      <c r="C292" s="31">
        <v>44340.75</v>
      </c>
      <c r="D292" s="64">
        <f>VLOOKUP(E292,'Age Groups'!B:C,2,FALSE)</f>
        <v>4</v>
      </c>
      <c r="E292" s="31" t="s">
        <v>911</v>
      </c>
      <c r="F292" s="64">
        <f>VLOOKUP(H292,Items!J:L,3,FALSE)</f>
        <v>8</v>
      </c>
      <c r="G292" s="64">
        <f t="shared" si="54"/>
        <v>3</v>
      </c>
      <c r="H292" s="31" t="s">
        <v>919</v>
      </c>
      <c r="I292" s="31" t="s">
        <v>1108</v>
      </c>
      <c r="J292" s="64" t="str">
        <f>RIGHT(L292,1)</f>
        <v>5</v>
      </c>
      <c r="K292" s="31" t="str">
        <f>MID(L292,10,1)</f>
        <v>4</v>
      </c>
      <c r="L292" s="32" t="s">
        <v>918</v>
      </c>
      <c r="M292" s="36"/>
      <c r="N292" s="36" t="s">
        <v>938</v>
      </c>
      <c r="O292" s="61">
        <f>VLOOKUP(P292,Clubs!D:E,2,FALSE)</f>
        <v>39</v>
      </c>
      <c r="P292" s="36" t="s">
        <v>140</v>
      </c>
      <c r="Q292" s="61">
        <v>1</v>
      </c>
      <c r="R292" s="34" t="s">
        <v>768</v>
      </c>
      <c r="V292" s="201" t="str">
        <f t="shared" si="49"/>
        <v>c39ag4y2d105</v>
      </c>
      <c r="W292" s="201">
        <f>VLOOKUP(V292,Cohorts!A:B,2,FALSE)</f>
        <v>189</v>
      </c>
      <c r="X292" s="201" t="str">
        <f t="shared" si="50"/>
        <v xml:space="preserve">            [ 'cohort_id' =&gt; 189,  'team_rank_id' =&gt; 1 ],</v>
      </c>
      <c r="Y292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2" s="30" t="str">
        <f t="shared" si="59"/>
        <v xml:space="preserve">            [ 'session_id' =&gt; 10, 'division_id' =&gt; 105 ],</v>
      </c>
      <c r="AA292" s="30" t="str">
        <f t="shared" si="53"/>
        <v xml:space="preserve">            [ 'session_id' =&gt;   10, 'team_rank_id' =&gt; 1 ],</v>
      </c>
      <c r="AB292" s="30" t="str">
        <f t="shared" si="55"/>
        <v xml:space="preserve">            [ 'session_id' =&gt;   10, 'item_id' =&gt; 8, 'sequence' =&gt; 3 ],</v>
      </c>
      <c r="AC292" s="30" t="str">
        <f t="shared" si="56"/>
        <v>cohort189teamrank1</v>
      </c>
      <c r="AD292" s="30">
        <f>VLOOKUP(AC292,teams!C:D,2,FALSE)</f>
        <v>64</v>
      </c>
      <c r="AE292" s="30" t="str">
        <f t="shared" si="57"/>
        <v>s10i8seq3</v>
      </c>
      <c r="AF292" s="30" t="e">
        <f>VLOOKUP(AE292,sesionitem!D:E,2,FALSE)</f>
        <v>#N/A</v>
      </c>
      <c r="AG292" s="30" t="e">
        <f t="shared" si="58"/>
        <v>#N/A</v>
      </c>
    </row>
    <row r="293" spans="1:33" ht="17" x14ac:dyDescent="0.2">
      <c r="A293" s="30">
        <v>292</v>
      </c>
      <c r="B293" s="30">
        <f>VLOOKUP(C293,'May Sessions'!D:E,2,FALSE)</f>
        <v>10</v>
      </c>
      <c r="C293" s="31">
        <v>44340.75</v>
      </c>
      <c r="D293" s="64">
        <f>VLOOKUP(E293,'Age Groups'!B:C,2,FALSE)</f>
        <v>4</v>
      </c>
      <c r="E293" s="31" t="s">
        <v>911</v>
      </c>
      <c r="F293" s="64">
        <f>VLOOKUP(H293,Items!J:L,3,FALSE)</f>
        <v>8</v>
      </c>
      <c r="G293" s="64">
        <f t="shared" si="54"/>
        <v>3</v>
      </c>
      <c r="H293" s="31" t="s">
        <v>919</v>
      </c>
      <c r="I293" s="31" t="s">
        <v>1108</v>
      </c>
      <c r="J293" s="64" t="str">
        <f>RIGHT(L293,1)</f>
        <v>5</v>
      </c>
      <c r="K293" s="31" t="str">
        <f>MID(L293,10,1)</f>
        <v>4</v>
      </c>
      <c r="L293" s="32" t="s">
        <v>918</v>
      </c>
      <c r="M293" s="36"/>
      <c r="N293" s="36" t="s">
        <v>986</v>
      </c>
      <c r="O293" s="61">
        <f>VLOOKUP(P293,Clubs!D:E,2,FALSE)</f>
        <v>25</v>
      </c>
      <c r="P293" s="36" t="s">
        <v>93</v>
      </c>
      <c r="Q293" s="61">
        <v>1</v>
      </c>
      <c r="R293" s="34" t="s">
        <v>769</v>
      </c>
      <c r="V293" s="201" t="str">
        <f t="shared" si="49"/>
        <v>c25ag4y2d105</v>
      </c>
      <c r="W293" s="201">
        <f>VLOOKUP(V293,Cohorts!A:B,2,FALSE)</f>
        <v>101</v>
      </c>
      <c r="X293" s="201" t="str">
        <f t="shared" si="50"/>
        <v xml:space="preserve">            [ 'cohort_id' =&gt; 101,  'team_rank_id' =&gt; 1 ],</v>
      </c>
      <c r="Y293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3" s="30" t="str">
        <f t="shared" si="59"/>
        <v xml:space="preserve">            [ 'session_id' =&gt; 10, 'division_id' =&gt; 105 ],</v>
      </c>
      <c r="AA293" s="30" t="str">
        <f t="shared" si="53"/>
        <v xml:space="preserve">            [ 'session_id' =&gt;   10, 'team_rank_id' =&gt; 1 ],</v>
      </c>
      <c r="AB293" s="30" t="str">
        <f t="shared" si="55"/>
        <v xml:space="preserve">            [ 'session_id' =&gt;   10, 'item_id' =&gt; 8, 'sequence' =&gt; 3 ],</v>
      </c>
      <c r="AC293" s="30" t="str">
        <f t="shared" si="56"/>
        <v>cohort101teamrank1</v>
      </c>
      <c r="AD293" s="30">
        <f>VLOOKUP(AC293,teams!C:D,2,FALSE)</f>
        <v>1</v>
      </c>
      <c r="AE293" s="30" t="str">
        <f t="shared" si="57"/>
        <v>s10i8seq3</v>
      </c>
      <c r="AF293" s="30" t="e">
        <f>VLOOKUP(AE293,sesionitem!D:E,2,FALSE)</f>
        <v>#N/A</v>
      </c>
      <c r="AG293" s="30" t="e">
        <f t="shared" si="58"/>
        <v>#N/A</v>
      </c>
    </row>
    <row r="294" spans="1:33" ht="17" x14ac:dyDescent="0.2">
      <c r="A294" s="30">
        <v>293</v>
      </c>
      <c r="B294" s="30">
        <f>VLOOKUP(C294,'May Sessions'!D:E,2,FALSE)</f>
        <v>10</v>
      </c>
      <c r="C294" s="31">
        <v>44340.75</v>
      </c>
      <c r="D294" s="64">
        <f>VLOOKUP(E294,'Age Groups'!B:C,2,FALSE)</f>
        <v>4</v>
      </c>
      <c r="E294" s="31" t="s">
        <v>911</v>
      </c>
      <c r="F294" s="64">
        <f>VLOOKUP(H294,Items!J:L,3,FALSE)</f>
        <v>8</v>
      </c>
      <c r="G294" s="64">
        <f t="shared" si="54"/>
        <v>3</v>
      </c>
      <c r="H294" s="31" t="s">
        <v>919</v>
      </c>
      <c r="I294" s="31" t="s">
        <v>1108</v>
      </c>
      <c r="J294" s="64" t="str">
        <f>MID(L294,10,1)</f>
        <v>4</v>
      </c>
      <c r="K294" s="31" t="str">
        <f>RIGHT(L294,1)</f>
        <v>5</v>
      </c>
      <c r="L294" s="32" t="s">
        <v>918</v>
      </c>
      <c r="M294" s="36"/>
      <c r="N294" s="36" t="s">
        <v>1017</v>
      </c>
      <c r="O294" s="61">
        <f>VLOOKUP(P294,Clubs!D:E,2,FALSE)</f>
        <v>16</v>
      </c>
      <c r="P294" s="36" t="s">
        <v>59</v>
      </c>
      <c r="Q294" s="61">
        <v>1</v>
      </c>
      <c r="R294" s="34" t="s">
        <v>770</v>
      </c>
      <c r="V294" s="30" t="str">
        <f t="shared" si="49"/>
        <v>c16ag4y2d104</v>
      </c>
      <c r="W294" s="30">
        <f>VLOOKUP(V294,Cohorts!A:B,2,FALSE)</f>
        <v>53</v>
      </c>
      <c r="X294" s="30" t="str">
        <f t="shared" si="50"/>
        <v xml:space="preserve">            [ 'cohort_id' =&gt; 53,  'team_rank_id' =&gt; 1 ],</v>
      </c>
      <c r="Y294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4" s="30" t="str">
        <f t="shared" si="59"/>
        <v xml:space="preserve">            [ 'session_id' =&gt; 10, 'division_id' =&gt; 104 ],</v>
      </c>
      <c r="AA294" s="30" t="str">
        <f t="shared" si="53"/>
        <v xml:space="preserve">            [ 'session_id' =&gt;   10, 'team_rank_id' =&gt; 1 ],</v>
      </c>
      <c r="AB294" s="30" t="str">
        <f t="shared" si="55"/>
        <v xml:space="preserve">            [ 'session_id' =&gt;   10, 'item_id' =&gt; 8, 'sequence' =&gt; 3 ],</v>
      </c>
      <c r="AC294" s="30" t="str">
        <f t="shared" si="56"/>
        <v>cohort53teamrank1</v>
      </c>
      <c r="AD294" s="30">
        <f>VLOOKUP(AC294,teams!C:D,2,FALSE)</f>
        <v>139</v>
      </c>
      <c r="AE294" s="30" t="str">
        <f t="shared" si="57"/>
        <v>s10i8seq3</v>
      </c>
      <c r="AF294" s="30" t="e">
        <f>VLOOKUP(AE294,sesionitem!D:E,2,FALSE)</f>
        <v>#N/A</v>
      </c>
      <c r="AG294" s="30" t="e">
        <f t="shared" si="58"/>
        <v>#N/A</v>
      </c>
    </row>
    <row r="295" spans="1:33" ht="17" x14ac:dyDescent="0.2">
      <c r="A295" s="30">
        <v>294</v>
      </c>
      <c r="B295" s="30">
        <f>VLOOKUP(C295,'May Sessions'!D:E,2,FALSE)</f>
        <v>10</v>
      </c>
      <c r="C295" s="31">
        <v>44340.75</v>
      </c>
      <c r="D295" s="64">
        <f>VLOOKUP(E295,'Age Groups'!B:C,2,FALSE)</f>
        <v>4</v>
      </c>
      <c r="E295" s="31" t="s">
        <v>911</v>
      </c>
      <c r="F295" s="64">
        <f>VLOOKUP(H295,Items!J:L,3,FALSE)</f>
        <v>8</v>
      </c>
      <c r="G295" s="64">
        <f t="shared" si="54"/>
        <v>3</v>
      </c>
      <c r="H295" s="31" t="s">
        <v>919</v>
      </c>
      <c r="I295" s="31" t="s">
        <v>1108</v>
      </c>
      <c r="J295" s="64" t="str">
        <f>MID(L295,10,1)</f>
        <v>4</v>
      </c>
      <c r="K295" s="31" t="str">
        <f>RIGHT(L295,1)</f>
        <v>5</v>
      </c>
      <c r="L295" s="32" t="s">
        <v>918</v>
      </c>
      <c r="M295" s="36"/>
      <c r="N295" s="36" t="s">
        <v>1042</v>
      </c>
      <c r="O295" s="61">
        <f>VLOOKUP(P295,Clubs!D:E,2,FALSE)</f>
        <v>32</v>
      </c>
      <c r="P295" s="36" t="s">
        <v>1006</v>
      </c>
      <c r="Q295" s="61">
        <v>1</v>
      </c>
      <c r="R295" s="34" t="s">
        <v>771</v>
      </c>
      <c r="V295" s="30" t="str">
        <f t="shared" si="49"/>
        <v>c32ag4y2d104</v>
      </c>
      <c r="W295" s="30">
        <f>VLOOKUP(V295,Cohorts!A:B,2,FALSE)</f>
        <v>146</v>
      </c>
      <c r="X295" s="30" t="str">
        <f t="shared" si="50"/>
        <v xml:space="preserve">            [ 'cohort_id' =&gt; 146,  'team_rank_id' =&gt; 1 ],</v>
      </c>
      <c r="Y295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5" s="30" t="str">
        <f t="shared" si="59"/>
        <v xml:space="preserve">            [ 'session_id' =&gt; 10, 'division_id' =&gt; 104 ],</v>
      </c>
      <c r="AA295" s="30" t="str">
        <f t="shared" si="53"/>
        <v xml:space="preserve">            [ 'session_id' =&gt;   10, 'team_rank_id' =&gt; 1 ],</v>
      </c>
      <c r="AB295" s="30" t="str">
        <f t="shared" si="55"/>
        <v xml:space="preserve">            [ 'session_id' =&gt;   10, 'item_id' =&gt; 8, 'sequence' =&gt; 3 ],</v>
      </c>
      <c r="AC295" s="30" t="str">
        <f t="shared" si="56"/>
        <v>cohort146teamrank1</v>
      </c>
      <c r="AD295" s="30">
        <f>VLOOKUP(AC295,teams!C:D,2,FALSE)</f>
        <v>33</v>
      </c>
      <c r="AE295" s="30" t="str">
        <f t="shared" si="57"/>
        <v>s10i8seq3</v>
      </c>
      <c r="AF295" s="30" t="e">
        <f>VLOOKUP(AE295,sesionitem!D:E,2,FALSE)</f>
        <v>#N/A</v>
      </c>
      <c r="AG295" s="30" t="e">
        <f t="shared" si="58"/>
        <v>#N/A</v>
      </c>
    </row>
    <row r="296" spans="1:33" ht="17" x14ac:dyDescent="0.2">
      <c r="A296" s="30">
        <v>295</v>
      </c>
      <c r="B296" s="30">
        <f>VLOOKUP(C296,'May Sessions'!D:E,2,FALSE)</f>
        <v>10</v>
      </c>
      <c r="C296" s="31">
        <v>44340.75</v>
      </c>
      <c r="D296" s="64">
        <f>VLOOKUP(E296,'Age Groups'!B:C,2,FALSE)</f>
        <v>4</v>
      </c>
      <c r="E296" s="31" t="s">
        <v>911</v>
      </c>
      <c r="F296" s="64">
        <f>VLOOKUP(H296,Items!J:L,3,FALSE)</f>
        <v>8</v>
      </c>
      <c r="G296" s="64">
        <f t="shared" si="54"/>
        <v>3</v>
      </c>
      <c r="H296" s="31" t="s">
        <v>919</v>
      </c>
      <c r="I296" s="31" t="s">
        <v>1108</v>
      </c>
      <c r="J296" s="64" t="str">
        <f>MID(L296,10,1)</f>
        <v>4</v>
      </c>
      <c r="K296" s="31" t="str">
        <f>RIGHT(L296,1)</f>
        <v>5</v>
      </c>
      <c r="L296" s="32" t="s">
        <v>918</v>
      </c>
      <c r="M296" s="36"/>
      <c r="N296" s="36" t="s">
        <v>1057</v>
      </c>
      <c r="O296" s="61">
        <f>VLOOKUP(P296,Clubs!D:E,2,FALSE)</f>
        <v>26</v>
      </c>
      <c r="P296" s="36" t="s">
        <v>96</v>
      </c>
      <c r="Q296" s="61">
        <v>1</v>
      </c>
      <c r="R296" s="34" t="s">
        <v>621</v>
      </c>
      <c r="V296" s="30" t="str">
        <f t="shared" si="49"/>
        <v>c26ag4y2d104</v>
      </c>
      <c r="W296" s="30">
        <f>VLOOKUP(V296,Cohorts!A:B,2,FALSE)</f>
        <v>106</v>
      </c>
      <c r="X296" s="30" t="str">
        <f t="shared" si="50"/>
        <v xml:space="preserve">            [ 'cohort_id' =&gt; 106,  'team_rank_id' =&gt; 1 ],</v>
      </c>
      <c r="Y296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6" s="30" t="str">
        <f t="shared" si="59"/>
        <v xml:space="preserve">            [ 'session_id' =&gt; 10, 'division_id' =&gt; 104 ],</v>
      </c>
      <c r="AA296" s="30" t="str">
        <f t="shared" si="53"/>
        <v xml:space="preserve">            [ 'session_id' =&gt;   10, 'team_rank_id' =&gt; 1 ],</v>
      </c>
      <c r="AB296" s="30" t="str">
        <f t="shared" si="55"/>
        <v xml:space="preserve">            [ 'session_id' =&gt;   10, 'item_id' =&gt; 8, 'sequence' =&gt; 3 ],</v>
      </c>
      <c r="AC296" s="30" t="str">
        <f t="shared" si="56"/>
        <v>cohort106teamrank1</v>
      </c>
      <c r="AD296" s="30">
        <f>VLOOKUP(AC296,teams!C:D,2,FALSE)</f>
        <v>3</v>
      </c>
      <c r="AE296" s="30" t="str">
        <f t="shared" si="57"/>
        <v>s10i8seq3</v>
      </c>
      <c r="AF296" s="30" t="e">
        <f>VLOOKUP(AE296,sesionitem!D:E,2,FALSE)</f>
        <v>#N/A</v>
      </c>
      <c r="AG296" s="30" t="e">
        <f t="shared" si="58"/>
        <v>#N/A</v>
      </c>
    </row>
    <row r="297" spans="1:33" ht="17" x14ac:dyDescent="0.2">
      <c r="A297" s="30">
        <v>296</v>
      </c>
      <c r="B297" s="30">
        <f>VLOOKUP(C297,'May Sessions'!D:E,2,FALSE)</f>
        <v>10</v>
      </c>
      <c r="C297" s="31">
        <v>44340.75</v>
      </c>
      <c r="D297" s="64">
        <f>VLOOKUP(E297,'Age Groups'!B:C,2,FALSE)</f>
        <v>4</v>
      </c>
      <c r="E297" s="31" t="s">
        <v>911</v>
      </c>
      <c r="F297" s="64">
        <f>VLOOKUP(H297,Items!J:L,3,FALSE)</f>
        <v>8</v>
      </c>
      <c r="G297" s="64">
        <f t="shared" si="54"/>
        <v>3</v>
      </c>
      <c r="H297" s="31" t="s">
        <v>919</v>
      </c>
      <c r="I297" s="31" t="s">
        <v>1108</v>
      </c>
      <c r="J297" s="64" t="str">
        <f>MID(L297,10,1)</f>
        <v>4</v>
      </c>
      <c r="K297" s="31" t="str">
        <f>RIGHT(L297,1)</f>
        <v>5</v>
      </c>
      <c r="L297" s="32" t="s">
        <v>918</v>
      </c>
      <c r="M297" s="36"/>
      <c r="N297" s="36" t="s">
        <v>1067</v>
      </c>
      <c r="O297" s="61">
        <f>VLOOKUP(P297,Clubs!D:E,2,FALSE)</f>
        <v>21</v>
      </c>
      <c r="P297" s="36" t="s">
        <v>78</v>
      </c>
      <c r="Q297" s="61">
        <v>1</v>
      </c>
      <c r="R297" s="34" t="s">
        <v>772</v>
      </c>
      <c r="V297" s="30" t="str">
        <f t="shared" si="49"/>
        <v>c21ag4y2d104</v>
      </c>
      <c r="W297" s="30">
        <f>VLOOKUP(V297,Cohorts!A:B,2,FALSE)</f>
        <v>85</v>
      </c>
      <c r="X297" s="30" t="str">
        <f t="shared" si="50"/>
        <v xml:space="preserve">            [ 'cohort_id' =&gt; 85,  'team_rank_id' =&gt; 1 ],</v>
      </c>
      <c r="Y297" s="30" t="str">
        <f t="shared" si="51"/>
        <v xml:space="preserve">                'competition_id' =&gt; 1, // this is May 2021###                'age_group_id'   =&gt; 4, ###                'start'          =&gt; '2021-05-24 18:00:00', ###            ], [</v>
      </c>
      <c r="Z297" s="30" t="str">
        <f t="shared" si="59"/>
        <v xml:space="preserve">            [ 'session_id' =&gt; 10, 'division_id' =&gt; 104 ],</v>
      </c>
      <c r="AA297" s="30" t="str">
        <f t="shared" si="53"/>
        <v xml:space="preserve">            [ 'session_id' =&gt;   10, 'team_rank_id' =&gt; 1 ],</v>
      </c>
      <c r="AB297" s="30" t="str">
        <f t="shared" si="55"/>
        <v xml:space="preserve">            [ 'session_id' =&gt;   10, 'item_id' =&gt; 8, 'sequence' =&gt; 3 ],</v>
      </c>
      <c r="AC297" s="30" t="str">
        <f t="shared" si="56"/>
        <v>cohort85teamrank1</v>
      </c>
      <c r="AD297" s="30">
        <f>VLOOKUP(AC297,teams!C:D,2,FALSE)</f>
        <v>149</v>
      </c>
      <c r="AE297" s="30" t="str">
        <f t="shared" si="57"/>
        <v>s10i8seq3</v>
      </c>
      <c r="AF297" s="30" t="e">
        <f>VLOOKUP(AE297,sesionitem!D:E,2,FALSE)</f>
        <v>#N/A</v>
      </c>
      <c r="AG297" s="30" t="e">
        <f t="shared" si="58"/>
        <v>#N/A</v>
      </c>
    </row>
    <row r="298" spans="1:33" x14ac:dyDescent="0.2">
      <c r="A298" s="30">
        <v>297</v>
      </c>
      <c r="B298" s="30">
        <f>VLOOKUP(C298,'May Sessions'!D:E,2,FALSE)</f>
        <v>25</v>
      </c>
      <c r="C298" s="31">
        <v>44340.8125</v>
      </c>
      <c r="D298" s="64">
        <f>VLOOKUP(E298,'Age Groups'!B:C,2,FALSE)</f>
        <v>6</v>
      </c>
      <c r="E298" s="31" t="s">
        <v>912</v>
      </c>
      <c r="F298" s="64">
        <f>VLOOKUP(H298,Items!J:L,3,FALSE)</f>
        <v>1</v>
      </c>
      <c r="G298" s="64">
        <f t="shared" si="54"/>
        <v>1</v>
      </c>
      <c r="H298" s="31" t="s">
        <v>920</v>
      </c>
      <c r="I298" s="31" t="s">
        <v>1109</v>
      </c>
      <c r="J298" s="64" t="str">
        <f t="shared" ref="J298:J315" si="60">RIGHT(L298,1)</f>
        <v>2</v>
      </c>
      <c r="K298" s="31"/>
      <c r="L298" s="31" t="s">
        <v>916</v>
      </c>
      <c r="M298" s="36"/>
      <c r="N298" s="36" t="s">
        <v>938</v>
      </c>
      <c r="O298" s="61">
        <f>VLOOKUP(P298,Clubs!D:E,2,FALSE)</f>
        <v>28</v>
      </c>
      <c r="P298" s="36" t="s">
        <v>102</v>
      </c>
      <c r="Q298" s="61">
        <v>1</v>
      </c>
      <c r="R298" s="32"/>
      <c r="V298" s="30" t="str">
        <f t="shared" si="49"/>
        <v>c28ag6y2d102</v>
      </c>
      <c r="W298" s="30">
        <f>VLOOKUP(V298,Cohorts!A:B,2,FALSE)</f>
        <v>122</v>
      </c>
      <c r="X298" s="30" t="str">
        <f t="shared" si="50"/>
        <v xml:space="preserve">            [ 'cohort_id' =&gt; 122,  'team_rank_id' =&gt; 1 ],</v>
      </c>
      <c r="Y298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298" s="30" t="str">
        <f t="shared" si="59"/>
        <v xml:space="preserve">            [ 'session_id' =&gt; 25, 'division_id' =&gt; 102 ],</v>
      </c>
      <c r="AA298" s="30" t="str">
        <f t="shared" si="53"/>
        <v xml:space="preserve">            [ 'session_id' =&gt;   25, 'team_rank_id' =&gt; 1 ],</v>
      </c>
      <c r="AB298" s="30" t="str">
        <f t="shared" si="55"/>
        <v xml:space="preserve">            [ 'session_id' =&gt;   25, 'item_id' =&gt; 1, 'sequence' =&gt; 1 ],</v>
      </c>
      <c r="AC298" s="30" t="str">
        <f t="shared" si="56"/>
        <v>cohort122teamrank1</v>
      </c>
      <c r="AD298" s="30">
        <f>VLOOKUP(AC298,teams!C:D,2,FALSE)</f>
        <v>13</v>
      </c>
      <c r="AE298" s="30" t="str">
        <f t="shared" si="57"/>
        <v>s25i1seq1</v>
      </c>
      <c r="AF298" s="30">
        <f>VLOOKUP(AE298,sesionitem!D:E,2,FALSE)</f>
        <v>55</v>
      </c>
      <c r="AG298" s="30" t="str">
        <f t="shared" si="58"/>
        <v xml:space="preserve">            [ 'session_item_id' =&gt; 55, 'team_id' =&gt; 13, 'sequence' =&gt; 1, 'music_title' =&gt; '' ],</v>
      </c>
    </row>
    <row r="299" spans="1:33" x14ac:dyDescent="0.2">
      <c r="A299" s="30">
        <v>298</v>
      </c>
      <c r="B299" s="30">
        <f>VLOOKUP(C299,'May Sessions'!D:E,2,FALSE)</f>
        <v>25</v>
      </c>
      <c r="C299" s="31">
        <v>44340.8125</v>
      </c>
      <c r="D299" s="64">
        <f>VLOOKUP(E299,'Age Groups'!B:C,2,FALSE)</f>
        <v>6</v>
      </c>
      <c r="E299" s="31" t="s">
        <v>912</v>
      </c>
      <c r="F299" s="64">
        <f>VLOOKUP(H299,Items!J:L,3,FALSE)</f>
        <v>1</v>
      </c>
      <c r="G299" s="64">
        <f t="shared" si="54"/>
        <v>1</v>
      </c>
      <c r="H299" s="31" t="s">
        <v>920</v>
      </c>
      <c r="I299" s="31" t="s">
        <v>1109</v>
      </c>
      <c r="J299" s="64" t="str">
        <f t="shared" si="60"/>
        <v>2</v>
      </c>
      <c r="K299" s="31"/>
      <c r="L299" s="31" t="s">
        <v>916</v>
      </c>
      <c r="M299" s="36"/>
      <c r="N299" s="36" t="s">
        <v>986</v>
      </c>
      <c r="O299" s="61">
        <f>VLOOKUP(P299,Clubs!D:E,2,FALSE)</f>
        <v>27</v>
      </c>
      <c r="P299" s="36" t="s">
        <v>98</v>
      </c>
      <c r="Q299" s="61">
        <v>1</v>
      </c>
      <c r="R299" s="32"/>
      <c r="V299" s="30" t="str">
        <f t="shared" si="49"/>
        <v>c27ag6y2d102</v>
      </c>
      <c r="W299" s="30">
        <f>VLOOKUP(V299,Cohorts!A:B,2,FALSE)</f>
        <v>114</v>
      </c>
      <c r="X299" s="30" t="str">
        <f t="shared" si="50"/>
        <v xml:space="preserve">            [ 'cohort_id' =&gt; 114,  'team_rank_id' =&gt; 1 ],</v>
      </c>
      <c r="Y299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299" s="30" t="str">
        <f t="shared" si="59"/>
        <v xml:space="preserve">            [ 'session_id' =&gt; 25, 'division_id' =&gt; 102 ],</v>
      </c>
      <c r="AA299" s="30" t="str">
        <f t="shared" si="53"/>
        <v xml:space="preserve">            [ 'session_id' =&gt;   25, 'team_rank_id' =&gt; 1 ],</v>
      </c>
      <c r="AB299" s="30" t="str">
        <f t="shared" si="55"/>
        <v xml:space="preserve">            [ 'session_id' =&gt;   25, 'item_id' =&gt; 1, 'sequence' =&gt; 1 ],</v>
      </c>
      <c r="AC299" s="30" t="str">
        <f t="shared" si="56"/>
        <v>cohort114teamrank1</v>
      </c>
      <c r="AD299" s="30">
        <f>VLOOKUP(AC299,teams!C:D,2,FALSE)</f>
        <v>9</v>
      </c>
      <c r="AE299" s="30" t="str">
        <f t="shared" si="57"/>
        <v>s25i1seq1</v>
      </c>
      <c r="AF299" s="30">
        <f>VLOOKUP(AE299,sesionitem!D:E,2,FALSE)</f>
        <v>55</v>
      </c>
      <c r="AG299" s="30" t="str">
        <f t="shared" si="58"/>
        <v xml:space="preserve">            [ 'session_item_id' =&gt; 55, 'team_id' =&gt; 9, 'sequence' =&gt; 2, 'music_title' =&gt; '' ],</v>
      </c>
    </row>
    <row r="300" spans="1:33" x14ac:dyDescent="0.2">
      <c r="A300" s="30">
        <v>299</v>
      </c>
      <c r="B300" s="30">
        <f>VLOOKUP(C300,'May Sessions'!D:E,2,FALSE)</f>
        <v>25</v>
      </c>
      <c r="C300" s="31">
        <v>44340.8125</v>
      </c>
      <c r="D300" s="64">
        <f>VLOOKUP(E300,'Age Groups'!B:C,2,FALSE)</f>
        <v>6</v>
      </c>
      <c r="E300" s="31" t="s">
        <v>912</v>
      </c>
      <c r="F300" s="64">
        <f>VLOOKUP(H300,Items!J:L,3,FALSE)</f>
        <v>1</v>
      </c>
      <c r="G300" s="64">
        <f t="shared" si="54"/>
        <v>1</v>
      </c>
      <c r="H300" s="31" t="s">
        <v>920</v>
      </c>
      <c r="I300" s="31" t="s">
        <v>1109</v>
      </c>
      <c r="J300" s="64" t="str">
        <f t="shared" si="60"/>
        <v>2</v>
      </c>
      <c r="K300" s="31"/>
      <c r="L300" s="31" t="s">
        <v>916</v>
      </c>
      <c r="M300" s="36"/>
      <c r="N300" s="36" t="s">
        <v>1017</v>
      </c>
      <c r="O300" s="61">
        <f>VLOOKUP(P300,Clubs!D:E,2,FALSE)</f>
        <v>16</v>
      </c>
      <c r="P300" s="36" t="s">
        <v>59</v>
      </c>
      <c r="Q300" s="61">
        <v>1</v>
      </c>
      <c r="R300" s="32"/>
      <c r="V300" s="30" t="str">
        <f t="shared" si="49"/>
        <v>c16ag6y2d102</v>
      </c>
      <c r="W300" s="30">
        <f>VLOOKUP(V300,Cohorts!A:B,2,FALSE)</f>
        <v>57</v>
      </c>
      <c r="X300" s="30" t="str">
        <f t="shared" si="50"/>
        <v xml:space="preserve">            [ 'cohort_id' =&gt; 57,  'team_rank_id' =&gt; 1 ],</v>
      </c>
      <c r="Y300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0" s="30" t="str">
        <f t="shared" si="59"/>
        <v xml:space="preserve">            [ 'session_id' =&gt; 25, 'division_id' =&gt; 102 ],</v>
      </c>
      <c r="AA300" s="30" t="str">
        <f t="shared" si="53"/>
        <v xml:space="preserve">            [ 'session_id' =&gt;   25, 'team_rank_id' =&gt; 1 ],</v>
      </c>
      <c r="AB300" s="30" t="str">
        <f t="shared" si="55"/>
        <v xml:space="preserve">            [ 'session_id' =&gt;   25, 'item_id' =&gt; 1, 'sequence' =&gt; 1 ],</v>
      </c>
      <c r="AC300" s="30" t="str">
        <f t="shared" si="56"/>
        <v>cohort57teamrank1</v>
      </c>
      <c r="AD300" s="30">
        <f>VLOOKUP(AC300,teams!C:D,2,FALSE)</f>
        <v>141</v>
      </c>
      <c r="AE300" s="30" t="str">
        <f t="shared" si="57"/>
        <v>s25i1seq1</v>
      </c>
      <c r="AF300" s="30">
        <f>VLOOKUP(AE300,sesionitem!D:E,2,FALSE)</f>
        <v>55</v>
      </c>
      <c r="AG300" s="30" t="str">
        <f t="shared" si="58"/>
        <v xml:space="preserve">            [ 'session_item_id' =&gt; 55, 'team_id' =&gt; 141, 'sequence' =&gt; 3, 'music_title' =&gt; '' ],</v>
      </c>
    </row>
    <row r="301" spans="1:33" x14ac:dyDescent="0.2">
      <c r="A301" s="30">
        <v>300</v>
      </c>
      <c r="B301" s="30">
        <f>VLOOKUP(C301,'May Sessions'!D:E,2,FALSE)</f>
        <v>25</v>
      </c>
      <c r="C301" s="31">
        <v>44340.8125</v>
      </c>
      <c r="D301" s="64">
        <f>VLOOKUP(E301,'Age Groups'!B:C,2,FALSE)</f>
        <v>6</v>
      </c>
      <c r="E301" s="31" t="s">
        <v>912</v>
      </c>
      <c r="F301" s="64">
        <f>VLOOKUP(H301,Items!J:L,3,FALSE)</f>
        <v>1</v>
      </c>
      <c r="G301" s="64">
        <f t="shared" si="54"/>
        <v>1</v>
      </c>
      <c r="H301" s="31" t="s">
        <v>920</v>
      </c>
      <c r="I301" s="31" t="s">
        <v>1109</v>
      </c>
      <c r="J301" s="64" t="str">
        <f t="shared" si="60"/>
        <v>2</v>
      </c>
      <c r="K301" s="31"/>
      <c r="L301" s="31" t="s">
        <v>916</v>
      </c>
      <c r="M301" s="36"/>
      <c r="N301" s="36" t="s">
        <v>1042</v>
      </c>
      <c r="O301" s="61">
        <f>VLOOKUP(P301,Clubs!D:E,2,FALSE)</f>
        <v>42</v>
      </c>
      <c r="P301" s="36" t="s">
        <v>1087</v>
      </c>
      <c r="Q301" s="61">
        <v>1</v>
      </c>
      <c r="R301" s="32"/>
      <c r="V301" s="30" t="str">
        <f t="shared" si="49"/>
        <v>c42ag6y2d102</v>
      </c>
      <c r="W301" s="30">
        <f>VLOOKUP(V301,Cohorts!A:B,2,FALSE)</f>
        <v>216</v>
      </c>
      <c r="X301" s="30" t="str">
        <f t="shared" si="50"/>
        <v xml:space="preserve">            [ 'cohort_id' =&gt; 216,  'team_rank_id' =&gt; 1 ],</v>
      </c>
      <c r="Y301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1" s="30" t="str">
        <f t="shared" si="59"/>
        <v xml:space="preserve">            [ 'session_id' =&gt; 25, 'division_id' =&gt; 102 ],</v>
      </c>
      <c r="AA301" s="30" t="str">
        <f t="shared" si="53"/>
        <v xml:space="preserve">            [ 'session_id' =&gt;   25, 'team_rank_id' =&gt; 1 ],</v>
      </c>
      <c r="AB301" s="30" t="str">
        <f t="shared" si="55"/>
        <v xml:space="preserve">            [ 'session_id' =&gt;   25, 'item_id' =&gt; 1, 'sequence' =&gt; 1 ],</v>
      </c>
      <c r="AC301" s="30" t="str">
        <f t="shared" si="56"/>
        <v>cohort216teamrank1</v>
      </c>
      <c r="AD301" s="30">
        <f>VLOOKUP(AC301,teams!C:D,2,FALSE)</f>
        <v>82</v>
      </c>
      <c r="AE301" s="30" t="str">
        <f t="shared" si="57"/>
        <v>s25i1seq1</v>
      </c>
      <c r="AF301" s="30">
        <f>VLOOKUP(AE301,sesionitem!D:E,2,FALSE)</f>
        <v>55</v>
      </c>
      <c r="AG301" s="30" t="str">
        <f t="shared" si="58"/>
        <v xml:space="preserve">            [ 'session_item_id' =&gt; 55, 'team_id' =&gt; 82, 'sequence' =&gt; 4, 'music_title' =&gt; '' ],</v>
      </c>
    </row>
    <row r="302" spans="1:33" x14ac:dyDescent="0.2">
      <c r="A302" s="30">
        <v>301</v>
      </c>
      <c r="B302" s="30">
        <f>VLOOKUP(C302,'May Sessions'!D:E,2,FALSE)</f>
        <v>25</v>
      </c>
      <c r="C302" s="31">
        <v>44340.8125</v>
      </c>
      <c r="D302" s="64">
        <f>VLOOKUP(E302,'Age Groups'!B:C,2,FALSE)</f>
        <v>6</v>
      </c>
      <c r="E302" s="31" t="s">
        <v>912</v>
      </c>
      <c r="F302" s="64">
        <f>VLOOKUP(H302,Items!J:L,3,FALSE)</f>
        <v>1</v>
      </c>
      <c r="G302" s="64">
        <f t="shared" si="54"/>
        <v>1</v>
      </c>
      <c r="H302" s="31" t="s">
        <v>920</v>
      </c>
      <c r="I302" s="31" t="s">
        <v>1109</v>
      </c>
      <c r="J302" s="64" t="str">
        <f t="shared" si="60"/>
        <v>2</v>
      </c>
      <c r="K302" s="31"/>
      <c r="L302" s="31" t="s">
        <v>916</v>
      </c>
      <c r="M302" s="36"/>
      <c r="N302" s="36" t="s">
        <v>1057</v>
      </c>
      <c r="O302" s="61">
        <f>VLOOKUP(P302,Clubs!D:E,2,FALSE)</f>
        <v>15</v>
      </c>
      <c r="P302" s="36" t="s">
        <v>1086</v>
      </c>
      <c r="Q302" s="61">
        <v>1</v>
      </c>
      <c r="R302" s="32"/>
      <c r="V302" s="30" t="str">
        <f t="shared" si="49"/>
        <v>c15ag6y2d102</v>
      </c>
      <c r="W302" s="30">
        <f>VLOOKUP(V302,Cohorts!A:B,2,FALSE)</f>
        <v>49</v>
      </c>
      <c r="X302" s="30" t="str">
        <f t="shared" si="50"/>
        <v xml:space="preserve">            [ 'cohort_id' =&gt; 49,  'team_rank_id' =&gt; 1 ],</v>
      </c>
      <c r="Y302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2" s="30" t="str">
        <f t="shared" si="59"/>
        <v xml:space="preserve">            [ 'session_id' =&gt; 25, 'division_id' =&gt; 102 ],</v>
      </c>
      <c r="AA302" s="30" t="str">
        <f t="shared" si="53"/>
        <v xml:space="preserve">            [ 'session_id' =&gt;   25, 'team_rank_id' =&gt; 1 ],</v>
      </c>
      <c r="AB302" s="30" t="str">
        <f t="shared" si="55"/>
        <v xml:space="preserve">            [ 'session_id' =&gt;   25, 'item_id' =&gt; 1, 'sequence' =&gt; 1 ],</v>
      </c>
      <c r="AC302" s="30" t="str">
        <f t="shared" si="56"/>
        <v>cohort49teamrank1</v>
      </c>
      <c r="AD302" s="30">
        <f>VLOOKUP(AC302,teams!C:D,2,FALSE)</f>
        <v>137</v>
      </c>
      <c r="AE302" s="30" t="str">
        <f t="shared" si="57"/>
        <v>s25i1seq1</v>
      </c>
      <c r="AF302" s="30">
        <f>VLOOKUP(AE302,sesionitem!D:E,2,FALSE)</f>
        <v>55</v>
      </c>
      <c r="AG302" s="30" t="str">
        <f t="shared" si="58"/>
        <v xml:space="preserve">            [ 'session_item_id' =&gt; 55, 'team_id' =&gt; 137, 'sequence' =&gt; 5, 'music_title' =&gt; '' ],</v>
      </c>
    </row>
    <row r="303" spans="1:33" x14ac:dyDescent="0.2">
      <c r="A303" s="30">
        <v>302</v>
      </c>
      <c r="B303" s="30">
        <f>VLOOKUP(C303,'May Sessions'!D:E,2,FALSE)</f>
        <v>25</v>
      </c>
      <c r="C303" s="31">
        <v>44340.8125</v>
      </c>
      <c r="D303" s="64">
        <f>VLOOKUP(E303,'Age Groups'!B:C,2,FALSE)</f>
        <v>6</v>
      </c>
      <c r="E303" s="31" t="s">
        <v>912</v>
      </c>
      <c r="F303" s="64">
        <f>VLOOKUP(H303,Items!J:L,3,FALSE)</f>
        <v>1</v>
      </c>
      <c r="G303" s="64">
        <f t="shared" si="54"/>
        <v>1</v>
      </c>
      <c r="H303" s="31" t="s">
        <v>920</v>
      </c>
      <c r="I303" s="31" t="s">
        <v>1109</v>
      </c>
      <c r="J303" s="64" t="str">
        <f t="shared" si="60"/>
        <v>2</v>
      </c>
      <c r="K303" s="31"/>
      <c r="L303" s="31" t="s">
        <v>916</v>
      </c>
      <c r="M303" s="36"/>
      <c r="N303" s="36" t="s">
        <v>1067</v>
      </c>
      <c r="O303" s="61">
        <f>VLOOKUP(P303,Clubs!D:E,2,FALSE)</f>
        <v>37</v>
      </c>
      <c r="P303" s="36" t="s">
        <v>134</v>
      </c>
      <c r="Q303" s="61">
        <v>1</v>
      </c>
      <c r="R303" s="32"/>
      <c r="V303" s="30" t="str">
        <f t="shared" si="49"/>
        <v>c37ag6y2d102</v>
      </c>
      <c r="W303" s="30">
        <f>VLOOKUP(V303,Cohorts!A:B,2,FALSE)</f>
        <v>177</v>
      </c>
      <c r="X303" s="30" t="str">
        <f t="shared" si="50"/>
        <v xml:space="preserve">            [ 'cohort_id' =&gt; 177,  'team_rank_id' =&gt; 1 ],</v>
      </c>
      <c r="Y303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3" s="30" t="str">
        <f t="shared" si="59"/>
        <v xml:space="preserve">            [ 'session_id' =&gt; 25, 'division_id' =&gt; 102 ],</v>
      </c>
      <c r="AA303" s="30" t="str">
        <f t="shared" si="53"/>
        <v xml:space="preserve">            [ 'session_id' =&gt;   25, 'team_rank_id' =&gt; 1 ],</v>
      </c>
      <c r="AB303" s="30" t="str">
        <f t="shared" si="55"/>
        <v xml:space="preserve">            [ 'session_id' =&gt;   25, 'item_id' =&gt; 1, 'sequence' =&gt; 1 ],</v>
      </c>
      <c r="AC303" s="30" t="str">
        <f t="shared" si="56"/>
        <v>cohort177teamrank1</v>
      </c>
      <c r="AD303" s="30">
        <f>VLOOKUP(AC303,teams!C:D,2,FALSE)</f>
        <v>56</v>
      </c>
      <c r="AE303" s="30" t="str">
        <f t="shared" si="57"/>
        <v>s25i1seq1</v>
      </c>
      <c r="AF303" s="30">
        <f>VLOOKUP(AE303,sesionitem!D:E,2,FALSE)</f>
        <v>55</v>
      </c>
      <c r="AG303" s="30" t="str">
        <f t="shared" si="58"/>
        <v xml:space="preserve">            [ 'session_item_id' =&gt; 55, 'team_id' =&gt; 56, 'sequence' =&gt; 6, 'music_title' =&gt; '' ],</v>
      </c>
    </row>
    <row r="304" spans="1:33" x14ac:dyDescent="0.2">
      <c r="A304" s="30">
        <v>303</v>
      </c>
      <c r="B304" s="30">
        <f>VLOOKUP(C304,'May Sessions'!D:E,2,FALSE)</f>
        <v>25</v>
      </c>
      <c r="C304" s="31">
        <v>44340.8125</v>
      </c>
      <c r="D304" s="64">
        <f>VLOOKUP(E304,'Age Groups'!B:C,2,FALSE)</f>
        <v>6</v>
      </c>
      <c r="E304" s="31" t="s">
        <v>912</v>
      </c>
      <c r="F304" s="64">
        <f>VLOOKUP(H304,Items!J:L,3,FALSE)</f>
        <v>4</v>
      </c>
      <c r="G304" s="64">
        <f t="shared" si="54"/>
        <v>2</v>
      </c>
      <c r="H304" s="31" t="s">
        <v>915</v>
      </c>
      <c r="I304" s="31" t="s">
        <v>1109</v>
      </c>
      <c r="J304" s="64" t="str">
        <f t="shared" si="60"/>
        <v>2</v>
      </c>
      <c r="K304" s="31"/>
      <c r="L304" s="31" t="s">
        <v>916</v>
      </c>
      <c r="M304" s="36"/>
      <c r="N304" s="36" t="s">
        <v>938</v>
      </c>
      <c r="O304" s="61">
        <f>VLOOKUP(P304,Clubs!D:E,2,FALSE)</f>
        <v>42</v>
      </c>
      <c r="P304" s="36" t="s">
        <v>1087</v>
      </c>
      <c r="Q304" s="61">
        <v>1</v>
      </c>
      <c r="R304" s="32"/>
      <c r="V304" s="30" t="str">
        <f t="shared" si="49"/>
        <v>c42ag6y2d102</v>
      </c>
      <c r="W304" s="30">
        <f>VLOOKUP(V304,Cohorts!A:B,2,FALSE)</f>
        <v>216</v>
      </c>
      <c r="X304" s="30" t="str">
        <f t="shared" si="50"/>
        <v xml:space="preserve">            [ 'cohort_id' =&gt; 216,  'team_rank_id' =&gt; 1 ],</v>
      </c>
      <c r="Y304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4" s="30" t="str">
        <f t="shared" si="59"/>
        <v xml:space="preserve">            [ 'session_id' =&gt; 25, 'division_id' =&gt; 102 ],</v>
      </c>
      <c r="AA304" s="30" t="str">
        <f t="shared" si="53"/>
        <v xml:space="preserve">            [ 'session_id' =&gt;   25, 'team_rank_id' =&gt; 1 ],</v>
      </c>
      <c r="AB304" s="30" t="str">
        <f t="shared" si="55"/>
        <v xml:space="preserve">            [ 'session_id' =&gt;   25, 'item_id' =&gt; 4, 'sequence' =&gt; 2 ],</v>
      </c>
      <c r="AC304" s="30" t="str">
        <f t="shared" si="56"/>
        <v>cohort216teamrank1</v>
      </c>
      <c r="AD304" s="30">
        <f>VLOOKUP(AC304,teams!C:D,2,FALSE)</f>
        <v>82</v>
      </c>
      <c r="AE304" s="30" t="str">
        <f t="shared" si="57"/>
        <v>s25i4seq2</v>
      </c>
      <c r="AF304" s="30">
        <f>VLOOKUP(AE304,sesionitem!D:E,2,FALSE)</f>
        <v>56</v>
      </c>
      <c r="AG304" s="30" t="str">
        <f t="shared" si="58"/>
        <v xml:space="preserve">            [ 'session_item_id' =&gt; 56, 'team_id' =&gt; 82, 'sequence' =&gt; 1, 'music_title' =&gt; '' ],</v>
      </c>
    </row>
    <row r="305" spans="1:33" x14ac:dyDescent="0.2">
      <c r="A305" s="30">
        <v>304</v>
      </c>
      <c r="B305" s="30">
        <f>VLOOKUP(C305,'May Sessions'!D:E,2,FALSE)</f>
        <v>25</v>
      </c>
      <c r="C305" s="31">
        <v>44340.8125</v>
      </c>
      <c r="D305" s="64">
        <f>VLOOKUP(E305,'Age Groups'!B:C,2,FALSE)</f>
        <v>6</v>
      </c>
      <c r="E305" s="31" t="s">
        <v>912</v>
      </c>
      <c r="F305" s="64">
        <f>VLOOKUP(H305,Items!J:L,3,FALSE)</f>
        <v>4</v>
      </c>
      <c r="G305" s="64">
        <f t="shared" si="54"/>
        <v>2</v>
      </c>
      <c r="H305" s="31" t="s">
        <v>915</v>
      </c>
      <c r="I305" s="31" t="s">
        <v>1109</v>
      </c>
      <c r="J305" s="64" t="str">
        <f t="shared" si="60"/>
        <v>2</v>
      </c>
      <c r="K305" s="31"/>
      <c r="L305" s="31" t="s">
        <v>916</v>
      </c>
      <c r="M305" s="36"/>
      <c r="N305" s="36" t="s">
        <v>986</v>
      </c>
      <c r="O305" s="61">
        <f>VLOOKUP(P305,Clubs!D:E,2,FALSE)</f>
        <v>16</v>
      </c>
      <c r="P305" s="36" t="s">
        <v>59</v>
      </c>
      <c r="Q305" s="61">
        <v>1</v>
      </c>
      <c r="R305" s="32"/>
      <c r="V305" s="30" t="str">
        <f t="shared" si="49"/>
        <v>c16ag6y2d102</v>
      </c>
      <c r="W305" s="30">
        <f>VLOOKUP(V305,Cohorts!A:B,2,FALSE)</f>
        <v>57</v>
      </c>
      <c r="X305" s="30" t="str">
        <f t="shared" si="50"/>
        <v xml:space="preserve">            [ 'cohort_id' =&gt; 57,  'team_rank_id' =&gt; 1 ],</v>
      </c>
      <c r="Y305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5" s="30" t="str">
        <f t="shared" si="59"/>
        <v xml:space="preserve">            [ 'session_id' =&gt; 25, 'division_id' =&gt; 102 ],</v>
      </c>
      <c r="AA305" s="30" t="str">
        <f t="shared" si="53"/>
        <v xml:space="preserve">            [ 'session_id' =&gt;   25, 'team_rank_id' =&gt; 1 ],</v>
      </c>
      <c r="AB305" s="30" t="str">
        <f t="shared" si="55"/>
        <v xml:space="preserve">            [ 'session_id' =&gt;   25, 'item_id' =&gt; 4, 'sequence' =&gt; 2 ],</v>
      </c>
      <c r="AC305" s="30" t="str">
        <f t="shared" si="56"/>
        <v>cohort57teamrank1</v>
      </c>
      <c r="AD305" s="30">
        <f>VLOOKUP(AC305,teams!C:D,2,FALSE)</f>
        <v>141</v>
      </c>
      <c r="AE305" s="30" t="str">
        <f t="shared" si="57"/>
        <v>s25i4seq2</v>
      </c>
      <c r="AF305" s="30">
        <f>VLOOKUP(AE305,sesionitem!D:E,2,FALSE)</f>
        <v>56</v>
      </c>
      <c r="AG305" s="30" t="str">
        <f t="shared" si="58"/>
        <v xml:space="preserve">            [ 'session_item_id' =&gt; 56, 'team_id' =&gt; 141, 'sequence' =&gt; 2, 'music_title' =&gt; '' ],</v>
      </c>
    </row>
    <row r="306" spans="1:33" x14ac:dyDescent="0.2">
      <c r="A306" s="30">
        <v>305</v>
      </c>
      <c r="B306" s="30">
        <f>VLOOKUP(C306,'May Sessions'!D:E,2,FALSE)</f>
        <v>25</v>
      </c>
      <c r="C306" s="31">
        <v>44340.8125</v>
      </c>
      <c r="D306" s="64">
        <f>VLOOKUP(E306,'Age Groups'!B:C,2,FALSE)</f>
        <v>6</v>
      </c>
      <c r="E306" s="31" t="s">
        <v>912</v>
      </c>
      <c r="F306" s="64">
        <f>VLOOKUP(H306,Items!J:L,3,FALSE)</f>
        <v>4</v>
      </c>
      <c r="G306" s="64">
        <f t="shared" si="54"/>
        <v>2</v>
      </c>
      <c r="H306" s="31" t="s">
        <v>915</v>
      </c>
      <c r="I306" s="31" t="s">
        <v>1109</v>
      </c>
      <c r="J306" s="64" t="str">
        <f t="shared" si="60"/>
        <v>2</v>
      </c>
      <c r="K306" s="31"/>
      <c r="L306" s="31" t="s">
        <v>916</v>
      </c>
      <c r="M306" s="36"/>
      <c r="N306" s="36" t="s">
        <v>1017</v>
      </c>
      <c r="O306" s="61">
        <f>VLOOKUP(P306,Clubs!D:E,2,FALSE)</f>
        <v>27</v>
      </c>
      <c r="P306" s="36" t="s">
        <v>98</v>
      </c>
      <c r="Q306" s="61">
        <v>1</v>
      </c>
      <c r="R306" s="32"/>
      <c r="V306" s="30" t="str">
        <f t="shared" si="49"/>
        <v>c27ag6y2d102</v>
      </c>
      <c r="W306" s="30">
        <f>VLOOKUP(V306,Cohorts!A:B,2,FALSE)</f>
        <v>114</v>
      </c>
      <c r="X306" s="30" t="str">
        <f t="shared" si="50"/>
        <v xml:space="preserve">            [ 'cohort_id' =&gt; 114,  'team_rank_id' =&gt; 1 ],</v>
      </c>
      <c r="Y306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6" s="30" t="str">
        <f t="shared" si="59"/>
        <v xml:space="preserve">            [ 'session_id' =&gt; 25, 'division_id' =&gt; 102 ],</v>
      </c>
      <c r="AA306" s="30" t="str">
        <f t="shared" si="53"/>
        <v xml:space="preserve">            [ 'session_id' =&gt;   25, 'team_rank_id' =&gt; 1 ],</v>
      </c>
      <c r="AB306" s="30" t="str">
        <f t="shared" si="55"/>
        <v xml:space="preserve">            [ 'session_id' =&gt;   25, 'item_id' =&gt; 4, 'sequence' =&gt; 2 ],</v>
      </c>
      <c r="AC306" s="30" t="str">
        <f t="shared" si="56"/>
        <v>cohort114teamrank1</v>
      </c>
      <c r="AD306" s="30">
        <f>VLOOKUP(AC306,teams!C:D,2,FALSE)</f>
        <v>9</v>
      </c>
      <c r="AE306" s="30" t="str">
        <f t="shared" si="57"/>
        <v>s25i4seq2</v>
      </c>
      <c r="AF306" s="30">
        <f>VLOOKUP(AE306,sesionitem!D:E,2,FALSE)</f>
        <v>56</v>
      </c>
      <c r="AG306" s="30" t="str">
        <f t="shared" si="58"/>
        <v xml:space="preserve">            [ 'session_item_id' =&gt; 56, 'team_id' =&gt; 9, 'sequence' =&gt; 3, 'music_title' =&gt; '' ],</v>
      </c>
    </row>
    <row r="307" spans="1:33" x14ac:dyDescent="0.2">
      <c r="A307" s="30">
        <v>306</v>
      </c>
      <c r="B307" s="30">
        <f>VLOOKUP(C307,'May Sessions'!D:E,2,FALSE)</f>
        <v>25</v>
      </c>
      <c r="C307" s="31">
        <v>44340.8125</v>
      </c>
      <c r="D307" s="64">
        <f>VLOOKUP(E307,'Age Groups'!B:C,2,FALSE)</f>
        <v>6</v>
      </c>
      <c r="E307" s="31" t="s">
        <v>912</v>
      </c>
      <c r="F307" s="64">
        <f>VLOOKUP(H307,Items!J:L,3,FALSE)</f>
        <v>4</v>
      </c>
      <c r="G307" s="64">
        <f t="shared" si="54"/>
        <v>2</v>
      </c>
      <c r="H307" s="31" t="s">
        <v>915</v>
      </c>
      <c r="I307" s="31" t="s">
        <v>1109</v>
      </c>
      <c r="J307" s="64" t="str">
        <f t="shared" si="60"/>
        <v>2</v>
      </c>
      <c r="K307" s="31"/>
      <c r="L307" s="31" t="s">
        <v>916</v>
      </c>
      <c r="M307" s="36"/>
      <c r="N307" s="36" t="s">
        <v>1042</v>
      </c>
      <c r="O307" s="61">
        <f>VLOOKUP(P307,Clubs!D:E,2,FALSE)</f>
        <v>28</v>
      </c>
      <c r="P307" s="36" t="s">
        <v>102</v>
      </c>
      <c r="Q307" s="61">
        <v>1</v>
      </c>
      <c r="R307" s="32"/>
      <c r="V307" s="30" t="str">
        <f t="shared" si="49"/>
        <v>c28ag6y2d102</v>
      </c>
      <c r="W307" s="30">
        <f>VLOOKUP(V307,Cohorts!A:B,2,FALSE)</f>
        <v>122</v>
      </c>
      <c r="X307" s="30" t="str">
        <f t="shared" si="50"/>
        <v xml:space="preserve">            [ 'cohort_id' =&gt; 122,  'team_rank_id' =&gt; 1 ],</v>
      </c>
      <c r="Y307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7" s="30" t="str">
        <f t="shared" si="59"/>
        <v xml:space="preserve">            [ 'session_id' =&gt; 25, 'division_id' =&gt; 102 ],</v>
      </c>
      <c r="AA307" s="30" t="str">
        <f t="shared" si="53"/>
        <v xml:space="preserve">            [ 'session_id' =&gt;   25, 'team_rank_id' =&gt; 1 ],</v>
      </c>
      <c r="AB307" s="30" t="str">
        <f t="shared" si="55"/>
        <v xml:space="preserve">            [ 'session_id' =&gt;   25, 'item_id' =&gt; 4, 'sequence' =&gt; 2 ],</v>
      </c>
      <c r="AC307" s="30" t="str">
        <f t="shared" si="56"/>
        <v>cohort122teamrank1</v>
      </c>
      <c r="AD307" s="30">
        <f>VLOOKUP(AC307,teams!C:D,2,FALSE)</f>
        <v>13</v>
      </c>
      <c r="AE307" s="30" t="str">
        <f t="shared" si="57"/>
        <v>s25i4seq2</v>
      </c>
      <c r="AF307" s="30">
        <f>VLOOKUP(AE307,sesionitem!D:E,2,FALSE)</f>
        <v>56</v>
      </c>
      <c r="AG307" s="30" t="str">
        <f t="shared" si="58"/>
        <v xml:space="preserve">            [ 'session_item_id' =&gt; 56, 'team_id' =&gt; 13, 'sequence' =&gt; 4, 'music_title' =&gt; '' ],</v>
      </c>
    </row>
    <row r="308" spans="1:33" x14ac:dyDescent="0.2">
      <c r="A308" s="30">
        <v>307</v>
      </c>
      <c r="B308" s="30">
        <f>VLOOKUP(C308,'May Sessions'!D:E,2,FALSE)</f>
        <v>25</v>
      </c>
      <c r="C308" s="31">
        <v>44340.8125</v>
      </c>
      <c r="D308" s="64">
        <f>VLOOKUP(E308,'Age Groups'!B:C,2,FALSE)</f>
        <v>6</v>
      </c>
      <c r="E308" s="31" t="s">
        <v>912</v>
      </c>
      <c r="F308" s="64">
        <f>VLOOKUP(H308,Items!J:L,3,FALSE)</f>
        <v>4</v>
      </c>
      <c r="G308" s="64">
        <f t="shared" si="54"/>
        <v>2</v>
      </c>
      <c r="H308" s="31" t="s">
        <v>915</v>
      </c>
      <c r="I308" s="31" t="s">
        <v>1109</v>
      </c>
      <c r="J308" s="64" t="str">
        <f t="shared" si="60"/>
        <v>2</v>
      </c>
      <c r="K308" s="31"/>
      <c r="L308" s="31" t="s">
        <v>916</v>
      </c>
      <c r="M308" s="36"/>
      <c r="N308" s="36" t="s">
        <v>1057</v>
      </c>
      <c r="O308" s="61">
        <f>VLOOKUP(P308,Clubs!D:E,2,FALSE)</f>
        <v>37</v>
      </c>
      <c r="P308" s="36" t="s">
        <v>134</v>
      </c>
      <c r="Q308" s="61">
        <v>1</v>
      </c>
      <c r="R308" s="32"/>
      <c r="V308" s="30" t="str">
        <f t="shared" si="49"/>
        <v>c37ag6y2d102</v>
      </c>
      <c r="W308" s="30">
        <f>VLOOKUP(V308,Cohorts!A:B,2,FALSE)</f>
        <v>177</v>
      </c>
      <c r="X308" s="30" t="str">
        <f t="shared" si="50"/>
        <v xml:space="preserve">            [ 'cohort_id' =&gt; 177,  'team_rank_id' =&gt; 1 ],</v>
      </c>
      <c r="Y308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8" s="30" t="str">
        <f t="shared" si="59"/>
        <v xml:space="preserve">            [ 'session_id' =&gt; 25, 'division_id' =&gt; 102 ],</v>
      </c>
      <c r="AA308" s="30" t="str">
        <f t="shared" si="53"/>
        <v xml:space="preserve">            [ 'session_id' =&gt;   25, 'team_rank_id' =&gt; 1 ],</v>
      </c>
      <c r="AB308" s="30" t="str">
        <f t="shared" si="55"/>
        <v xml:space="preserve">            [ 'session_id' =&gt;   25, 'item_id' =&gt; 4, 'sequence' =&gt; 2 ],</v>
      </c>
      <c r="AC308" s="30" t="str">
        <f t="shared" si="56"/>
        <v>cohort177teamrank1</v>
      </c>
      <c r="AD308" s="30">
        <f>VLOOKUP(AC308,teams!C:D,2,FALSE)</f>
        <v>56</v>
      </c>
      <c r="AE308" s="30" t="str">
        <f t="shared" si="57"/>
        <v>s25i4seq2</v>
      </c>
      <c r="AF308" s="30">
        <f>VLOOKUP(AE308,sesionitem!D:E,2,FALSE)</f>
        <v>56</v>
      </c>
      <c r="AG308" s="30" t="str">
        <f t="shared" si="58"/>
        <v xml:space="preserve">            [ 'session_item_id' =&gt; 56, 'team_id' =&gt; 56, 'sequence' =&gt; 5, 'music_title' =&gt; '' ],</v>
      </c>
    </row>
    <row r="309" spans="1:33" x14ac:dyDescent="0.2">
      <c r="A309" s="30">
        <v>308</v>
      </c>
      <c r="B309" s="30">
        <f>VLOOKUP(C309,'May Sessions'!D:E,2,FALSE)</f>
        <v>25</v>
      </c>
      <c r="C309" s="31">
        <v>44340.8125</v>
      </c>
      <c r="D309" s="64">
        <f>VLOOKUP(E309,'Age Groups'!B:C,2,FALSE)</f>
        <v>6</v>
      </c>
      <c r="E309" s="31" t="s">
        <v>912</v>
      </c>
      <c r="F309" s="64">
        <f>VLOOKUP(H309,Items!J:L,3,FALSE)</f>
        <v>4</v>
      </c>
      <c r="G309" s="64">
        <f t="shared" si="54"/>
        <v>2</v>
      </c>
      <c r="H309" s="31" t="s">
        <v>915</v>
      </c>
      <c r="I309" s="31" t="s">
        <v>1109</v>
      </c>
      <c r="J309" s="64" t="str">
        <f t="shared" si="60"/>
        <v>2</v>
      </c>
      <c r="K309" s="31"/>
      <c r="L309" s="31" t="s">
        <v>916</v>
      </c>
      <c r="M309" s="36"/>
      <c r="N309" s="36" t="s">
        <v>1067</v>
      </c>
      <c r="O309" s="61">
        <f>VLOOKUP(P309,Clubs!D:E,2,FALSE)</f>
        <v>15</v>
      </c>
      <c r="P309" s="36" t="s">
        <v>1086</v>
      </c>
      <c r="Q309" s="61">
        <v>1</v>
      </c>
      <c r="R309" s="32"/>
      <c r="V309" s="30" t="str">
        <f t="shared" si="49"/>
        <v>c15ag6y2d102</v>
      </c>
      <c r="W309" s="30">
        <f>VLOOKUP(V309,Cohorts!A:B,2,FALSE)</f>
        <v>49</v>
      </c>
      <c r="X309" s="30" t="str">
        <f t="shared" si="50"/>
        <v xml:space="preserve">            [ 'cohort_id' =&gt; 49,  'team_rank_id' =&gt; 1 ],</v>
      </c>
      <c r="Y309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09" s="30" t="str">
        <f t="shared" si="59"/>
        <v xml:space="preserve">            [ 'session_id' =&gt; 25, 'division_id' =&gt; 102 ],</v>
      </c>
      <c r="AA309" s="30" t="str">
        <f t="shared" si="53"/>
        <v xml:space="preserve">            [ 'session_id' =&gt;   25, 'team_rank_id' =&gt; 1 ],</v>
      </c>
      <c r="AB309" s="30" t="str">
        <f t="shared" si="55"/>
        <v xml:space="preserve">            [ 'session_id' =&gt;   25, 'item_id' =&gt; 4, 'sequence' =&gt; 2 ],</v>
      </c>
      <c r="AC309" s="30" t="str">
        <f t="shared" si="56"/>
        <v>cohort49teamrank1</v>
      </c>
      <c r="AD309" s="30">
        <f>VLOOKUP(AC309,teams!C:D,2,FALSE)</f>
        <v>137</v>
      </c>
      <c r="AE309" s="30" t="str">
        <f t="shared" si="57"/>
        <v>s25i4seq2</v>
      </c>
      <c r="AF309" s="30">
        <f>VLOOKUP(AE309,sesionitem!D:E,2,FALSE)</f>
        <v>56</v>
      </c>
      <c r="AG309" s="30" t="str">
        <f t="shared" si="58"/>
        <v xml:space="preserve">            [ 'session_item_id' =&gt; 56, 'team_id' =&gt; 137, 'sequence' =&gt; 6, 'music_title' =&gt; '' ],</v>
      </c>
    </row>
    <row r="310" spans="1:33" ht="17" x14ac:dyDescent="0.2">
      <c r="A310" s="30">
        <v>309</v>
      </c>
      <c r="B310" s="30">
        <f>VLOOKUP(C310,'May Sessions'!D:E,2,FALSE)</f>
        <v>25</v>
      </c>
      <c r="C310" s="31">
        <v>44340.8125</v>
      </c>
      <c r="D310" s="64">
        <f>VLOOKUP(E310,'Age Groups'!B:C,2,FALSE)</f>
        <v>6</v>
      </c>
      <c r="E310" s="31" t="s">
        <v>912</v>
      </c>
      <c r="F310" s="64">
        <f>VLOOKUP(H310,Items!J:L,3,FALSE)</f>
        <v>6</v>
      </c>
      <c r="G310" s="64">
        <f t="shared" si="54"/>
        <v>3</v>
      </c>
      <c r="H310" s="31" t="s">
        <v>926</v>
      </c>
      <c r="I310" s="31" t="s">
        <v>1108</v>
      </c>
      <c r="J310" s="64" t="str">
        <f t="shared" si="60"/>
        <v>2</v>
      </c>
      <c r="K310" s="31"/>
      <c r="L310" s="31" t="s">
        <v>916</v>
      </c>
      <c r="M310" s="36"/>
      <c r="N310" s="36" t="s">
        <v>938</v>
      </c>
      <c r="O310" s="61">
        <f>VLOOKUP(P310,Clubs!D:E,2,FALSE)</f>
        <v>16</v>
      </c>
      <c r="P310" s="36" t="s">
        <v>59</v>
      </c>
      <c r="Q310" s="61">
        <v>1</v>
      </c>
      <c r="R310" s="34" t="s">
        <v>789</v>
      </c>
      <c r="V310" s="30" t="str">
        <f t="shared" si="49"/>
        <v>c16ag6y2d102</v>
      </c>
      <c r="W310" s="30">
        <f>VLOOKUP(V310,Cohorts!A:B,2,FALSE)</f>
        <v>57</v>
      </c>
      <c r="X310" s="30" t="str">
        <f t="shared" si="50"/>
        <v xml:space="preserve">            [ 'cohort_id' =&gt; 57,  'team_rank_id' =&gt; 1 ],</v>
      </c>
      <c r="Y310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0" s="30" t="str">
        <f t="shared" si="59"/>
        <v xml:space="preserve">            [ 'session_id' =&gt; 25, 'division_id' =&gt; 102 ],</v>
      </c>
      <c r="AA310" s="30" t="str">
        <f t="shared" si="53"/>
        <v xml:space="preserve">            [ 'session_id' =&gt;   25, 'team_rank_id' =&gt; 1 ],</v>
      </c>
      <c r="AB310" s="30" t="str">
        <f t="shared" si="55"/>
        <v xml:space="preserve">            [ 'session_id' =&gt;   25, 'item_id' =&gt; 6, 'sequence' =&gt; 3 ],</v>
      </c>
      <c r="AC310" s="30" t="str">
        <f t="shared" si="56"/>
        <v>cohort57teamrank1</v>
      </c>
      <c r="AD310" s="30">
        <f>VLOOKUP(AC310,teams!C:D,2,FALSE)</f>
        <v>141</v>
      </c>
      <c r="AE310" s="30" t="str">
        <f t="shared" si="57"/>
        <v>s25i6seq3</v>
      </c>
      <c r="AF310" s="30">
        <f>VLOOKUP(AE310,sesionitem!D:E,2,FALSE)</f>
        <v>57</v>
      </c>
      <c r="AG310" s="30" t="str">
        <f t="shared" si="58"/>
        <v xml:space="preserve">            [ 'session_item_id' =&gt; 57, 'team_id' =&gt; 141, 'sequence' =&gt; 1, 'music_title' =&gt; '"Never Enough"' ],</v>
      </c>
    </row>
    <row r="311" spans="1:33" ht="17" x14ac:dyDescent="0.2">
      <c r="A311" s="30">
        <v>310</v>
      </c>
      <c r="B311" s="30">
        <f>VLOOKUP(C311,'May Sessions'!D:E,2,FALSE)</f>
        <v>25</v>
      </c>
      <c r="C311" s="31">
        <v>44340.8125</v>
      </c>
      <c r="D311" s="64">
        <f>VLOOKUP(E311,'Age Groups'!B:C,2,FALSE)</f>
        <v>6</v>
      </c>
      <c r="E311" s="31" t="s">
        <v>912</v>
      </c>
      <c r="F311" s="64">
        <f>VLOOKUP(H311,Items!J:L,3,FALSE)</f>
        <v>6</v>
      </c>
      <c r="G311" s="64">
        <f t="shared" si="54"/>
        <v>3</v>
      </c>
      <c r="H311" s="31" t="s">
        <v>926</v>
      </c>
      <c r="I311" s="31" t="s">
        <v>1108</v>
      </c>
      <c r="J311" s="64" t="str">
        <f t="shared" si="60"/>
        <v>2</v>
      </c>
      <c r="K311" s="31"/>
      <c r="L311" s="31" t="s">
        <v>916</v>
      </c>
      <c r="M311" s="36"/>
      <c r="N311" s="36" t="s">
        <v>986</v>
      </c>
      <c r="O311" s="61">
        <f>VLOOKUP(P311,Clubs!D:E,2,FALSE)</f>
        <v>42</v>
      </c>
      <c r="P311" s="36" t="s">
        <v>1087</v>
      </c>
      <c r="Q311" s="61">
        <v>1</v>
      </c>
      <c r="R311" s="34" t="s">
        <v>790</v>
      </c>
      <c r="V311" s="30" t="str">
        <f t="shared" si="49"/>
        <v>c42ag6y2d102</v>
      </c>
      <c r="W311" s="30">
        <f>VLOOKUP(V311,Cohorts!A:B,2,FALSE)</f>
        <v>216</v>
      </c>
      <c r="X311" s="30" t="str">
        <f t="shared" si="50"/>
        <v xml:space="preserve">            [ 'cohort_id' =&gt; 216,  'team_rank_id' =&gt; 1 ],</v>
      </c>
      <c r="Y311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1" s="30" t="str">
        <f t="shared" si="59"/>
        <v xml:space="preserve">            [ 'session_id' =&gt; 25, 'division_id' =&gt; 102 ],</v>
      </c>
      <c r="AA311" s="30" t="str">
        <f t="shared" si="53"/>
        <v xml:space="preserve">            [ 'session_id' =&gt;   25, 'team_rank_id' =&gt; 1 ],</v>
      </c>
      <c r="AB311" s="30" t="str">
        <f t="shared" si="55"/>
        <v xml:space="preserve">            [ 'session_id' =&gt;   25, 'item_id' =&gt; 6, 'sequence' =&gt; 3 ],</v>
      </c>
      <c r="AC311" s="30" t="str">
        <f t="shared" si="56"/>
        <v>cohort216teamrank1</v>
      </c>
      <c r="AD311" s="30">
        <f>VLOOKUP(AC311,teams!C:D,2,FALSE)</f>
        <v>82</v>
      </c>
      <c r="AE311" s="30" t="str">
        <f t="shared" si="57"/>
        <v>s25i6seq3</v>
      </c>
      <c r="AF311" s="30">
        <f>VLOOKUP(AE311,sesionitem!D:E,2,FALSE)</f>
        <v>57</v>
      </c>
      <c r="AG311" s="30" t="str">
        <f t="shared" si="58"/>
        <v xml:space="preserve">            [ 'session_item_id' =&gt; 57, 'team_id' =&gt; 82, 'sequence' =&gt; 2, 'music_title' =&gt; 'I want 2 B a Dancer' ],</v>
      </c>
    </row>
    <row r="312" spans="1:33" ht="17" x14ac:dyDescent="0.2">
      <c r="A312" s="30">
        <v>311</v>
      </c>
      <c r="B312" s="30">
        <f>VLOOKUP(C312,'May Sessions'!D:E,2,FALSE)</f>
        <v>25</v>
      </c>
      <c r="C312" s="31">
        <v>44340.8125</v>
      </c>
      <c r="D312" s="64">
        <f>VLOOKUP(E312,'Age Groups'!B:C,2,FALSE)</f>
        <v>6</v>
      </c>
      <c r="E312" s="31" t="s">
        <v>912</v>
      </c>
      <c r="F312" s="64">
        <f>VLOOKUP(H312,Items!J:L,3,FALSE)</f>
        <v>6</v>
      </c>
      <c r="G312" s="64">
        <f t="shared" si="54"/>
        <v>3</v>
      </c>
      <c r="H312" s="31" t="s">
        <v>926</v>
      </c>
      <c r="I312" s="31" t="s">
        <v>1108</v>
      </c>
      <c r="J312" s="64" t="str">
        <f t="shared" si="60"/>
        <v>2</v>
      </c>
      <c r="K312" s="31"/>
      <c r="L312" s="31" t="s">
        <v>916</v>
      </c>
      <c r="M312" s="36"/>
      <c r="N312" s="36" t="s">
        <v>1017</v>
      </c>
      <c r="O312" s="61">
        <f>VLOOKUP(P312,Clubs!D:E,2,FALSE)</f>
        <v>28</v>
      </c>
      <c r="P312" s="36" t="s">
        <v>102</v>
      </c>
      <c r="Q312" s="61">
        <v>1</v>
      </c>
      <c r="R312" s="34" t="s">
        <v>791</v>
      </c>
      <c r="V312" s="30" t="str">
        <f t="shared" si="49"/>
        <v>c28ag6y2d102</v>
      </c>
      <c r="W312" s="30">
        <f>VLOOKUP(V312,Cohorts!A:B,2,FALSE)</f>
        <v>122</v>
      </c>
      <c r="X312" s="30" t="str">
        <f t="shared" si="50"/>
        <v xml:space="preserve">            [ 'cohort_id' =&gt; 122,  'team_rank_id' =&gt; 1 ],</v>
      </c>
      <c r="Y312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2" s="30" t="str">
        <f t="shared" si="59"/>
        <v xml:space="preserve">            [ 'session_id' =&gt; 25, 'division_id' =&gt; 102 ],</v>
      </c>
      <c r="AA312" s="30" t="str">
        <f t="shared" si="53"/>
        <v xml:space="preserve">            [ 'session_id' =&gt;   25, 'team_rank_id' =&gt; 1 ],</v>
      </c>
      <c r="AB312" s="30" t="str">
        <f t="shared" si="55"/>
        <v xml:space="preserve">            [ 'session_id' =&gt;   25, 'item_id' =&gt; 6, 'sequence' =&gt; 3 ],</v>
      </c>
      <c r="AC312" s="30" t="str">
        <f t="shared" si="56"/>
        <v>cohort122teamrank1</v>
      </c>
      <c r="AD312" s="30">
        <f>VLOOKUP(AC312,teams!C:D,2,FALSE)</f>
        <v>13</v>
      </c>
      <c r="AE312" s="30" t="str">
        <f t="shared" si="57"/>
        <v>s25i6seq3</v>
      </c>
      <c r="AF312" s="30">
        <f>VLOOKUP(AE312,sesionitem!D:E,2,FALSE)</f>
        <v>57</v>
      </c>
      <c r="AG312" s="30" t="str">
        <f t="shared" si="58"/>
        <v xml:space="preserve">            [ 'session_item_id' =&gt; 57, 'team_id' =&gt; 13, 'sequence' =&gt; 3, 'music_title' =&gt; 'Touch the Gold' ],</v>
      </c>
    </row>
    <row r="313" spans="1:33" ht="17" x14ac:dyDescent="0.2">
      <c r="A313" s="30">
        <v>312</v>
      </c>
      <c r="B313" s="30">
        <f>VLOOKUP(C313,'May Sessions'!D:E,2,FALSE)</f>
        <v>25</v>
      </c>
      <c r="C313" s="31">
        <v>44340.8125</v>
      </c>
      <c r="D313" s="64">
        <f>VLOOKUP(E313,'Age Groups'!B:C,2,FALSE)</f>
        <v>6</v>
      </c>
      <c r="E313" s="31" t="s">
        <v>912</v>
      </c>
      <c r="F313" s="64">
        <f>VLOOKUP(H313,Items!J:L,3,FALSE)</f>
        <v>6</v>
      </c>
      <c r="G313" s="64">
        <f t="shared" si="54"/>
        <v>3</v>
      </c>
      <c r="H313" s="31" t="s">
        <v>926</v>
      </c>
      <c r="I313" s="31" t="s">
        <v>1108</v>
      </c>
      <c r="J313" s="64" t="str">
        <f t="shared" si="60"/>
        <v>2</v>
      </c>
      <c r="K313" s="31"/>
      <c r="L313" s="31" t="s">
        <v>916</v>
      </c>
      <c r="M313" s="36"/>
      <c r="N313" s="36" t="s">
        <v>1042</v>
      </c>
      <c r="O313" s="61">
        <f>VLOOKUP(P313,Clubs!D:E,2,FALSE)</f>
        <v>27</v>
      </c>
      <c r="P313" s="36" t="s">
        <v>98</v>
      </c>
      <c r="Q313" s="61">
        <v>1</v>
      </c>
      <c r="R313" s="34" t="s">
        <v>792</v>
      </c>
      <c r="V313" s="30" t="str">
        <f t="shared" si="49"/>
        <v>c27ag6y2d102</v>
      </c>
      <c r="W313" s="30">
        <f>VLOOKUP(V313,Cohorts!A:B,2,FALSE)</f>
        <v>114</v>
      </c>
      <c r="X313" s="30" t="str">
        <f t="shared" si="50"/>
        <v xml:space="preserve">            [ 'cohort_id' =&gt; 114,  'team_rank_id' =&gt; 1 ],</v>
      </c>
      <c r="Y313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3" s="30" t="str">
        <f t="shared" si="59"/>
        <v xml:space="preserve">            [ 'session_id' =&gt; 25, 'division_id' =&gt; 102 ],</v>
      </c>
      <c r="AA313" s="30" t="str">
        <f t="shared" si="53"/>
        <v xml:space="preserve">            [ 'session_id' =&gt;   25, 'team_rank_id' =&gt; 1 ],</v>
      </c>
      <c r="AB313" s="30" t="str">
        <f t="shared" si="55"/>
        <v xml:space="preserve">            [ 'session_id' =&gt;   25, 'item_id' =&gt; 6, 'sequence' =&gt; 3 ],</v>
      </c>
      <c r="AC313" s="30" t="str">
        <f t="shared" si="56"/>
        <v>cohort114teamrank1</v>
      </c>
      <c r="AD313" s="30">
        <f>VLOOKUP(AC313,teams!C:D,2,FALSE)</f>
        <v>9</v>
      </c>
      <c r="AE313" s="30" t="str">
        <f t="shared" si="57"/>
        <v>s25i6seq3</v>
      </c>
      <c r="AF313" s="30">
        <f>VLOOKUP(AE313,sesionitem!D:E,2,FALSE)</f>
        <v>57</v>
      </c>
      <c r="AG313" s="30" t="str">
        <f t="shared" si="58"/>
        <v xml:space="preserve">            [ 'session_item_id' =&gt; 57, 'team_id' =&gt; 9, 'sequence' =&gt; 4, 'music_title' =&gt; 'Clown' ],</v>
      </c>
    </row>
    <row r="314" spans="1:33" ht="17" x14ac:dyDescent="0.2">
      <c r="A314" s="30">
        <v>313</v>
      </c>
      <c r="B314" s="30">
        <f>VLOOKUP(C314,'May Sessions'!D:E,2,FALSE)</f>
        <v>25</v>
      </c>
      <c r="C314" s="31">
        <v>44340.8125</v>
      </c>
      <c r="D314" s="64">
        <f>VLOOKUP(E314,'Age Groups'!B:C,2,FALSE)</f>
        <v>6</v>
      </c>
      <c r="E314" s="31" t="s">
        <v>912</v>
      </c>
      <c r="F314" s="64">
        <f>VLOOKUP(H314,Items!J:L,3,FALSE)</f>
        <v>6</v>
      </c>
      <c r="G314" s="64">
        <f t="shared" si="54"/>
        <v>3</v>
      </c>
      <c r="H314" s="31" t="s">
        <v>926</v>
      </c>
      <c r="I314" s="31" t="s">
        <v>1108</v>
      </c>
      <c r="J314" s="64" t="str">
        <f t="shared" si="60"/>
        <v>2</v>
      </c>
      <c r="K314" s="31"/>
      <c r="L314" s="31" t="s">
        <v>916</v>
      </c>
      <c r="M314" s="36"/>
      <c r="N314" s="36" t="s">
        <v>1057</v>
      </c>
      <c r="O314" s="61">
        <f>VLOOKUP(P314,Clubs!D:E,2,FALSE)</f>
        <v>37</v>
      </c>
      <c r="P314" s="36" t="s">
        <v>134</v>
      </c>
      <c r="Q314" s="61">
        <v>1</v>
      </c>
      <c r="R314" s="34" t="s">
        <v>792</v>
      </c>
      <c r="V314" s="30" t="str">
        <f t="shared" si="49"/>
        <v>c37ag6y2d102</v>
      </c>
      <c r="W314" s="30">
        <f>VLOOKUP(V314,Cohorts!A:B,2,FALSE)</f>
        <v>177</v>
      </c>
      <c r="X314" s="30" t="str">
        <f t="shared" si="50"/>
        <v xml:space="preserve">            [ 'cohort_id' =&gt; 177,  'team_rank_id' =&gt; 1 ],</v>
      </c>
      <c r="Y314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4" s="30" t="str">
        <f t="shared" si="59"/>
        <v xml:space="preserve">            [ 'session_id' =&gt; 25, 'division_id' =&gt; 102 ],</v>
      </c>
      <c r="AA314" s="30" t="str">
        <f t="shared" si="53"/>
        <v xml:space="preserve">            [ 'session_id' =&gt;   25, 'team_rank_id' =&gt; 1 ],</v>
      </c>
      <c r="AB314" s="30" t="str">
        <f t="shared" si="55"/>
        <v xml:space="preserve">            [ 'session_id' =&gt;   25, 'item_id' =&gt; 6, 'sequence' =&gt; 3 ],</v>
      </c>
      <c r="AC314" s="30" t="str">
        <f t="shared" si="56"/>
        <v>cohort177teamrank1</v>
      </c>
      <c r="AD314" s="30">
        <f>VLOOKUP(AC314,teams!C:D,2,FALSE)</f>
        <v>56</v>
      </c>
      <c r="AE314" s="30" t="str">
        <f t="shared" si="57"/>
        <v>s25i6seq3</v>
      </c>
      <c r="AF314" s="30">
        <f>VLOOKUP(AE314,sesionitem!D:E,2,FALSE)</f>
        <v>57</v>
      </c>
      <c r="AG314" s="30" t="str">
        <f t="shared" si="58"/>
        <v xml:space="preserve">            [ 'session_item_id' =&gt; 57, 'team_id' =&gt; 56, 'sequence' =&gt; 5, 'music_title' =&gt; 'Clown' ],</v>
      </c>
    </row>
    <row r="315" spans="1:33" ht="17" x14ac:dyDescent="0.2">
      <c r="A315" s="30">
        <v>314</v>
      </c>
      <c r="B315" s="30">
        <f>VLOOKUP(C315,'May Sessions'!D:E,2,FALSE)</f>
        <v>25</v>
      </c>
      <c r="C315" s="31">
        <v>44340.8125</v>
      </c>
      <c r="D315" s="64">
        <f>VLOOKUP(E315,'Age Groups'!B:C,2,FALSE)</f>
        <v>6</v>
      </c>
      <c r="E315" s="31" t="s">
        <v>912</v>
      </c>
      <c r="F315" s="64">
        <f>VLOOKUP(H315,Items!J:L,3,FALSE)</f>
        <v>6</v>
      </c>
      <c r="G315" s="64">
        <f t="shared" si="54"/>
        <v>3</v>
      </c>
      <c r="H315" s="31" t="s">
        <v>926</v>
      </c>
      <c r="I315" s="31" t="s">
        <v>1108</v>
      </c>
      <c r="J315" s="64" t="str">
        <f t="shared" si="60"/>
        <v>2</v>
      </c>
      <c r="K315" s="31"/>
      <c r="L315" s="31" t="s">
        <v>916</v>
      </c>
      <c r="M315" s="36"/>
      <c r="N315" s="36" t="s">
        <v>1067</v>
      </c>
      <c r="O315" s="61">
        <f>VLOOKUP(P315,Clubs!D:E,2,FALSE)</f>
        <v>15</v>
      </c>
      <c r="P315" s="36" t="s">
        <v>1086</v>
      </c>
      <c r="Q315" s="61">
        <v>1</v>
      </c>
      <c r="R315" s="34" t="s">
        <v>793</v>
      </c>
      <c r="V315" s="30" t="str">
        <f t="shared" si="49"/>
        <v>c15ag6y2d102</v>
      </c>
      <c r="W315" s="30">
        <f>VLOOKUP(V315,Cohorts!A:B,2,FALSE)</f>
        <v>49</v>
      </c>
      <c r="X315" s="30" t="str">
        <f t="shared" si="50"/>
        <v xml:space="preserve">            [ 'cohort_id' =&gt; 49,  'team_rank_id' =&gt; 1 ],</v>
      </c>
      <c r="Y315" s="30" t="str">
        <f t="shared" si="51"/>
        <v xml:space="preserve">                'competition_id' =&gt; 1, // this is May 2021###                'age_group_id'   =&gt; 6, ###                'start'          =&gt; '2021-05-24 19:30:00', ###            ], [</v>
      </c>
      <c r="Z315" s="30" t="str">
        <f t="shared" si="59"/>
        <v xml:space="preserve">            [ 'session_id' =&gt; 25, 'division_id' =&gt; 102 ],</v>
      </c>
      <c r="AA315" s="30" t="str">
        <f t="shared" si="53"/>
        <v xml:space="preserve">            [ 'session_id' =&gt;   25, 'team_rank_id' =&gt; 1 ],</v>
      </c>
      <c r="AB315" s="30" t="str">
        <f t="shared" si="55"/>
        <v xml:space="preserve">            [ 'session_id' =&gt;   25, 'item_id' =&gt; 6, 'sequence' =&gt; 3 ],</v>
      </c>
      <c r="AC315" s="30" t="str">
        <f t="shared" si="56"/>
        <v>cohort49teamrank1</v>
      </c>
      <c r="AD315" s="30">
        <f>VLOOKUP(AC315,teams!C:D,2,FALSE)</f>
        <v>137</v>
      </c>
      <c r="AE315" s="30" t="str">
        <f t="shared" si="57"/>
        <v>s25i6seq3</v>
      </c>
      <c r="AF315" s="30">
        <f>VLOOKUP(AE315,sesionitem!D:E,2,FALSE)</f>
        <v>57</v>
      </c>
      <c r="AG315" s="30" t="str">
        <f t="shared" si="58"/>
        <v xml:space="preserve">            [ 'session_item_id' =&gt; 57, 'team_id' =&gt; 137, 'sequence' =&gt; 6, 'music_title' =&gt; 'Yesterday' ],</v>
      </c>
    </row>
    <row r="316" spans="1:33" x14ac:dyDescent="0.2">
      <c r="A316" s="30">
        <v>315</v>
      </c>
      <c r="B316" s="30">
        <f>VLOOKUP(C316,'May Sessions'!D:E,2,FALSE)</f>
        <v>11</v>
      </c>
      <c r="C316" s="31">
        <v>44341.75</v>
      </c>
      <c r="D316" s="64">
        <f>VLOOKUP(E316,'Age Groups'!B:C,2,FALSE)</f>
        <v>4</v>
      </c>
      <c r="E316" s="31" t="s">
        <v>911</v>
      </c>
      <c r="F316" s="64">
        <f>VLOOKUP(H316,Items!J:L,3,FALSE)</f>
        <v>4</v>
      </c>
      <c r="G316" s="64">
        <f t="shared" si="54"/>
        <v>1</v>
      </c>
      <c r="H316" s="31" t="s">
        <v>915</v>
      </c>
      <c r="I316" s="31" t="s">
        <v>1109</v>
      </c>
      <c r="J316" s="64">
        <v>0</v>
      </c>
      <c r="K316" s="31"/>
      <c r="L316" s="31" t="s">
        <v>921</v>
      </c>
      <c r="M316" s="32" t="s">
        <v>934</v>
      </c>
      <c r="N316" s="32" t="s">
        <v>938</v>
      </c>
      <c r="O316" s="61">
        <f>VLOOKUP(P316,Clubs!D:E,2,FALSE)</f>
        <v>14</v>
      </c>
      <c r="P316" s="32" t="s">
        <v>49</v>
      </c>
      <c r="Q316" s="32" t="s">
        <v>1042</v>
      </c>
      <c r="R316" s="32"/>
      <c r="S316" s="32" t="s">
        <v>929</v>
      </c>
      <c r="V316" s="30" t="str">
        <f t="shared" si="49"/>
        <v>c14ag4y2d100</v>
      </c>
      <c r="W316" s="30">
        <f>VLOOKUP(V316,Cohorts!A:B,2,FALSE)</f>
        <v>37</v>
      </c>
      <c r="X316" s="30" t="str">
        <f t="shared" si="50"/>
        <v xml:space="preserve">            [ 'cohort_id' =&gt; 37,  'team_rank_id' =&gt; 4 ],</v>
      </c>
      <c r="Y316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16" s="30" t="str">
        <f t="shared" ref="Z316:Z347" si="61" xml:space="preserve"> "            [ 'session_id' =&gt; "&amp;B316&amp;", 'division_id' =&gt; 10"&amp;J316&amp;" ],"</f>
        <v xml:space="preserve">            [ 'session_id' =&gt; 11, 'division_id' =&gt; 100 ],</v>
      </c>
      <c r="AA316" s="30" t="str">
        <f t="shared" si="53"/>
        <v xml:space="preserve">            [ 'session_id' =&gt;   11, 'team_rank_id' =&gt; 4 ],</v>
      </c>
      <c r="AB316" s="30" t="str">
        <f t="shared" si="55"/>
        <v xml:space="preserve">            [ 'session_id' =&gt;   11, 'item_id' =&gt; 4, 'sequence' =&gt; 1 ],</v>
      </c>
      <c r="AC316" s="30" t="str">
        <f t="shared" si="56"/>
        <v>cohort37teamrank4</v>
      </c>
      <c r="AD316" s="30">
        <f>VLOOKUP(AC316,teams!C:D,2,FALSE)</f>
        <v>127</v>
      </c>
      <c r="AE316" s="30" t="str">
        <f t="shared" si="57"/>
        <v>s11i4seq1</v>
      </c>
      <c r="AF316" s="30" t="e">
        <f>VLOOKUP(AE316,sesionitem!D:E,2,FALSE)</f>
        <v>#N/A</v>
      </c>
      <c r="AG316" s="30" t="e">
        <f t="shared" si="58"/>
        <v>#N/A</v>
      </c>
    </row>
    <row r="317" spans="1:33" x14ac:dyDescent="0.2">
      <c r="A317" s="30">
        <v>316</v>
      </c>
      <c r="B317" s="30">
        <f>VLOOKUP(C317,'May Sessions'!D:E,2,FALSE)</f>
        <v>11</v>
      </c>
      <c r="C317" s="31">
        <v>44341.75</v>
      </c>
      <c r="D317" s="64">
        <f>VLOOKUP(E317,'Age Groups'!B:C,2,FALSE)</f>
        <v>4</v>
      </c>
      <c r="E317" s="31" t="s">
        <v>911</v>
      </c>
      <c r="F317" s="64">
        <f>VLOOKUP(H317,Items!J:L,3,FALSE)</f>
        <v>4</v>
      </c>
      <c r="G317" s="64">
        <f t="shared" si="54"/>
        <v>1</v>
      </c>
      <c r="H317" s="31" t="s">
        <v>915</v>
      </c>
      <c r="I317" s="31" t="s">
        <v>1109</v>
      </c>
      <c r="J317" s="64">
        <v>0</v>
      </c>
      <c r="K317" s="31"/>
      <c r="L317" s="31" t="s">
        <v>921</v>
      </c>
      <c r="M317" s="32" t="s">
        <v>934</v>
      </c>
      <c r="N317" s="32" t="s">
        <v>986</v>
      </c>
      <c r="O317" s="61">
        <f>VLOOKUP(P317,Clubs!D:E,2,FALSE)</f>
        <v>3</v>
      </c>
      <c r="P317" s="32" t="s">
        <v>1079</v>
      </c>
      <c r="Q317" s="32" t="s">
        <v>1017</v>
      </c>
      <c r="R317" s="32"/>
      <c r="V317" s="30" t="str">
        <f t="shared" si="49"/>
        <v>c3ag4y2d100</v>
      </c>
      <c r="W317" s="30">
        <f>VLOOKUP(V317,Cohorts!A:B,2,FALSE)</f>
        <v>132</v>
      </c>
      <c r="X317" s="30" t="str">
        <f t="shared" si="50"/>
        <v xml:space="preserve">            [ 'cohort_id' =&gt; 132,  'team_rank_id' =&gt; 3 ],</v>
      </c>
      <c r="Y317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17" s="30" t="str">
        <f t="shared" si="61"/>
        <v xml:space="preserve">            [ 'session_id' =&gt; 11, 'division_id' =&gt; 100 ],</v>
      </c>
      <c r="AA317" s="30" t="str">
        <f t="shared" si="53"/>
        <v xml:space="preserve">            [ 'session_id' =&gt;   11, 'team_rank_id' =&gt; 3 ],</v>
      </c>
      <c r="AB317" s="30" t="str">
        <f t="shared" si="55"/>
        <v xml:space="preserve">            [ 'session_id' =&gt;   11, 'item_id' =&gt; 4, 'sequence' =&gt; 1 ],</v>
      </c>
      <c r="AC317" s="30" t="str">
        <f t="shared" si="56"/>
        <v>cohort132teamrank3</v>
      </c>
      <c r="AD317" s="30">
        <f>VLOOKUP(AC317,teams!C:D,2,FALSE)</f>
        <v>24</v>
      </c>
      <c r="AE317" s="30" t="str">
        <f t="shared" si="57"/>
        <v>s11i4seq1</v>
      </c>
      <c r="AF317" s="30" t="e">
        <f>VLOOKUP(AE317,sesionitem!D:E,2,FALSE)</f>
        <v>#N/A</v>
      </c>
      <c r="AG317" s="30" t="e">
        <f t="shared" si="58"/>
        <v>#N/A</v>
      </c>
    </row>
    <row r="318" spans="1:33" x14ac:dyDescent="0.2">
      <c r="A318" s="30">
        <v>317</v>
      </c>
      <c r="B318" s="30">
        <f>VLOOKUP(C318,'May Sessions'!D:E,2,FALSE)</f>
        <v>11</v>
      </c>
      <c r="C318" s="31">
        <v>44341.75</v>
      </c>
      <c r="D318" s="64">
        <f>VLOOKUP(E318,'Age Groups'!B:C,2,FALSE)</f>
        <v>4</v>
      </c>
      <c r="E318" s="31" t="s">
        <v>911</v>
      </c>
      <c r="F318" s="64">
        <f>VLOOKUP(H318,Items!J:L,3,FALSE)</f>
        <v>4</v>
      </c>
      <c r="G318" s="64">
        <f t="shared" si="54"/>
        <v>1</v>
      </c>
      <c r="H318" s="31" t="s">
        <v>915</v>
      </c>
      <c r="I318" s="31" t="s">
        <v>1109</v>
      </c>
      <c r="J318" s="64">
        <v>0</v>
      </c>
      <c r="K318" s="31"/>
      <c r="L318" s="31" t="s">
        <v>921</v>
      </c>
      <c r="M318" s="32" t="s">
        <v>934</v>
      </c>
      <c r="N318" s="32" t="s">
        <v>1017</v>
      </c>
      <c r="O318" s="61">
        <f>VLOOKUP(P318,Clubs!D:E,2,FALSE)</f>
        <v>14</v>
      </c>
      <c r="P318" s="32" t="s">
        <v>49</v>
      </c>
      <c r="Q318" s="32" t="s">
        <v>1017</v>
      </c>
      <c r="R318" s="32"/>
      <c r="V318" s="30" t="str">
        <f t="shared" si="49"/>
        <v>c14ag4y2d100</v>
      </c>
      <c r="W318" s="30">
        <f>VLOOKUP(V318,Cohorts!A:B,2,FALSE)</f>
        <v>37</v>
      </c>
      <c r="X318" s="30" t="str">
        <f t="shared" si="50"/>
        <v xml:space="preserve">            [ 'cohort_id' =&gt; 37,  'team_rank_id' =&gt; 3 ],</v>
      </c>
      <c r="Y318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18" s="30" t="str">
        <f t="shared" si="61"/>
        <v xml:space="preserve">            [ 'session_id' =&gt; 11, 'division_id' =&gt; 100 ],</v>
      </c>
      <c r="AA318" s="30" t="str">
        <f t="shared" si="53"/>
        <v xml:space="preserve">            [ 'session_id' =&gt;   11, 'team_rank_id' =&gt; 3 ],</v>
      </c>
      <c r="AB318" s="30" t="str">
        <f t="shared" si="55"/>
        <v xml:space="preserve">            [ 'session_id' =&gt;   11, 'item_id' =&gt; 4, 'sequence' =&gt; 1 ],</v>
      </c>
      <c r="AC318" s="30" t="str">
        <f t="shared" si="56"/>
        <v>cohort37teamrank3</v>
      </c>
      <c r="AD318" s="30">
        <f>VLOOKUP(AC318,teams!C:D,2,FALSE)</f>
        <v>126</v>
      </c>
      <c r="AE318" s="30" t="str">
        <f t="shared" si="57"/>
        <v>s11i4seq1</v>
      </c>
      <c r="AF318" s="30" t="e">
        <f>VLOOKUP(AE318,sesionitem!D:E,2,FALSE)</f>
        <v>#N/A</v>
      </c>
      <c r="AG318" s="30" t="e">
        <f t="shared" si="58"/>
        <v>#N/A</v>
      </c>
    </row>
    <row r="319" spans="1:33" x14ac:dyDescent="0.2">
      <c r="A319" s="30">
        <v>318</v>
      </c>
      <c r="B319" s="30">
        <f>VLOOKUP(C319,'May Sessions'!D:E,2,FALSE)</f>
        <v>11</v>
      </c>
      <c r="C319" s="31">
        <v>44341.75</v>
      </c>
      <c r="D319" s="64">
        <f>VLOOKUP(E319,'Age Groups'!B:C,2,FALSE)</f>
        <v>4</v>
      </c>
      <c r="E319" s="31" t="s">
        <v>911</v>
      </c>
      <c r="F319" s="64">
        <f>VLOOKUP(H319,Items!J:L,3,FALSE)</f>
        <v>4</v>
      </c>
      <c r="G319" s="64">
        <f t="shared" si="54"/>
        <v>1</v>
      </c>
      <c r="H319" s="31" t="s">
        <v>915</v>
      </c>
      <c r="I319" s="31" t="s">
        <v>1109</v>
      </c>
      <c r="J319" s="64">
        <v>0</v>
      </c>
      <c r="K319" s="31"/>
      <c r="L319" s="31" t="s">
        <v>921</v>
      </c>
      <c r="M319" s="32" t="s">
        <v>934</v>
      </c>
      <c r="N319" s="32" t="s">
        <v>1042</v>
      </c>
      <c r="O319" s="61">
        <f>VLOOKUP(P319,Clubs!D:E,2,FALSE)</f>
        <v>9</v>
      </c>
      <c r="P319" s="32" t="s">
        <v>966</v>
      </c>
      <c r="Q319" s="32" t="s">
        <v>1017</v>
      </c>
      <c r="R319" s="32"/>
      <c r="V319" s="30" t="str">
        <f t="shared" si="49"/>
        <v>c9ag4y2d100</v>
      </c>
      <c r="W319" s="30">
        <f>VLOOKUP(V319,Cohorts!A:B,2,FALSE)</f>
        <v>244</v>
      </c>
      <c r="X319" s="30" t="str">
        <f t="shared" si="50"/>
        <v xml:space="preserve">            [ 'cohort_id' =&gt; 244,  'team_rank_id' =&gt; 3 ],</v>
      </c>
      <c r="Y319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19" s="30" t="str">
        <f t="shared" si="61"/>
        <v xml:space="preserve">            [ 'session_id' =&gt; 11, 'division_id' =&gt; 100 ],</v>
      </c>
      <c r="AA319" s="30" t="str">
        <f t="shared" si="53"/>
        <v xml:space="preserve">            [ 'session_id' =&gt;   11, 'team_rank_id' =&gt; 3 ],</v>
      </c>
      <c r="AB319" s="30" t="str">
        <f t="shared" si="55"/>
        <v xml:space="preserve">            [ 'session_id' =&gt;   11, 'item_id' =&gt; 4, 'sequence' =&gt; 1 ],</v>
      </c>
      <c r="AC319" s="30" t="str">
        <f t="shared" si="56"/>
        <v>cohort244teamrank3</v>
      </c>
      <c r="AD319" s="30">
        <f>VLOOKUP(AC319,teams!C:D,2,FALSE)</f>
        <v>108</v>
      </c>
      <c r="AE319" s="30" t="str">
        <f t="shared" si="57"/>
        <v>s11i4seq1</v>
      </c>
      <c r="AF319" s="30" t="e">
        <f>VLOOKUP(AE319,sesionitem!D:E,2,FALSE)</f>
        <v>#N/A</v>
      </c>
      <c r="AG319" s="30" t="e">
        <f t="shared" si="58"/>
        <v>#N/A</v>
      </c>
    </row>
    <row r="320" spans="1:33" x14ac:dyDescent="0.2">
      <c r="A320" s="30">
        <v>319</v>
      </c>
      <c r="B320" s="30">
        <f>VLOOKUP(C320,'May Sessions'!D:E,2,FALSE)</f>
        <v>11</v>
      </c>
      <c r="C320" s="31">
        <v>44341.75</v>
      </c>
      <c r="D320" s="64">
        <f>VLOOKUP(E320,'Age Groups'!B:C,2,FALSE)</f>
        <v>4</v>
      </c>
      <c r="E320" s="31" t="s">
        <v>911</v>
      </c>
      <c r="F320" s="64">
        <f>VLOOKUP(H320,Items!J:L,3,FALSE)</f>
        <v>2</v>
      </c>
      <c r="G320" s="64">
        <f t="shared" si="54"/>
        <v>2</v>
      </c>
      <c r="H320" s="31" t="s">
        <v>923</v>
      </c>
      <c r="I320" s="31" t="s">
        <v>1109</v>
      </c>
      <c r="J320" s="64">
        <v>0</v>
      </c>
      <c r="K320" s="31"/>
      <c r="L320" s="31" t="s">
        <v>921</v>
      </c>
      <c r="M320" s="32" t="s">
        <v>934</v>
      </c>
      <c r="N320" s="32" t="s">
        <v>938</v>
      </c>
      <c r="O320" s="61">
        <f>VLOOKUP(P320,Clubs!D:E,2,FALSE)</f>
        <v>3</v>
      </c>
      <c r="P320" s="32" t="s">
        <v>1079</v>
      </c>
      <c r="Q320" s="32" t="s">
        <v>1017</v>
      </c>
      <c r="R320" s="32"/>
      <c r="V320" s="30" t="str">
        <f t="shared" si="49"/>
        <v>c3ag4y2d100</v>
      </c>
      <c r="W320" s="30">
        <f>VLOOKUP(V320,Cohorts!A:B,2,FALSE)</f>
        <v>132</v>
      </c>
      <c r="X320" s="30" t="str">
        <f t="shared" si="50"/>
        <v xml:space="preserve">            [ 'cohort_id' =&gt; 132,  'team_rank_id' =&gt; 3 ],</v>
      </c>
      <c r="Y320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20" s="30" t="str">
        <f t="shared" si="61"/>
        <v xml:space="preserve">            [ 'session_id' =&gt; 11, 'division_id' =&gt; 100 ],</v>
      </c>
      <c r="AA320" s="30" t="str">
        <f t="shared" si="53"/>
        <v xml:space="preserve">            [ 'session_id' =&gt;   11, 'team_rank_id' =&gt; 3 ],</v>
      </c>
      <c r="AB320" s="30" t="str">
        <f t="shared" si="55"/>
        <v xml:space="preserve">            [ 'session_id' =&gt;   11, 'item_id' =&gt; 2, 'sequence' =&gt; 2 ],</v>
      </c>
      <c r="AC320" s="30" t="str">
        <f t="shared" si="56"/>
        <v>cohort132teamrank3</v>
      </c>
      <c r="AD320" s="30">
        <f>VLOOKUP(AC320,teams!C:D,2,FALSE)</f>
        <v>24</v>
      </c>
      <c r="AE320" s="30" t="str">
        <f t="shared" si="57"/>
        <v>s11i2seq2</v>
      </c>
      <c r="AF320" s="30" t="e">
        <f>VLOOKUP(AE320,sesionitem!D:E,2,FALSE)</f>
        <v>#N/A</v>
      </c>
      <c r="AG320" s="30" t="e">
        <f t="shared" si="58"/>
        <v>#N/A</v>
      </c>
    </row>
    <row r="321" spans="1:33" x14ac:dyDescent="0.2">
      <c r="A321" s="30">
        <v>320</v>
      </c>
      <c r="B321" s="30">
        <f>VLOOKUP(C321,'May Sessions'!D:E,2,FALSE)</f>
        <v>11</v>
      </c>
      <c r="C321" s="31">
        <v>44341.75</v>
      </c>
      <c r="D321" s="64">
        <f>VLOOKUP(E321,'Age Groups'!B:C,2,FALSE)</f>
        <v>4</v>
      </c>
      <c r="E321" s="31" t="s">
        <v>911</v>
      </c>
      <c r="F321" s="64">
        <f>VLOOKUP(H321,Items!J:L,3,FALSE)</f>
        <v>2</v>
      </c>
      <c r="G321" s="64">
        <f t="shared" si="54"/>
        <v>2</v>
      </c>
      <c r="H321" s="31" t="s">
        <v>923</v>
      </c>
      <c r="I321" s="31" t="s">
        <v>1109</v>
      </c>
      <c r="J321" s="64">
        <v>0</v>
      </c>
      <c r="K321" s="31"/>
      <c r="L321" s="31" t="s">
        <v>921</v>
      </c>
      <c r="M321" s="32" t="s">
        <v>934</v>
      </c>
      <c r="N321" s="32" t="s">
        <v>986</v>
      </c>
      <c r="O321" s="61">
        <f>VLOOKUP(P321,Clubs!D:E,2,FALSE)</f>
        <v>14</v>
      </c>
      <c r="P321" s="32" t="s">
        <v>49</v>
      </c>
      <c r="Q321" s="32" t="s">
        <v>1017</v>
      </c>
      <c r="R321" s="32"/>
      <c r="S321" s="32" t="s">
        <v>929</v>
      </c>
      <c r="V321" s="30" t="str">
        <f t="shared" si="49"/>
        <v>c14ag4y2d100</v>
      </c>
      <c r="W321" s="30">
        <f>VLOOKUP(V321,Cohorts!A:B,2,FALSE)</f>
        <v>37</v>
      </c>
      <c r="X321" s="30" t="str">
        <f t="shared" si="50"/>
        <v xml:space="preserve">            [ 'cohort_id' =&gt; 37,  'team_rank_id' =&gt; 3 ],</v>
      </c>
      <c r="Y321" s="30" t="str">
        <f t="shared" si="51"/>
        <v xml:space="preserve">                'competition_id' =&gt; 1, // this is May 2021###                'age_group_id'   =&gt; 4, ###                'start'          =&gt; '2021-05-25 18:00:00', ###            ], [</v>
      </c>
      <c r="Z321" s="30" t="str">
        <f t="shared" si="61"/>
        <v xml:space="preserve">            [ 'session_id' =&gt; 11, 'division_id' =&gt; 100 ],</v>
      </c>
      <c r="AA321" s="30" t="str">
        <f t="shared" si="53"/>
        <v xml:space="preserve">            [ 'session_id' =&gt;   11, 'team_rank_id' =&gt; 3 ],</v>
      </c>
      <c r="AB321" s="30" t="str">
        <f t="shared" si="55"/>
        <v xml:space="preserve">            [ 'session_id' =&gt;   11, 'item_id' =&gt; 2, 'sequence' =&gt; 2 ],</v>
      </c>
      <c r="AC321" s="30" t="str">
        <f t="shared" si="56"/>
        <v>cohort37teamrank3</v>
      </c>
      <c r="AD321" s="30">
        <f>VLOOKUP(AC321,teams!C:D,2,FALSE)</f>
        <v>126</v>
      </c>
      <c r="AE321" s="30" t="str">
        <f t="shared" si="57"/>
        <v>s11i2seq2</v>
      </c>
      <c r="AF321" s="30" t="e">
        <f>VLOOKUP(AE321,sesionitem!D:E,2,FALSE)</f>
        <v>#N/A</v>
      </c>
      <c r="AG321" s="30" t="e">
        <f t="shared" si="58"/>
        <v>#N/A</v>
      </c>
    </row>
    <row r="322" spans="1:33" x14ac:dyDescent="0.2">
      <c r="A322" s="30">
        <v>321</v>
      </c>
      <c r="B322" s="30">
        <f>VLOOKUP(C322,'May Sessions'!D:E,2,FALSE)</f>
        <v>11</v>
      </c>
      <c r="C322" s="31">
        <v>44341.75</v>
      </c>
      <c r="D322" s="64">
        <f>VLOOKUP(E322,'Age Groups'!B:C,2,FALSE)</f>
        <v>4</v>
      </c>
      <c r="E322" s="31" t="s">
        <v>911</v>
      </c>
      <c r="F322" s="64">
        <f>VLOOKUP(H322,Items!J:L,3,FALSE)</f>
        <v>2</v>
      </c>
      <c r="G322" s="64">
        <f t="shared" si="54"/>
        <v>2</v>
      </c>
      <c r="H322" s="31" t="s">
        <v>923</v>
      </c>
      <c r="I322" s="31" t="s">
        <v>1109</v>
      </c>
      <c r="J322" s="64">
        <v>0</v>
      </c>
      <c r="K322" s="31"/>
      <c r="L322" s="31" t="s">
        <v>921</v>
      </c>
      <c r="M322" s="32" t="s">
        <v>934</v>
      </c>
      <c r="N322" s="32" t="s">
        <v>1017</v>
      </c>
      <c r="O322" s="61">
        <f>VLOOKUP(P322,Clubs!D:E,2,FALSE)</f>
        <v>9</v>
      </c>
      <c r="P322" s="32" t="s">
        <v>966</v>
      </c>
      <c r="Q322" s="32" t="s">
        <v>1017</v>
      </c>
      <c r="R322" s="32"/>
      <c r="V322" s="30" t="str">
        <f t="shared" ref="V322:V385" si="62">"c"&amp;O322&amp;"ag"&amp;D322&amp;"y2d10"&amp;J322</f>
        <v>c9ag4y2d100</v>
      </c>
      <c r="W322" s="30">
        <f>VLOOKUP(V322,Cohorts!A:B,2,FALSE)</f>
        <v>244</v>
      </c>
      <c r="X322" s="30" t="str">
        <f t="shared" ref="X322:X385" si="63">"            [ 'cohort_id' =&gt; "&amp;W322&amp;",  'team_rank_id' =&gt; "&amp;Q322&amp;" ],"</f>
        <v xml:space="preserve">            [ 'cohort_id' =&gt; 244,  'team_rank_id' =&gt; 3 ],</v>
      </c>
      <c r="Y322" s="30" t="str">
        <f t="shared" ref="Y322:Y385" si="64">"                'competition_id' =&gt; 1, // this is May 2021###                'age_group_id'   =&gt; "&amp;D322&amp;", ###                'start'          =&gt; '"&amp;TEXT(C322,"yyyy-mm-dd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Z322" s="30" t="str">
        <f t="shared" si="61"/>
        <v xml:space="preserve">            [ 'session_id' =&gt; 11, 'division_id' =&gt; 100 ],</v>
      </c>
      <c r="AA322" s="30" t="str">
        <f t="shared" ref="AA322:AA385" si="65">"            [ 'session_id' =&gt;   "&amp;B322&amp;", 'team_rank_id' =&gt; "&amp;Q322&amp;" ],"</f>
        <v xml:space="preserve">            [ 'session_id' =&gt;   11, 'team_rank_id' =&gt; 3 ],</v>
      </c>
      <c r="AB322" s="30" t="str">
        <f t="shared" si="55"/>
        <v xml:space="preserve">            [ 'session_id' =&gt;   11, 'item_id' =&gt; 2, 'sequence' =&gt; 2 ],</v>
      </c>
      <c r="AC322" s="30" t="str">
        <f t="shared" si="56"/>
        <v>cohort244teamrank3</v>
      </c>
      <c r="AD322" s="30">
        <f>VLOOKUP(AC322,teams!C:D,2,FALSE)</f>
        <v>108</v>
      </c>
      <c r="AE322" s="30" t="str">
        <f t="shared" si="57"/>
        <v>s11i2seq2</v>
      </c>
      <c r="AF322" s="30" t="e">
        <f>VLOOKUP(AE322,sesionitem!D:E,2,FALSE)</f>
        <v>#N/A</v>
      </c>
      <c r="AG322" s="30" t="e">
        <f t="shared" si="58"/>
        <v>#N/A</v>
      </c>
    </row>
    <row r="323" spans="1:33" ht="17" x14ac:dyDescent="0.2">
      <c r="A323" s="30">
        <v>322</v>
      </c>
      <c r="B323" s="30">
        <f>VLOOKUP(C323,'May Sessions'!D:E,2,FALSE)</f>
        <v>11</v>
      </c>
      <c r="C323" s="31">
        <v>44341.75</v>
      </c>
      <c r="D323" s="64">
        <f>VLOOKUP(E323,'Age Groups'!B:C,2,FALSE)</f>
        <v>4</v>
      </c>
      <c r="E323" s="31" t="s">
        <v>911</v>
      </c>
      <c r="F323" s="64">
        <f>VLOOKUP(H323,Items!J:L,3,FALSE)</f>
        <v>8</v>
      </c>
      <c r="G323" s="64">
        <f t="shared" ref="G323:G386" si="66">IF(NOT(EXACT(C323,C322)),1,IF(NOT(EXACT(F323,F322)),G322+1,G322))</f>
        <v>3</v>
      </c>
      <c r="H323" s="31" t="s">
        <v>919</v>
      </c>
      <c r="I323" s="31" t="s">
        <v>1108</v>
      </c>
      <c r="J323" s="64">
        <v>0</v>
      </c>
      <c r="K323" s="31"/>
      <c r="L323" s="31" t="s">
        <v>921</v>
      </c>
      <c r="M323" s="32" t="s">
        <v>934</v>
      </c>
      <c r="N323" s="32" t="s">
        <v>938</v>
      </c>
      <c r="O323" s="61">
        <f>VLOOKUP(P323,Clubs!D:E,2,FALSE)</f>
        <v>14</v>
      </c>
      <c r="P323" s="32" t="s">
        <v>49</v>
      </c>
      <c r="Q323" s="32" t="s">
        <v>1017</v>
      </c>
      <c r="R323" s="34" t="s">
        <v>800</v>
      </c>
      <c r="S323" s="32" t="s">
        <v>929</v>
      </c>
      <c r="V323" s="30" t="str">
        <f t="shared" si="62"/>
        <v>c14ag4y2d100</v>
      </c>
      <c r="W323" s="30">
        <f>VLOOKUP(V323,Cohorts!A:B,2,FALSE)</f>
        <v>37</v>
      </c>
      <c r="X323" s="30" t="str">
        <f t="shared" si="63"/>
        <v xml:space="preserve">            [ 'cohort_id' =&gt; 37,  'team_rank_id' =&gt; 3 ],</v>
      </c>
      <c r="Y323" s="30" t="str">
        <f t="shared" si="64"/>
        <v xml:space="preserve">                'competition_id' =&gt; 1, // this is May 2021###                'age_group_id'   =&gt; 4, ###                'start'          =&gt; '2021-05-25 18:00:00', ###            ], [</v>
      </c>
      <c r="Z323" s="30" t="str">
        <f t="shared" si="61"/>
        <v xml:space="preserve">            [ 'session_id' =&gt; 11, 'division_id' =&gt; 100 ],</v>
      </c>
      <c r="AA323" s="30" t="str">
        <f t="shared" si="65"/>
        <v xml:space="preserve">            [ 'session_id' =&gt;   11, 'team_rank_id' =&gt; 3 ],</v>
      </c>
      <c r="AB323" s="30" t="str">
        <f t="shared" ref="AB323:AB386" si="67">"            [ 'session_id' =&gt;   "&amp;B323&amp;", 'item_id' =&gt; "&amp;F323&amp;", 'sequence' =&gt; "&amp;G323&amp;" ],"</f>
        <v xml:space="preserve">            [ 'session_id' =&gt;   11, 'item_id' =&gt; 8, 'sequence' =&gt; 3 ],</v>
      </c>
      <c r="AC323" s="30" t="str">
        <f t="shared" ref="AC323:AC386" si="68">"cohort"&amp;W323&amp;"teamrank"&amp;Q323</f>
        <v>cohort37teamrank3</v>
      </c>
      <c r="AD323" s="30">
        <f>VLOOKUP(AC323,teams!C:D,2,FALSE)</f>
        <v>126</v>
      </c>
      <c r="AE323" s="30" t="str">
        <f t="shared" ref="AE323:AE386" si="69">"s"&amp;B323&amp;"i"&amp;F323&amp;"seq"&amp;G323</f>
        <v>s11i8seq3</v>
      </c>
      <c r="AF323" s="30" t="e">
        <f>VLOOKUP(AE323,sesionitem!D:E,2,FALSE)</f>
        <v>#N/A</v>
      </c>
      <c r="AG323" s="30" t="e">
        <f t="shared" ref="AG323:AG386" si="70">"            [ 'session_item_id' =&gt; "&amp;AF323&amp;", 'team_id' =&gt; "&amp;AD323&amp;", 'sequence' =&gt; "&amp;N323&amp;", 'music_title' =&gt; '"&amp;R323&amp;"' ],"</f>
        <v>#N/A</v>
      </c>
    </row>
    <row r="324" spans="1:33" ht="17" x14ac:dyDescent="0.2">
      <c r="A324" s="30">
        <v>323</v>
      </c>
      <c r="B324" s="30">
        <f>VLOOKUP(C324,'May Sessions'!D:E,2,FALSE)</f>
        <v>11</v>
      </c>
      <c r="C324" s="31">
        <v>44341.75</v>
      </c>
      <c r="D324" s="64">
        <f>VLOOKUP(E324,'Age Groups'!B:C,2,FALSE)</f>
        <v>4</v>
      </c>
      <c r="E324" s="31" t="s">
        <v>911</v>
      </c>
      <c r="F324" s="64">
        <f>VLOOKUP(H324,Items!J:L,3,FALSE)</f>
        <v>8</v>
      </c>
      <c r="G324" s="64">
        <f t="shared" si="66"/>
        <v>3</v>
      </c>
      <c r="H324" s="31" t="s">
        <v>919</v>
      </c>
      <c r="I324" s="31" t="s">
        <v>1108</v>
      </c>
      <c r="J324" s="64">
        <v>0</v>
      </c>
      <c r="K324" s="31"/>
      <c r="L324" s="31" t="s">
        <v>921</v>
      </c>
      <c r="M324" s="32" t="s">
        <v>934</v>
      </c>
      <c r="N324" s="32" t="s">
        <v>986</v>
      </c>
      <c r="O324" s="61">
        <f>VLOOKUP(P324,Clubs!D:E,2,FALSE)</f>
        <v>3</v>
      </c>
      <c r="P324" s="32" t="s">
        <v>1079</v>
      </c>
      <c r="Q324" s="32" t="s">
        <v>1017</v>
      </c>
      <c r="R324" s="34" t="s">
        <v>801</v>
      </c>
      <c r="V324" s="30" t="str">
        <f t="shared" si="62"/>
        <v>c3ag4y2d100</v>
      </c>
      <c r="W324" s="30">
        <f>VLOOKUP(V324,Cohorts!A:B,2,FALSE)</f>
        <v>132</v>
      </c>
      <c r="X324" s="30" t="str">
        <f t="shared" si="63"/>
        <v xml:space="preserve">            [ 'cohort_id' =&gt; 132,  'team_rank_id' =&gt; 3 ],</v>
      </c>
      <c r="Y324" s="30" t="str">
        <f t="shared" si="64"/>
        <v xml:space="preserve">                'competition_id' =&gt; 1, // this is May 2021###                'age_group_id'   =&gt; 4, ###                'start'          =&gt; '2021-05-25 18:00:00', ###            ], [</v>
      </c>
      <c r="Z324" s="30" t="str">
        <f t="shared" si="61"/>
        <v xml:space="preserve">            [ 'session_id' =&gt; 11, 'division_id' =&gt; 100 ],</v>
      </c>
      <c r="AA324" s="30" t="str">
        <f t="shared" si="65"/>
        <v xml:space="preserve">            [ 'session_id' =&gt;   11, 'team_rank_id' =&gt; 3 ],</v>
      </c>
      <c r="AB324" s="30" t="str">
        <f t="shared" si="67"/>
        <v xml:space="preserve">            [ 'session_id' =&gt;   11, 'item_id' =&gt; 8, 'sequence' =&gt; 3 ],</v>
      </c>
      <c r="AC324" s="30" t="str">
        <f t="shared" si="68"/>
        <v>cohort132teamrank3</v>
      </c>
      <c r="AD324" s="30">
        <f>VLOOKUP(AC324,teams!C:D,2,FALSE)</f>
        <v>24</v>
      </c>
      <c r="AE324" s="30" t="str">
        <f t="shared" si="69"/>
        <v>s11i8seq3</v>
      </c>
      <c r="AF324" s="30" t="e">
        <f>VLOOKUP(AE324,sesionitem!D:E,2,FALSE)</f>
        <v>#N/A</v>
      </c>
      <c r="AG324" s="30" t="e">
        <f t="shared" si="70"/>
        <v>#N/A</v>
      </c>
    </row>
    <row r="325" spans="1:33" x14ac:dyDescent="0.2">
      <c r="A325" s="30">
        <v>324</v>
      </c>
      <c r="B325" s="30">
        <f>VLOOKUP(C325,'May Sessions'!D:E,2,FALSE)</f>
        <v>26</v>
      </c>
      <c r="C325" s="31">
        <v>44341.8125</v>
      </c>
      <c r="D325" s="64">
        <f>VLOOKUP(E325,'Age Groups'!B:C,2,FALSE)</f>
        <v>6</v>
      </c>
      <c r="E325" s="31" t="s">
        <v>912</v>
      </c>
      <c r="F325" s="64">
        <f>VLOOKUP(H325,Items!J:L,3,FALSE)</f>
        <v>1</v>
      </c>
      <c r="G325" s="64">
        <f t="shared" si="66"/>
        <v>1</v>
      </c>
      <c r="H325" s="31" t="s">
        <v>920</v>
      </c>
      <c r="I325" s="31" t="s">
        <v>1109</v>
      </c>
      <c r="J325" s="64" t="str">
        <f t="shared" ref="J325:J356" si="71">RIGHT(L325,1)</f>
        <v>1</v>
      </c>
      <c r="K325" s="31"/>
      <c r="L325" s="31" t="s">
        <v>922</v>
      </c>
      <c r="M325" s="36"/>
      <c r="N325" s="36" t="s">
        <v>938</v>
      </c>
      <c r="O325" s="61">
        <f>VLOOKUP(P325,Clubs!D:E,2,FALSE)</f>
        <v>14</v>
      </c>
      <c r="P325" s="36" t="s">
        <v>49</v>
      </c>
      <c r="Q325" s="61">
        <v>1</v>
      </c>
      <c r="R325" s="32"/>
      <c r="V325" s="30" t="str">
        <f t="shared" si="62"/>
        <v>c14ag6y2d101</v>
      </c>
      <c r="W325" s="30">
        <f>VLOOKUP(V325,Cohorts!A:B,2,FALSE)</f>
        <v>41</v>
      </c>
      <c r="X325" s="30" t="str">
        <f t="shared" si="63"/>
        <v xml:space="preserve">            [ 'cohort_id' =&gt; 41,  'team_rank_id' =&gt; 1 ],</v>
      </c>
      <c r="Y325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25" s="30" t="str">
        <f t="shared" si="61"/>
        <v xml:space="preserve">            [ 'session_id' =&gt; 26, 'division_id' =&gt; 101 ],</v>
      </c>
      <c r="AA325" s="30" t="str">
        <f t="shared" si="65"/>
        <v xml:space="preserve">            [ 'session_id' =&gt;   26, 'team_rank_id' =&gt; 1 ],</v>
      </c>
      <c r="AB325" s="30" t="str">
        <f t="shared" si="67"/>
        <v xml:space="preserve">            [ 'session_id' =&gt;   26, 'item_id' =&gt; 1, 'sequence' =&gt; 1 ],</v>
      </c>
      <c r="AC325" s="30" t="str">
        <f t="shared" si="68"/>
        <v>cohort41teamrank1</v>
      </c>
      <c r="AD325" s="30">
        <f>VLOOKUP(AC325,teams!C:D,2,FALSE)</f>
        <v>131</v>
      </c>
      <c r="AE325" s="30" t="str">
        <f t="shared" si="69"/>
        <v>s26i1seq1</v>
      </c>
      <c r="AF325" s="30" t="e">
        <f>VLOOKUP(AE325,sesionitem!D:E,2,FALSE)</f>
        <v>#N/A</v>
      </c>
      <c r="AG325" s="30" t="e">
        <f t="shared" si="70"/>
        <v>#N/A</v>
      </c>
    </row>
    <row r="326" spans="1:33" x14ac:dyDescent="0.2">
      <c r="A326" s="30">
        <v>325</v>
      </c>
      <c r="B326" s="30">
        <f>VLOOKUP(C326,'May Sessions'!D:E,2,FALSE)</f>
        <v>26</v>
      </c>
      <c r="C326" s="31">
        <v>44341.8125</v>
      </c>
      <c r="D326" s="64">
        <f>VLOOKUP(E326,'Age Groups'!B:C,2,FALSE)</f>
        <v>6</v>
      </c>
      <c r="E326" s="31" t="s">
        <v>912</v>
      </c>
      <c r="F326" s="64">
        <f>VLOOKUP(H326,Items!J:L,3,FALSE)</f>
        <v>1</v>
      </c>
      <c r="G326" s="64">
        <f t="shared" si="66"/>
        <v>1</v>
      </c>
      <c r="H326" s="31" t="s">
        <v>920</v>
      </c>
      <c r="I326" s="31" t="s">
        <v>1109</v>
      </c>
      <c r="J326" s="64" t="str">
        <f t="shared" si="71"/>
        <v>1</v>
      </c>
      <c r="K326" s="31"/>
      <c r="L326" s="31" t="s">
        <v>922</v>
      </c>
      <c r="M326" s="36"/>
      <c r="N326" s="36" t="s">
        <v>986</v>
      </c>
      <c r="O326" s="61">
        <f>VLOOKUP(P326,Clubs!D:E,2,FALSE)</f>
        <v>36</v>
      </c>
      <c r="P326" s="36" t="s">
        <v>131</v>
      </c>
      <c r="Q326" s="61">
        <v>1</v>
      </c>
      <c r="R326" s="32"/>
      <c r="V326" s="30" t="str">
        <f t="shared" si="62"/>
        <v>c36ag6y2d101</v>
      </c>
      <c r="W326" s="30">
        <f>VLOOKUP(V326,Cohorts!A:B,2,FALSE)</f>
        <v>169</v>
      </c>
      <c r="X326" s="30" t="str">
        <f t="shared" si="63"/>
        <v xml:space="preserve">            [ 'cohort_id' =&gt; 169,  'team_rank_id' =&gt; 1 ],</v>
      </c>
      <c r="Y326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26" s="30" t="str">
        <f t="shared" si="61"/>
        <v xml:space="preserve">            [ 'session_id' =&gt; 26, 'division_id' =&gt; 101 ],</v>
      </c>
      <c r="AA326" s="30" t="str">
        <f t="shared" si="65"/>
        <v xml:space="preserve">            [ 'session_id' =&gt;   26, 'team_rank_id' =&gt; 1 ],</v>
      </c>
      <c r="AB326" s="30" t="str">
        <f t="shared" si="67"/>
        <v xml:space="preserve">            [ 'session_id' =&gt;   26, 'item_id' =&gt; 1, 'sequence' =&gt; 1 ],</v>
      </c>
      <c r="AC326" s="30" t="str">
        <f t="shared" si="68"/>
        <v>cohort169teamrank1</v>
      </c>
      <c r="AD326" s="30">
        <f>VLOOKUP(AC326,teams!C:D,2,FALSE)</f>
        <v>49</v>
      </c>
      <c r="AE326" s="30" t="str">
        <f t="shared" si="69"/>
        <v>s26i1seq1</v>
      </c>
      <c r="AF326" s="30" t="e">
        <f>VLOOKUP(AE326,sesionitem!D:E,2,FALSE)</f>
        <v>#N/A</v>
      </c>
      <c r="AG326" s="30" t="e">
        <f t="shared" si="70"/>
        <v>#N/A</v>
      </c>
    </row>
    <row r="327" spans="1:33" x14ac:dyDescent="0.2">
      <c r="A327" s="30">
        <v>326</v>
      </c>
      <c r="B327" s="30">
        <f>VLOOKUP(C327,'May Sessions'!D:E,2,FALSE)</f>
        <v>26</v>
      </c>
      <c r="C327" s="31">
        <v>44341.8125</v>
      </c>
      <c r="D327" s="64">
        <f>VLOOKUP(E327,'Age Groups'!B:C,2,FALSE)</f>
        <v>6</v>
      </c>
      <c r="E327" s="31" t="s">
        <v>912</v>
      </c>
      <c r="F327" s="64">
        <f>VLOOKUP(H327,Items!J:L,3,FALSE)</f>
        <v>1</v>
      </c>
      <c r="G327" s="64">
        <f t="shared" si="66"/>
        <v>1</v>
      </c>
      <c r="H327" s="31" t="s">
        <v>920</v>
      </c>
      <c r="I327" s="31" t="s">
        <v>1109</v>
      </c>
      <c r="J327" s="64" t="str">
        <f t="shared" si="71"/>
        <v>1</v>
      </c>
      <c r="K327" s="31"/>
      <c r="L327" s="31" t="s">
        <v>922</v>
      </c>
      <c r="M327" s="36"/>
      <c r="N327" s="36" t="s">
        <v>1017</v>
      </c>
      <c r="O327" s="61">
        <f>VLOOKUP(P327,Clubs!D:E,2,FALSE)</f>
        <v>13</v>
      </c>
      <c r="P327" s="36" t="s">
        <v>1074</v>
      </c>
      <c r="Q327" s="61">
        <v>1</v>
      </c>
      <c r="R327" s="32"/>
      <c r="V327" s="30" t="str">
        <f t="shared" si="62"/>
        <v>c13ag6y2d101</v>
      </c>
      <c r="W327" s="30">
        <f>VLOOKUP(V327,Cohorts!A:B,2,FALSE)</f>
        <v>33</v>
      </c>
      <c r="X327" s="30" t="str">
        <f t="shared" si="63"/>
        <v xml:space="preserve">            [ 'cohort_id' =&gt; 33,  'team_rank_id' =&gt; 1 ],</v>
      </c>
      <c r="Y327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27" s="30" t="str">
        <f t="shared" si="61"/>
        <v xml:space="preserve">            [ 'session_id' =&gt; 26, 'division_id' =&gt; 101 ],</v>
      </c>
      <c r="AA327" s="30" t="str">
        <f t="shared" si="65"/>
        <v xml:space="preserve">            [ 'session_id' =&gt;   26, 'team_rank_id' =&gt; 1 ],</v>
      </c>
      <c r="AB327" s="30" t="str">
        <f t="shared" si="67"/>
        <v xml:space="preserve">            [ 'session_id' =&gt;   26, 'item_id' =&gt; 1, 'sequence' =&gt; 1 ],</v>
      </c>
      <c r="AC327" s="30" t="str">
        <f t="shared" si="68"/>
        <v>cohort33teamrank1</v>
      </c>
      <c r="AD327" s="30">
        <f>VLOOKUP(AC327,teams!C:D,2,FALSE)</f>
        <v>119</v>
      </c>
      <c r="AE327" s="30" t="str">
        <f t="shared" si="69"/>
        <v>s26i1seq1</v>
      </c>
      <c r="AF327" s="30" t="e">
        <f>VLOOKUP(AE327,sesionitem!D:E,2,FALSE)</f>
        <v>#N/A</v>
      </c>
      <c r="AG327" s="30" t="e">
        <f t="shared" si="70"/>
        <v>#N/A</v>
      </c>
    </row>
    <row r="328" spans="1:33" x14ac:dyDescent="0.2">
      <c r="A328" s="30">
        <v>327</v>
      </c>
      <c r="B328" s="30">
        <f>VLOOKUP(C328,'May Sessions'!D:E,2,FALSE)</f>
        <v>26</v>
      </c>
      <c r="C328" s="31">
        <v>44341.8125</v>
      </c>
      <c r="D328" s="64">
        <f>VLOOKUP(E328,'Age Groups'!B:C,2,FALSE)</f>
        <v>6</v>
      </c>
      <c r="E328" s="31" t="s">
        <v>912</v>
      </c>
      <c r="F328" s="64">
        <f>VLOOKUP(H328,Items!J:L,3,FALSE)</f>
        <v>1</v>
      </c>
      <c r="G328" s="64">
        <f t="shared" si="66"/>
        <v>1</v>
      </c>
      <c r="H328" s="31" t="s">
        <v>920</v>
      </c>
      <c r="I328" s="31" t="s">
        <v>1109</v>
      </c>
      <c r="J328" s="64" t="str">
        <f t="shared" si="71"/>
        <v>1</v>
      </c>
      <c r="K328" s="31"/>
      <c r="L328" s="31" t="s">
        <v>922</v>
      </c>
      <c r="M328" s="36"/>
      <c r="N328" s="36" t="s">
        <v>1042</v>
      </c>
      <c r="O328" s="61">
        <f>VLOOKUP(P328,Clubs!D:E,2,FALSE)</f>
        <v>35</v>
      </c>
      <c r="P328" s="36" t="s">
        <v>127</v>
      </c>
      <c r="Q328" s="61">
        <v>1</v>
      </c>
      <c r="R328" s="32"/>
      <c r="V328" s="30" t="str">
        <f t="shared" si="62"/>
        <v>c35ag6y2d101</v>
      </c>
      <c r="W328" s="30">
        <f>VLOOKUP(V328,Cohorts!A:B,2,FALSE)</f>
        <v>161</v>
      </c>
      <c r="X328" s="30" t="str">
        <f t="shared" si="63"/>
        <v xml:space="preserve">            [ 'cohort_id' =&gt; 161,  'team_rank_id' =&gt; 1 ],</v>
      </c>
      <c r="Y328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28" s="30" t="str">
        <f t="shared" si="61"/>
        <v xml:space="preserve">            [ 'session_id' =&gt; 26, 'division_id' =&gt; 101 ],</v>
      </c>
      <c r="AA328" s="30" t="str">
        <f t="shared" si="65"/>
        <v xml:space="preserve">            [ 'session_id' =&gt;   26, 'team_rank_id' =&gt; 1 ],</v>
      </c>
      <c r="AB328" s="30" t="str">
        <f t="shared" si="67"/>
        <v xml:space="preserve">            [ 'session_id' =&gt;   26, 'item_id' =&gt; 1, 'sequence' =&gt; 1 ],</v>
      </c>
      <c r="AC328" s="30" t="str">
        <f t="shared" si="68"/>
        <v>cohort161teamrank1</v>
      </c>
      <c r="AD328" s="30">
        <f>VLOOKUP(AC328,teams!C:D,2,FALSE)</f>
        <v>41</v>
      </c>
      <c r="AE328" s="30" t="str">
        <f t="shared" si="69"/>
        <v>s26i1seq1</v>
      </c>
      <c r="AF328" s="30" t="e">
        <f>VLOOKUP(AE328,sesionitem!D:E,2,FALSE)</f>
        <v>#N/A</v>
      </c>
      <c r="AG328" s="30" t="e">
        <f t="shared" si="70"/>
        <v>#N/A</v>
      </c>
    </row>
    <row r="329" spans="1:33" x14ac:dyDescent="0.2">
      <c r="A329" s="30">
        <v>328</v>
      </c>
      <c r="B329" s="30">
        <f>VLOOKUP(C329,'May Sessions'!D:E,2,FALSE)</f>
        <v>26</v>
      </c>
      <c r="C329" s="31">
        <v>44341.8125</v>
      </c>
      <c r="D329" s="64">
        <f>VLOOKUP(E329,'Age Groups'!B:C,2,FALSE)</f>
        <v>6</v>
      </c>
      <c r="E329" s="31" t="s">
        <v>912</v>
      </c>
      <c r="F329" s="64">
        <f>VLOOKUP(H329,Items!J:L,3,FALSE)</f>
        <v>1</v>
      </c>
      <c r="G329" s="64">
        <f t="shared" si="66"/>
        <v>1</v>
      </c>
      <c r="H329" s="31" t="s">
        <v>920</v>
      </c>
      <c r="I329" s="31" t="s">
        <v>1109</v>
      </c>
      <c r="J329" s="64" t="str">
        <f t="shared" si="71"/>
        <v>1</v>
      </c>
      <c r="K329" s="31"/>
      <c r="L329" s="31" t="s">
        <v>922</v>
      </c>
      <c r="M329" s="36"/>
      <c r="N329" s="36" t="s">
        <v>1057</v>
      </c>
      <c r="O329" s="61">
        <f>VLOOKUP(P329,Clubs!D:E,2,FALSE)</f>
        <v>12</v>
      </c>
      <c r="P329" s="36" t="s">
        <v>974</v>
      </c>
      <c r="Q329" s="61">
        <v>1</v>
      </c>
      <c r="R329" s="32"/>
      <c r="V329" s="30" t="str">
        <f t="shared" si="62"/>
        <v>c12ag6y2d101</v>
      </c>
      <c r="W329" s="30">
        <f>VLOOKUP(V329,Cohorts!A:B,2,FALSE)</f>
        <v>25</v>
      </c>
      <c r="X329" s="30" t="str">
        <f t="shared" si="63"/>
        <v xml:space="preserve">            [ 'cohort_id' =&gt; 25,  'team_rank_id' =&gt; 1 ],</v>
      </c>
      <c r="Y329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29" s="30" t="str">
        <f t="shared" si="61"/>
        <v xml:space="preserve">            [ 'session_id' =&gt; 26, 'division_id' =&gt; 101 ],</v>
      </c>
      <c r="AA329" s="30" t="str">
        <f t="shared" si="65"/>
        <v xml:space="preserve">            [ 'session_id' =&gt;   26, 'team_rank_id' =&gt; 1 ],</v>
      </c>
      <c r="AB329" s="30" t="str">
        <f t="shared" si="67"/>
        <v xml:space="preserve">            [ 'session_id' =&gt;   26, 'item_id' =&gt; 1, 'sequence' =&gt; 1 ],</v>
      </c>
      <c r="AC329" s="30" t="str">
        <f t="shared" si="68"/>
        <v>cohort25teamrank1</v>
      </c>
      <c r="AD329" s="30">
        <f>VLOOKUP(AC329,teams!C:D,2,FALSE)</f>
        <v>113</v>
      </c>
      <c r="AE329" s="30" t="str">
        <f t="shared" si="69"/>
        <v>s26i1seq1</v>
      </c>
      <c r="AF329" s="30" t="e">
        <f>VLOOKUP(AE329,sesionitem!D:E,2,FALSE)</f>
        <v>#N/A</v>
      </c>
      <c r="AG329" s="30" t="e">
        <f t="shared" si="70"/>
        <v>#N/A</v>
      </c>
    </row>
    <row r="330" spans="1:33" x14ac:dyDescent="0.2">
      <c r="A330" s="30">
        <v>329</v>
      </c>
      <c r="B330" s="30">
        <f>VLOOKUP(C330,'May Sessions'!D:E,2,FALSE)</f>
        <v>26</v>
      </c>
      <c r="C330" s="31">
        <v>44341.8125</v>
      </c>
      <c r="D330" s="64">
        <f>VLOOKUP(E330,'Age Groups'!B:C,2,FALSE)</f>
        <v>6</v>
      </c>
      <c r="E330" s="31" t="s">
        <v>912</v>
      </c>
      <c r="F330" s="64">
        <f>VLOOKUP(H330,Items!J:L,3,FALSE)</f>
        <v>1</v>
      </c>
      <c r="G330" s="64">
        <f t="shared" si="66"/>
        <v>1</v>
      </c>
      <c r="H330" s="31" t="s">
        <v>920</v>
      </c>
      <c r="I330" s="31" t="s">
        <v>1109</v>
      </c>
      <c r="J330" s="64" t="str">
        <f t="shared" si="71"/>
        <v>1</v>
      </c>
      <c r="K330" s="31"/>
      <c r="L330" s="31" t="s">
        <v>922</v>
      </c>
      <c r="M330" s="36"/>
      <c r="N330" s="36" t="s">
        <v>1067</v>
      </c>
      <c r="O330" s="61">
        <f>VLOOKUP(P330,Clubs!D:E,2,FALSE)</f>
        <v>41</v>
      </c>
      <c r="P330" s="36" t="s">
        <v>149</v>
      </c>
      <c r="Q330" s="61">
        <v>1</v>
      </c>
      <c r="R330" s="32"/>
      <c r="V330" s="30" t="str">
        <f t="shared" si="62"/>
        <v>c41ag6y2d101</v>
      </c>
      <c r="W330" s="30">
        <f>VLOOKUP(V330,Cohorts!A:B,2,FALSE)</f>
        <v>212</v>
      </c>
      <c r="X330" s="30" t="str">
        <f t="shared" si="63"/>
        <v xml:space="preserve">            [ 'cohort_id' =&gt; 212,  'team_rank_id' =&gt; 1 ],</v>
      </c>
      <c r="Y330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0" s="30" t="str">
        <f t="shared" si="61"/>
        <v xml:space="preserve">            [ 'session_id' =&gt; 26, 'division_id' =&gt; 101 ],</v>
      </c>
      <c r="AA330" s="30" t="str">
        <f t="shared" si="65"/>
        <v xml:space="preserve">            [ 'session_id' =&gt;   26, 'team_rank_id' =&gt; 1 ],</v>
      </c>
      <c r="AB330" s="30" t="str">
        <f t="shared" si="67"/>
        <v xml:space="preserve">            [ 'session_id' =&gt;   26, 'item_id' =&gt; 1, 'sequence' =&gt; 1 ],</v>
      </c>
      <c r="AC330" s="30" t="str">
        <f t="shared" si="68"/>
        <v>cohort212teamrank1</v>
      </c>
      <c r="AD330" s="30">
        <f>VLOOKUP(AC330,teams!C:D,2,FALSE)</f>
        <v>80</v>
      </c>
      <c r="AE330" s="30" t="str">
        <f t="shared" si="69"/>
        <v>s26i1seq1</v>
      </c>
      <c r="AF330" s="30" t="e">
        <f>VLOOKUP(AE330,sesionitem!D:E,2,FALSE)</f>
        <v>#N/A</v>
      </c>
      <c r="AG330" s="30" t="e">
        <f t="shared" si="70"/>
        <v>#N/A</v>
      </c>
    </row>
    <row r="331" spans="1:33" x14ac:dyDescent="0.2">
      <c r="A331" s="30">
        <v>330</v>
      </c>
      <c r="B331" s="30">
        <f>VLOOKUP(C331,'May Sessions'!D:E,2,FALSE)</f>
        <v>26</v>
      </c>
      <c r="C331" s="31">
        <v>44341.8125</v>
      </c>
      <c r="D331" s="64">
        <f>VLOOKUP(E331,'Age Groups'!B:C,2,FALSE)</f>
        <v>6</v>
      </c>
      <c r="E331" s="31" t="s">
        <v>912</v>
      </c>
      <c r="F331" s="64">
        <f>VLOOKUP(H331,Items!J:L,3,FALSE)</f>
        <v>4</v>
      </c>
      <c r="G331" s="64">
        <f t="shared" si="66"/>
        <v>2</v>
      </c>
      <c r="H331" s="31" t="s">
        <v>915</v>
      </c>
      <c r="I331" s="31" t="s">
        <v>1109</v>
      </c>
      <c r="J331" s="64" t="str">
        <f t="shared" si="71"/>
        <v>1</v>
      </c>
      <c r="K331" s="31"/>
      <c r="L331" s="31" t="s">
        <v>922</v>
      </c>
      <c r="M331" s="32" t="s">
        <v>932</v>
      </c>
      <c r="N331" s="32" t="s">
        <v>938</v>
      </c>
      <c r="O331" s="61">
        <f>VLOOKUP(P331,Clubs!D:E,2,FALSE)</f>
        <v>13</v>
      </c>
      <c r="P331" s="32" t="s">
        <v>1074</v>
      </c>
      <c r="Q331" s="32" t="s">
        <v>986</v>
      </c>
      <c r="R331" s="32"/>
      <c r="V331" s="30" t="str">
        <f t="shared" si="62"/>
        <v>c13ag6y2d101</v>
      </c>
      <c r="W331" s="30">
        <f>VLOOKUP(V331,Cohorts!A:B,2,FALSE)</f>
        <v>33</v>
      </c>
      <c r="X331" s="30" t="str">
        <f t="shared" si="63"/>
        <v xml:space="preserve">            [ 'cohort_id' =&gt; 33,  'team_rank_id' =&gt; 2 ],</v>
      </c>
      <c r="Y331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1" s="30" t="str">
        <f t="shared" si="61"/>
        <v xml:space="preserve">            [ 'session_id' =&gt; 26, 'division_id' =&gt; 101 ],</v>
      </c>
      <c r="AA331" s="30" t="str">
        <f t="shared" si="65"/>
        <v xml:space="preserve">            [ 'session_id' =&gt;   26, 'team_rank_id' =&gt; 2 ],</v>
      </c>
      <c r="AB331" s="30" t="str">
        <f t="shared" si="67"/>
        <v xml:space="preserve">            [ 'session_id' =&gt;   26, 'item_id' =&gt; 4, 'sequence' =&gt; 2 ],</v>
      </c>
      <c r="AC331" s="30" t="str">
        <f t="shared" si="68"/>
        <v>cohort33teamrank2</v>
      </c>
      <c r="AD331" s="30">
        <f>VLOOKUP(AC331,teams!C:D,2,FALSE)</f>
        <v>120</v>
      </c>
      <c r="AE331" s="30" t="str">
        <f t="shared" si="69"/>
        <v>s26i4seq2</v>
      </c>
      <c r="AF331" s="30" t="e">
        <f>VLOOKUP(AE331,sesionitem!D:E,2,FALSE)</f>
        <v>#N/A</v>
      </c>
      <c r="AG331" s="30" t="e">
        <f t="shared" si="70"/>
        <v>#N/A</v>
      </c>
    </row>
    <row r="332" spans="1:33" x14ac:dyDescent="0.2">
      <c r="A332" s="30">
        <v>331</v>
      </c>
      <c r="B332" s="30">
        <f>VLOOKUP(C332,'May Sessions'!D:E,2,FALSE)</f>
        <v>26</v>
      </c>
      <c r="C332" s="31">
        <v>44341.8125</v>
      </c>
      <c r="D332" s="64">
        <f>VLOOKUP(E332,'Age Groups'!B:C,2,FALSE)</f>
        <v>6</v>
      </c>
      <c r="E332" s="31" t="s">
        <v>912</v>
      </c>
      <c r="F332" s="64">
        <f>VLOOKUP(H332,Items!J:L,3,FALSE)</f>
        <v>4</v>
      </c>
      <c r="G332" s="64">
        <f t="shared" si="66"/>
        <v>2</v>
      </c>
      <c r="H332" s="31" t="s">
        <v>915</v>
      </c>
      <c r="I332" s="31" t="s">
        <v>1109</v>
      </c>
      <c r="J332" s="64" t="str">
        <f t="shared" si="71"/>
        <v>1</v>
      </c>
      <c r="K332" s="31"/>
      <c r="L332" s="31" t="s">
        <v>922</v>
      </c>
      <c r="M332" s="32" t="s">
        <v>932</v>
      </c>
      <c r="N332" s="32" t="s">
        <v>986</v>
      </c>
      <c r="O332" s="61">
        <f>VLOOKUP(P332,Clubs!D:E,2,FALSE)</f>
        <v>36</v>
      </c>
      <c r="P332" s="32" t="s">
        <v>131</v>
      </c>
      <c r="Q332" s="32" t="s">
        <v>986</v>
      </c>
      <c r="R332" s="32"/>
      <c r="V332" s="30" t="str">
        <f t="shared" si="62"/>
        <v>c36ag6y2d101</v>
      </c>
      <c r="W332" s="30">
        <f>VLOOKUP(V332,Cohorts!A:B,2,FALSE)</f>
        <v>169</v>
      </c>
      <c r="X332" s="30" t="str">
        <f t="shared" si="63"/>
        <v xml:space="preserve">            [ 'cohort_id' =&gt; 169,  'team_rank_id' =&gt; 2 ],</v>
      </c>
      <c r="Y332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2" s="30" t="str">
        <f t="shared" si="61"/>
        <v xml:space="preserve">            [ 'session_id' =&gt; 26, 'division_id' =&gt; 101 ],</v>
      </c>
      <c r="AA332" s="30" t="str">
        <f t="shared" si="65"/>
        <v xml:space="preserve">            [ 'session_id' =&gt;   26, 'team_rank_id' =&gt; 2 ],</v>
      </c>
      <c r="AB332" s="30" t="str">
        <f t="shared" si="67"/>
        <v xml:space="preserve">            [ 'session_id' =&gt;   26, 'item_id' =&gt; 4, 'sequence' =&gt; 2 ],</v>
      </c>
      <c r="AC332" s="30" t="str">
        <f t="shared" si="68"/>
        <v>cohort169teamrank2</v>
      </c>
      <c r="AD332" s="30">
        <f>VLOOKUP(AC332,teams!C:D,2,FALSE)</f>
        <v>50</v>
      </c>
      <c r="AE332" s="30" t="str">
        <f t="shared" si="69"/>
        <v>s26i4seq2</v>
      </c>
      <c r="AF332" s="30" t="e">
        <f>VLOOKUP(AE332,sesionitem!D:E,2,FALSE)</f>
        <v>#N/A</v>
      </c>
      <c r="AG332" s="30" t="e">
        <f t="shared" si="70"/>
        <v>#N/A</v>
      </c>
    </row>
    <row r="333" spans="1:33" x14ac:dyDescent="0.2">
      <c r="A333" s="30">
        <v>332</v>
      </c>
      <c r="B333" s="30">
        <f>VLOOKUP(C333,'May Sessions'!D:E,2,FALSE)</f>
        <v>26</v>
      </c>
      <c r="C333" s="31">
        <v>44341.8125</v>
      </c>
      <c r="D333" s="64">
        <f>VLOOKUP(E333,'Age Groups'!B:C,2,FALSE)</f>
        <v>6</v>
      </c>
      <c r="E333" s="31" t="s">
        <v>912</v>
      </c>
      <c r="F333" s="64">
        <f>VLOOKUP(H333,Items!J:L,3,FALSE)</f>
        <v>4</v>
      </c>
      <c r="G333" s="64">
        <f t="shared" si="66"/>
        <v>2</v>
      </c>
      <c r="H333" s="31" t="s">
        <v>915</v>
      </c>
      <c r="I333" s="31" t="s">
        <v>1109</v>
      </c>
      <c r="J333" s="64" t="str">
        <f t="shared" si="71"/>
        <v>1</v>
      </c>
      <c r="K333" s="31"/>
      <c r="L333" s="31" t="s">
        <v>922</v>
      </c>
      <c r="M333" s="62" t="s">
        <v>932</v>
      </c>
      <c r="N333" s="62" t="s">
        <v>1017</v>
      </c>
      <c r="O333" s="61">
        <f>VLOOKUP(P333,Clubs!D:E,2,FALSE)</f>
        <v>13</v>
      </c>
      <c r="P333" s="62" t="s">
        <v>1074</v>
      </c>
      <c r="Q333" s="61">
        <v>1</v>
      </c>
      <c r="R333" s="32"/>
      <c r="V333" s="30" t="str">
        <f t="shared" si="62"/>
        <v>c13ag6y2d101</v>
      </c>
      <c r="W333" s="30">
        <f>VLOOKUP(V333,Cohorts!A:B,2,FALSE)</f>
        <v>33</v>
      </c>
      <c r="X333" s="30" t="str">
        <f t="shared" si="63"/>
        <v xml:space="preserve">            [ 'cohort_id' =&gt; 33,  'team_rank_id' =&gt; 1 ],</v>
      </c>
      <c r="Y333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3" s="30" t="str">
        <f t="shared" si="61"/>
        <v xml:space="preserve">            [ 'session_id' =&gt; 26, 'division_id' =&gt; 101 ],</v>
      </c>
      <c r="AA333" s="30" t="str">
        <f t="shared" si="65"/>
        <v xml:space="preserve">            [ 'session_id' =&gt;   26, 'team_rank_id' =&gt; 1 ],</v>
      </c>
      <c r="AB333" s="30" t="str">
        <f t="shared" si="67"/>
        <v xml:space="preserve">            [ 'session_id' =&gt;   26, 'item_id' =&gt; 4, 'sequence' =&gt; 2 ],</v>
      </c>
      <c r="AC333" s="30" t="str">
        <f t="shared" si="68"/>
        <v>cohort33teamrank1</v>
      </c>
      <c r="AD333" s="30">
        <f>VLOOKUP(AC333,teams!C:D,2,FALSE)</f>
        <v>119</v>
      </c>
      <c r="AE333" s="30" t="str">
        <f t="shared" si="69"/>
        <v>s26i4seq2</v>
      </c>
      <c r="AF333" s="30" t="e">
        <f>VLOOKUP(AE333,sesionitem!D:E,2,FALSE)</f>
        <v>#N/A</v>
      </c>
      <c r="AG333" s="30" t="e">
        <f t="shared" si="70"/>
        <v>#N/A</v>
      </c>
    </row>
    <row r="334" spans="1:33" x14ac:dyDescent="0.2">
      <c r="A334" s="30">
        <v>333</v>
      </c>
      <c r="B334" s="30">
        <f>VLOOKUP(C334,'May Sessions'!D:E,2,FALSE)</f>
        <v>26</v>
      </c>
      <c r="C334" s="31">
        <v>44341.8125</v>
      </c>
      <c r="D334" s="64">
        <f>VLOOKUP(E334,'Age Groups'!B:C,2,FALSE)</f>
        <v>6</v>
      </c>
      <c r="E334" s="31" t="s">
        <v>912</v>
      </c>
      <c r="F334" s="64">
        <f>VLOOKUP(H334,Items!J:L,3,FALSE)</f>
        <v>4</v>
      </c>
      <c r="G334" s="64">
        <f t="shared" si="66"/>
        <v>2</v>
      </c>
      <c r="H334" s="31" t="s">
        <v>915</v>
      </c>
      <c r="I334" s="31" t="s">
        <v>1109</v>
      </c>
      <c r="J334" s="64" t="str">
        <f t="shared" si="71"/>
        <v>1</v>
      </c>
      <c r="K334" s="31"/>
      <c r="L334" s="31" t="s">
        <v>922</v>
      </c>
      <c r="M334" s="62" t="s">
        <v>932</v>
      </c>
      <c r="N334" s="62" t="s">
        <v>1042</v>
      </c>
      <c r="O334" s="61">
        <f>VLOOKUP(P334,Clubs!D:E,2,FALSE)</f>
        <v>36</v>
      </c>
      <c r="P334" s="62" t="s">
        <v>131</v>
      </c>
      <c r="Q334" s="61">
        <v>1</v>
      </c>
      <c r="R334" s="32"/>
      <c r="V334" s="30" t="str">
        <f t="shared" si="62"/>
        <v>c36ag6y2d101</v>
      </c>
      <c r="W334" s="30">
        <f>VLOOKUP(V334,Cohorts!A:B,2,FALSE)</f>
        <v>169</v>
      </c>
      <c r="X334" s="30" t="str">
        <f t="shared" si="63"/>
        <v xml:space="preserve">            [ 'cohort_id' =&gt; 169,  'team_rank_id' =&gt; 1 ],</v>
      </c>
      <c r="Y334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4" s="30" t="str">
        <f t="shared" si="61"/>
        <v xml:space="preserve">            [ 'session_id' =&gt; 26, 'division_id' =&gt; 101 ],</v>
      </c>
      <c r="AA334" s="30" t="str">
        <f t="shared" si="65"/>
        <v xml:space="preserve">            [ 'session_id' =&gt;   26, 'team_rank_id' =&gt; 1 ],</v>
      </c>
      <c r="AB334" s="30" t="str">
        <f t="shared" si="67"/>
        <v xml:space="preserve">            [ 'session_id' =&gt;   26, 'item_id' =&gt; 4, 'sequence' =&gt; 2 ],</v>
      </c>
      <c r="AC334" s="30" t="str">
        <f t="shared" si="68"/>
        <v>cohort169teamrank1</v>
      </c>
      <c r="AD334" s="30">
        <f>VLOOKUP(AC334,teams!C:D,2,FALSE)</f>
        <v>49</v>
      </c>
      <c r="AE334" s="30" t="str">
        <f t="shared" si="69"/>
        <v>s26i4seq2</v>
      </c>
      <c r="AF334" s="30" t="e">
        <f>VLOOKUP(AE334,sesionitem!D:E,2,FALSE)</f>
        <v>#N/A</v>
      </c>
      <c r="AG334" s="30" t="e">
        <f t="shared" si="70"/>
        <v>#N/A</v>
      </c>
    </row>
    <row r="335" spans="1:33" x14ac:dyDescent="0.2">
      <c r="A335" s="30">
        <v>334</v>
      </c>
      <c r="B335" s="30">
        <f>VLOOKUP(C335,'May Sessions'!D:E,2,FALSE)</f>
        <v>26</v>
      </c>
      <c r="C335" s="31">
        <v>44341.8125</v>
      </c>
      <c r="D335" s="64">
        <f>VLOOKUP(E335,'Age Groups'!B:C,2,FALSE)</f>
        <v>6</v>
      </c>
      <c r="E335" s="31" t="s">
        <v>912</v>
      </c>
      <c r="F335" s="64">
        <f>VLOOKUP(H335,Items!J:L,3,FALSE)</f>
        <v>4</v>
      </c>
      <c r="G335" s="64">
        <f t="shared" si="66"/>
        <v>2</v>
      </c>
      <c r="H335" s="31" t="s">
        <v>915</v>
      </c>
      <c r="I335" s="31" t="s">
        <v>1109</v>
      </c>
      <c r="J335" s="64" t="str">
        <f t="shared" si="71"/>
        <v>1</v>
      </c>
      <c r="K335" s="31"/>
      <c r="L335" s="31" t="s">
        <v>922</v>
      </c>
      <c r="M335" s="62" t="s">
        <v>932</v>
      </c>
      <c r="N335" s="62" t="s">
        <v>1057</v>
      </c>
      <c r="O335" s="61">
        <f>VLOOKUP(P335,Clubs!D:E,2,FALSE)</f>
        <v>14</v>
      </c>
      <c r="P335" s="62" t="s">
        <v>49</v>
      </c>
      <c r="Q335" s="61">
        <v>1</v>
      </c>
      <c r="R335" s="32"/>
      <c r="V335" s="30" t="str">
        <f t="shared" si="62"/>
        <v>c14ag6y2d101</v>
      </c>
      <c r="W335" s="30">
        <f>VLOOKUP(V335,Cohorts!A:B,2,FALSE)</f>
        <v>41</v>
      </c>
      <c r="X335" s="30" t="str">
        <f t="shared" si="63"/>
        <v xml:space="preserve">            [ 'cohort_id' =&gt; 41,  'team_rank_id' =&gt; 1 ],</v>
      </c>
      <c r="Y335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5" s="30" t="str">
        <f t="shared" si="61"/>
        <v xml:space="preserve">            [ 'session_id' =&gt; 26, 'division_id' =&gt; 101 ],</v>
      </c>
      <c r="AA335" s="30" t="str">
        <f t="shared" si="65"/>
        <v xml:space="preserve">            [ 'session_id' =&gt;   26, 'team_rank_id' =&gt; 1 ],</v>
      </c>
      <c r="AB335" s="30" t="str">
        <f t="shared" si="67"/>
        <v xml:space="preserve">            [ 'session_id' =&gt;   26, 'item_id' =&gt; 4, 'sequence' =&gt; 2 ],</v>
      </c>
      <c r="AC335" s="30" t="str">
        <f t="shared" si="68"/>
        <v>cohort41teamrank1</v>
      </c>
      <c r="AD335" s="30">
        <f>VLOOKUP(AC335,teams!C:D,2,FALSE)</f>
        <v>131</v>
      </c>
      <c r="AE335" s="30" t="str">
        <f t="shared" si="69"/>
        <v>s26i4seq2</v>
      </c>
      <c r="AF335" s="30" t="e">
        <f>VLOOKUP(AE335,sesionitem!D:E,2,FALSE)</f>
        <v>#N/A</v>
      </c>
      <c r="AG335" s="30" t="e">
        <f t="shared" si="70"/>
        <v>#N/A</v>
      </c>
    </row>
    <row r="336" spans="1:33" x14ac:dyDescent="0.2">
      <c r="A336" s="30">
        <v>335</v>
      </c>
      <c r="B336" s="30">
        <f>VLOOKUP(C336,'May Sessions'!D:E,2,FALSE)</f>
        <v>26</v>
      </c>
      <c r="C336" s="31">
        <v>44341.8125</v>
      </c>
      <c r="D336" s="64">
        <f>VLOOKUP(E336,'Age Groups'!B:C,2,FALSE)</f>
        <v>6</v>
      </c>
      <c r="E336" s="31" t="s">
        <v>912</v>
      </c>
      <c r="F336" s="64">
        <f>VLOOKUP(H336,Items!J:L,3,FALSE)</f>
        <v>4</v>
      </c>
      <c r="G336" s="64">
        <f t="shared" si="66"/>
        <v>2</v>
      </c>
      <c r="H336" s="31" t="s">
        <v>915</v>
      </c>
      <c r="I336" s="31" t="s">
        <v>1109</v>
      </c>
      <c r="J336" s="64" t="str">
        <f t="shared" si="71"/>
        <v>1</v>
      </c>
      <c r="K336" s="31"/>
      <c r="L336" s="31" t="s">
        <v>922</v>
      </c>
      <c r="M336" s="62" t="s">
        <v>932</v>
      </c>
      <c r="N336" s="62" t="s">
        <v>1067</v>
      </c>
      <c r="O336" s="61">
        <f>VLOOKUP(P336,Clubs!D:E,2,FALSE)</f>
        <v>12</v>
      </c>
      <c r="P336" s="62" t="s">
        <v>974</v>
      </c>
      <c r="Q336" s="61">
        <v>1</v>
      </c>
      <c r="R336" s="32"/>
      <c r="V336" s="30" t="str">
        <f t="shared" si="62"/>
        <v>c12ag6y2d101</v>
      </c>
      <c r="W336" s="30">
        <f>VLOOKUP(V336,Cohorts!A:B,2,FALSE)</f>
        <v>25</v>
      </c>
      <c r="X336" s="30" t="str">
        <f t="shared" si="63"/>
        <v xml:space="preserve">            [ 'cohort_id' =&gt; 25,  'team_rank_id' =&gt; 1 ],</v>
      </c>
      <c r="Y336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6" s="30" t="str">
        <f t="shared" si="61"/>
        <v xml:space="preserve">            [ 'session_id' =&gt; 26, 'division_id' =&gt; 101 ],</v>
      </c>
      <c r="AA336" s="30" t="str">
        <f t="shared" si="65"/>
        <v xml:space="preserve">            [ 'session_id' =&gt;   26, 'team_rank_id' =&gt; 1 ],</v>
      </c>
      <c r="AB336" s="30" t="str">
        <f t="shared" si="67"/>
        <v xml:space="preserve">            [ 'session_id' =&gt;   26, 'item_id' =&gt; 4, 'sequence' =&gt; 2 ],</v>
      </c>
      <c r="AC336" s="30" t="str">
        <f t="shared" si="68"/>
        <v>cohort25teamrank1</v>
      </c>
      <c r="AD336" s="30">
        <f>VLOOKUP(AC336,teams!C:D,2,FALSE)</f>
        <v>113</v>
      </c>
      <c r="AE336" s="30" t="str">
        <f t="shared" si="69"/>
        <v>s26i4seq2</v>
      </c>
      <c r="AF336" s="30" t="e">
        <f>VLOOKUP(AE336,sesionitem!D:E,2,FALSE)</f>
        <v>#N/A</v>
      </c>
      <c r="AG336" s="30" t="e">
        <f t="shared" si="70"/>
        <v>#N/A</v>
      </c>
    </row>
    <row r="337" spans="1:33" x14ac:dyDescent="0.2">
      <c r="A337" s="30">
        <v>336</v>
      </c>
      <c r="B337" s="30">
        <f>VLOOKUP(C337,'May Sessions'!D:E,2,FALSE)</f>
        <v>26</v>
      </c>
      <c r="C337" s="31">
        <v>44341.8125</v>
      </c>
      <c r="D337" s="64">
        <f>VLOOKUP(E337,'Age Groups'!B:C,2,FALSE)</f>
        <v>6</v>
      </c>
      <c r="E337" s="31" t="s">
        <v>912</v>
      </c>
      <c r="F337" s="64">
        <f>VLOOKUP(H337,Items!J:L,3,FALSE)</f>
        <v>4</v>
      </c>
      <c r="G337" s="64">
        <f t="shared" si="66"/>
        <v>2</v>
      </c>
      <c r="H337" s="31" t="s">
        <v>915</v>
      </c>
      <c r="I337" s="31" t="s">
        <v>1109</v>
      </c>
      <c r="J337" s="64" t="str">
        <f t="shared" si="71"/>
        <v>1</v>
      </c>
      <c r="K337" s="31"/>
      <c r="L337" s="31" t="s">
        <v>922</v>
      </c>
      <c r="M337" s="62" t="s">
        <v>932</v>
      </c>
      <c r="N337" s="62" t="s">
        <v>1070</v>
      </c>
      <c r="O337" s="61">
        <f>VLOOKUP(P337,Clubs!D:E,2,FALSE)</f>
        <v>35</v>
      </c>
      <c r="P337" s="62" t="s">
        <v>127</v>
      </c>
      <c r="Q337" s="61">
        <v>1</v>
      </c>
      <c r="R337" s="32"/>
      <c r="V337" s="30" t="str">
        <f t="shared" si="62"/>
        <v>c35ag6y2d101</v>
      </c>
      <c r="W337" s="30">
        <f>VLOOKUP(V337,Cohorts!A:B,2,FALSE)</f>
        <v>161</v>
      </c>
      <c r="X337" s="30" t="str">
        <f t="shared" si="63"/>
        <v xml:space="preserve">            [ 'cohort_id' =&gt; 161,  'team_rank_id' =&gt; 1 ],</v>
      </c>
      <c r="Y337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7" s="30" t="str">
        <f t="shared" si="61"/>
        <v xml:space="preserve">            [ 'session_id' =&gt; 26, 'division_id' =&gt; 101 ],</v>
      </c>
      <c r="AA337" s="30" t="str">
        <f t="shared" si="65"/>
        <v xml:space="preserve">            [ 'session_id' =&gt;   26, 'team_rank_id' =&gt; 1 ],</v>
      </c>
      <c r="AB337" s="30" t="str">
        <f t="shared" si="67"/>
        <v xml:space="preserve">            [ 'session_id' =&gt;   26, 'item_id' =&gt; 4, 'sequence' =&gt; 2 ],</v>
      </c>
      <c r="AC337" s="30" t="str">
        <f t="shared" si="68"/>
        <v>cohort161teamrank1</v>
      </c>
      <c r="AD337" s="30">
        <f>VLOOKUP(AC337,teams!C:D,2,FALSE)</f>
        <v>41</v>
      </c>
      <c r="AE337" s="30" t="str">
        <f t="shared" si="69"/>
        <v>s26i4seq2</v>
      </c>
      <c r="AF337" s="30" t="e">
        <f>VLOOKUP(AE337,sesionitem!D:E,2,FALSE)</f>
        <v>#N/A</v>
      </c>
      <c r="AG337" s="30" t="e">
        <f t="shared" si="70"/>
        <v>#N/A</v>
      </c>
    </row>
    <row r="338" spans="1:33" x14ac:dyDescent="0.2">
      <c r="A338" s="30">
        <v>337</v>
      </c>
      <c r="B338" s="30">
        <f>VLOOKUP(C338,'May Sessions'!D:E,2,FALSE)</f>
        <v>26</v>
      </c>
      <c r="C338" s="31">
        <v>44341.8125</v>
      </c>
      <c r="D338" s="64">
        <f>VLOOKUP(E338,'Age Groups'!B:C,2,FALSE)</f>
        <v>6</v>
      </c>
      <c r="E338" s="31" t="s">
        <v>912</v>
      </c>
      <c r="F338" s="64">
        <f>VLOOKUP(H338,Items!J:L,3,FALSE)</f>
        <v>4</v>
      </c>
      <c r="G338" s="64">
        <f t="shared" si="66"/>
        <v>2</v>
      </c>
      <c r="H338" s="31" t="s">
        <v>915</v>
      </c>
      <c r="I338" s="31" t="s">
        <v>1109</v>
      </c>
      <c r="J338" s="64" t="str">
        <f t="shared" si="71"/>
        <v>1</v>
      </c>
      <c r="K338" s="31"/>
      <c r="L338" s="31" t="s">
        <v>922</v>
      </c>
      <c r="M338" s="62" t="s">
        <v>932</v>
      </c>
      <c r="N338" s="62" t="s">
        <v>1071</v>
      </c>
      <c r="O338" s="61">
        <f>VLOOKUP(P338,Clubs!D:E,2,FALSE)</f>
        <v>41</v>
      </c>
      <c r="P338" s="62" t="s">
        <v>149</v>
      </c>
      <c r="Q338" s="61">
        <v>1</v>
      </c>
      <c r="R338" s="32"/>
      <c r="V338" s="30" t="str">
        <f t="shared" si="62"/>
        <v>c41ag6y2d101</v>
      </c>
      <c r="W338" s="30">
        <f>VLOOKUP(V338,Cohorts!A:B,2,FALSE)</f>
        <v>212</v>
      </c>
      <c r="X338" s="30" t="str">
        <f t="shared" si="63"/>
        <v xml:space="preserve">            [ 'cohort_id' =&gt; 212,  'team_rank_id' =&gt; 1 ],</v>
      </c>
      <c r="Y338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8" s="30" t="str">
        <f t="shared" si="61"/>
        <v xml:space="preserve">            [ 'session_id' =&gt; 26, 'division_id' =&gt; 101 ],</v>
      </c>
      <c r="AA338" s="30" t="str">
        <f t="shared" si="65"/>
        <v xml:space="preserve">            [ 'session_id' =&gt;   26, 'team_rank_id' =&gt; 1 ],</v>
      </c>
      <c r="AB338" s="30" t="str">
        <f t="shared" si="67"/>
        <v xml:space="preserve">            [ 'session_id' =&gt;   26, 'item_id' =&gt; 4, 'sequence' =&gt; 2 ],</v>
      </c>
      <c r="AC338" s="30" t="str">
        <f t="shared" si="68"/>
        <v>cohort212teamrank1</v>
      </c>
      <c r="AD338" s="30">
        <f>VLOOKUP(AC338,teams!C:D,2,FALSE)</f>
        <v>80</v>
      </c>
      <c r="AE338" s="30" t="str">
        <f t="shared" si="69"/>
        <v>s26i4seq2</v>
      </c>
      <c r="AF338" s="30" t="e">
        <f>VLOOKUP(AE338,sesionitem!D:E,2,FALSE)</f>
        <v>#N/A</v>
      </c>
      <c r="AG338" s="30" t="e">
        <f t="shared" si="70"/>
        <v>#N/A</v>
      </c>
    </row>
    <row r="339" spans="1:33" ht="17" x14ac:dyDescent="0.2">
      <c r="A339" s="30">
        <v>338</v>
      </c>
      <c r="B339" s="30">
        <f>VLOOKUP(C339,'May Sessions'!D:E,2,FALSE)</f>
        <v>26</v>
      </c>
      <c r="C339" s="31">
        <v>44341.8125</v>
      </c>
      <c r="D339" s="64">
        <f>VLOOKUP(E339,'Age Groups'!B:C,2,FALSE)</f>
        <v>6</v>
      </c>
      <c r="E339" s="31" t="s">
        <v>912</v>
      </c>
      <c r="F339" s="64">
        <f>VLOOKUP(H339,Items!J:L,3,FALSE)</f>
        <v>6</v>
      </c>
      <c r="G339" s="64">
        <f t="shared" si="66"/>
        <v>3</v>
      </c>
      <c r="H339" s="31" t="s">
        <v>926</v>
      </c>
      <c r="I339" s="31" t="s">
        <v>1108</v>
      </c>
      <c r="J339" s="64" t="str">
        <f t="shared" si="71"/>
        <v>1</v>
      </c>
      <c r="K339" s="31"/>
      <c r="L339" s="31" t="s">
        <v>922</v>
      </c>
      <c r="M339" s="36"/>
      <c r="N339" s="36" t="s">
        <v>938</v>
      </c>
      <c r="O339" s="61">
        <f>VLOOKUP(P339,Clubs!D:E,2,FALSE)</f>
        <v>12</v>
      </c>
      <c r="P339" s="36" t="s">
        <v>974</v>
      </c>
      <c r="Q339" s="61">
        <v>1</v>
      </c>
      <c r="R339" s="34" t="s">
        <v>813</v>
      </c>
      <c r="V339" s="30" t="str">
        <f t="shared" si="62"/>
        <v>c12ag6y2d101</v>
      </c>
      <c r="W339" s="30">
        <f>VLOOKUP(V339,Cohorts!A:B,2,FALSE)</f>
        <v>25</v>
      </c>
      <c r="X339" s="30" t="str">
        <f t="shared" si="63"/>
        <v xml:space="preserve">            [ 'cohort_id' =&gt; 25,  'team_rank_id' =&gt; 1 ],</v>
      </c>
      <c r="Y339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39" s="30" t="str">
        <f t="shared" si="61"/>
        <v xml:space="preserve">            [ 'session_id' =&gt; 26, 'division_id' =&gt; 101 ],</v>
      </c>
      <c r="AA339" s="30" t="str">
        <f t="shared" si="65"/>
        <v xml:space="preserve">            [ 'session_id' =&gt;   26, 'team_rank_id' =&gt; 1 ],</v>
      </c>
      <c r="AB339" s="30" t="str">
        <f t="shared" si="67"/>
        <v xml:space="preserve">            [ 'session_id' =&gt;   26, 'item_id' =&gt; 6, 'sequence' =&gt; 3 ],</v>
      </c>
      <c r="AC339" s="30" t="str">
        <f t="shared" si="68"/>
        <v>cohort25teamrank1</v>
      </c>
      <c r="AD339" s="30">
        <f>VLOOKUP(AC339,teams!C:D,2,FALSE)</f>
        <v>113</v>
      </c>
      <c r="AE339" s="30" t="str">
        <f t="shared" si="69"/>
        <v>s26i6seq3</v>
      </c>
      <c r="AF339" s="30" t="e">
        <f>VLOOKUP(AE339,sesionitem!D:E,2,FALSE)</f>
        <v>#N/A</v>
      </c>
      <c r="AG339" s="30" t="e">
        <f t="shared" si="70"/>
        <v>#N/A</v>
      </c>
    </row>
    <row r="340" spans="1:33" ht="17" x14ac:dyDescent="0.2">
      <c r="A340" s="30">
        <v>339</v>
      </c>
      <c r="B340" s="30">
        <f>VLOOKUP(C340,'May Sessions'!D:E,2,FALSE)</f>
        <v>26</v>
      </c>
      <c r="C340" s="31">
        <v>44341.8125</v>
      </c>
      <c r="D340" s="64">
        <f>VLOOKUP(E340,'Age Groups'!B:C,2,FALSE)</f>
        <v>6</v>
      </c>
      <c r="E340" s="31" t="s">
        <v>912</v>
      </c>
      <c r="F340" s="64">
        <f>VLOOKUP(H340,Items!J:L,3,FALSE)</f>
        <v>6</v>
      </c>
      <c r="G340" s="64">
        <f t="shared" si="66"/>
        <v>3</v>
      </c>
      <c r="H340" s="31" t="s">
        <v>926</v>
      </c>
      <c r="I340" s="31" t="s">
        <v>1108</v>
      </c>
      <c r="J340" s="64" t="str">
        <f t="shared" si="71"/>
        <v>1</v>
      </c>
      <c r="K340" s="31"/>
      <c r="L340" s="31" t="s">
        <v>922</v>
      </c>
      <c r="M340" s="36"/>
      <c r="N340" s="36" t="s">
        <v>986</v>
      </c>
      <c r="O340" s="61">
        <f>VLOOKUP(P340,Clubs!D:E,2,FALSE)</f>
        <v>36</v>
      </c>
      <c r="P340" s="36" t="s">
        <v>131</v>
      </c>
      <c r="Q340" s="61">
        <v>1</v>
      </c>
      <c r="R340" s="34" t="s">
        <v>814</v>
      </c>
      <c r="V340" s="30" t="str">
        <f t="shared" si="62"/>
        <v>c36ag6y2d101</v>
      </c>
      <c r="W340" s="30">
        <f>VLOOKUP(V340,Cohorts!A:B,2,FALSE)</f>
        <v>169</v>
      </c>
      <c r="X340" s="30" t="str">
        <f t="shared" si="63"/>
        <v xml:space="preserve">            [ 'cohort_id' =&gt; 169,  'team_rank_id' =&gt; 1 ],</v>
      </c>
      <c r="Y340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40" s="30" t="str">
        <f t="shared" si="61"/>
        <v xml:space="preserve">            [ 'session_id' =&gt; 26, 'division_id' =&gt; 101 ],</v>
      </c>
      <c r="AA340" s="30" t="str">
        <f t="shared" si="65"/>
        <v xml:space="preserve">            [ 'session_id' =&gt;   26, 'team_rank_id' =&gt; 1 ],</v>
      </c>
      <c r="AB340" s="30" t="str">
        <f t="shared" si="67"/>
        <v xml:space="preserve">            [ 'session_id' =&gt;   26, 'item_id' =&gt; 6, 'sequence' =&gt; 3 ],</v>
      </c>
      <c r="AC340" s="30" t="str">
        <f t="shared" si="68"/>
        <v>cohort169teamrank1</v>
      </c>
      <c r="AD340" s="30">
        <f>VLOOKUP(AC340,teams!C:D,2,FALSE)</f>
        <v>49</v>
      </c>
      <c r="AE340" s="30" t="str">
        <f t="shared" si="69"/>
        <v>s26i6seq3</v>
      </c>
      <c r="AF340" s="30" t="e">
        <f>VLOOKUP(AE340,sesionitem!D:E,2,FALSE)</f>
        <v>#N/A</v>
      </c>
      <c r="AG340" s="30" t="e">
        <f t="shared" si="70"/>
        <v>#N/A</v>
      </c>
    </row>
    <row r="341" spans="1:33" ht="17" x14ac:dyDescent="0.2">
      <c r="A341" s="30">
        <v>340</v>
      </c>
      <c r="B341" s="30">
        <f>VLOOKUP(C341,'May Sessions'!D:E,2,FALSE)</f>
        <v>26</v>
      </c>
      <c r="C341" s="31">
        <v>44341.8125</v>
      </c>
      <c r="D341" s="64">
        <f>VLOOKUP(E341,'Age Groups'!B:C,2,FALSE)</f>
        <v>6</v>
      </c>
      <c r="E341" s="31" t="s">
        <v>912</v>
      </c>
      <c r="F341" s="64">
        <f>VLOOKUP(H341,Items!J:L,3,FALSE)</f>
        <v>6</v>
      </c>
      <c r="G341" s="64">
        <f t="shared" si="66"/>
        <v>3</v>
      </c>
      <c r="H341" s="31" t="s">
        <v>926</v>
      </c>
      <c r="I341" s="31" t="s">
        <v>1108</v>
      </c>
      <c r="J341" s="64" t="str">
        <f t="shared" si="71"/>
        <v>1</v>
      </c>
      <c r="K341" s="31"/>
      <c r="L341" s="31" t="s">
        <v>922</v>
      </c>
      <c r="M341" s="36"/>
      <c r="N341" s="36" t="s">
        <v>1017</v>
      </c>
      <c r="O341" s="61">
        <f>VLOOKUP(P341,Clubs!D:E,2,FALSE)</f>
        <v>14</v>
      </c>
      <c r="P341" s="36" t="s">
        <v>49</v>
      </c>
      <c r="Q341" s="61">
        <v>1</v>
      </c>
      <c r="R341" s="34" t="s">
        <v>815</v>
      </c>
      <c r="V341" s="30" t="str">
        <f t="shared" si="62"/>
        <v>c14ag6y2d101</v>
      </c>
      <c r="W341" s="30">
        <f>VLOOKUP(V341,Cohorts!A:B,2,FALSE)</f>
        <v>41</v>
      </c>
      <c r="X341" s="30" t="str">
        <f t="shared" si="63"/>
        <v xml:space="preserve">            [ 'cohort_id' =&gt; 41,  'team_rank_id' =&gt; 1 ],</v>
      </c>
      <c r="Y341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41" s="30" t="str">
        <f t="shared" si="61"/>
        <v xml:space="preserve">            [ 'session_id' =&gt; 26, 'division_id' =&gt; 101 ],</v>
      </c>
      <c r="AA341" s="30" t="str">
        <f t="shared" si="65"/>
        <v xml:space="preserve">            [ 'session_id' =&gt;   26, 'team_rank_id' =&gt; 1 ],</v>
      </c>
      <c r="AB341" s="30" t="str">
        <f t="shared" si="67"/>
        <v xml:space="preserve">            [ 'session_id' =&gt;   26, 'item_id' =&gt; 6, 'sequence' =&gt; 3 ],</v>
      </c>
      <c r="AC341" s="30" t="str">
        <f t="shared" si="68"/>
        <v>cohort41teamrank1</v>
      </c>
      <c r="AD341" s="30">
        <f>VLOOKUP(AC341,teams!C:D,2,FALSE)</f>
        <v>131</v>
      </c>
      <c r="AE341" s="30" t="str">
        <f t="shared" si="69"/>
        <v>s26i6seq3</v>
      </c>
      <c r="AF341" s="30" t="e">
        <f>VLOOKUP(AE341,sesionitem!D:E,2,FALSE)</f>
        <v>#N/A</v>
      </c>
      <c r="AG341" s="30" t="e">
        <f t="shared" si="70"/>
        <v>#N/A</v>
      </c>
    </row>
    <row r="342" spans="1:33" ht="17" x14ac:dyDescent="0.2">
      <c r="A342" s="30">
        <v>341</v>
      </c>
      <c r="B342" s="30">
        <f>VLOOKUP(C342,'May Sessions'!D:E,2,FALSE)</f>
        <v>26</v>
      </c>
      <c r="C342" s="31">
        <v>44341.8125</v>
      </c>
      <c r="D342" s="64">
        <f>VLOOKUP(E342,'Age Groups'!B:C,2,FALSE)</f>
        <v>6</v>
      </c>
      <c r="E342" s="31" t="s">
        <v>912</v>
      </c>
      <c r="F342" s="64">
        <f>VLOOKUP(H342,Items!J:L,3,FALSE)</f>
        <v>6</v>
      </c>
      <c r="G342" s="64">
        <f t="shared" si="66"/>
        <v>3</v>
      </c>
      <c r="H342" s="31" t="s">
        <v>926</v>
      </c>
      <c r="I342" s="31" t="s">
        <v>1108</v>
      </c>
      <c r="J342" s="64" t="str">
        <f t="shared" si="71"/>
        <v>1</v>
      </c>
      <c r="K342" s="31"/>
      <c r="L342" s="31" t="s">
        <v>922</v>
      </c>
      <c r="M342" s="36"/>
      <c r="N342" s="36" t="s">
        <v>1042</v>
      </c>
      <c r="O342" s="61">
        <f>VLOOKUP(P342,Clubs!D:E,2,FALSE)</f>
        <v>35</v>
      </c>
      <c r="P342" s="36" t="s">
        <v>127</v>
      </c>
      <c r="Q342" s="61">
        <v>1</v>
      </c>
      <c r="R342" s="34" t="s">
        <v>591</v>
      </c>
      <c r="V342" s="30" t="str">
        <f t="shared" si="62"/>
        <v>c35ag6y2d101</v>
      </c>
      <c r="W342" s="30">
        <f>VLOOKUP(V342,Cohorts!A:B,2,FALSE)</f>
        <v>161</v>
      </c>
      <c r="X342" s="30" t="str">
        <f t="shared" si="63"/>
        <v xml:space="preserve">            [ 'cohort_id' =&gt; 161,  'team_rank_id' =&gt; 1 ],</v>
      </c>
      <c r="Y342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42" s="30" t="str">
        <f t="shared" si="61"/>
        <v xml:space="preserve">            [ 'session_id' =&gt; 26, 'division_id' =&gt; 101 ],</v>
      </c>
      <c r="AA342" s="30" t="str">
        <f t="shared" si="65"/>
        <v xml:space="preserve">            [ 'session_id' =&gt;   26, 'team_rank_id' =&gt; 1 ],</v>
      </c>
      <c r="AB342" s="30" t="str">
        <f t="shared" si="67"/>
        <v xml:space="preserve">            [ 'session_id' =&gt;   26, 'item_id' =&gt; 6, 'sequence' =&gt; 3 ],</v>
      </c>
      <c r="AC342" s="30" t="str">
        <f t="shared" si="68"/>
        <v>cohort161teamrank1</v>
      </c>
      <c r="AD342" s="30">
        <f>VLOOKUP(AC342,teams!C:D,2,FALSE)</f>
        <v>41</v>
      </c>
      <c r="AE342" s="30" t="str">
        <f t="shared" si="69"/>
        <v>s26i6seq3</v>
      </c>
      <c r="AF342" s="30" t="e">
        <f>VLOOKUP(AE342,sesionitem!D:E,2,FALSE)</f>
        <v>#N/A</v>
      </c>
      <c r="AG342" s="30" t="e">
        <f t="shared" si="70"/>
        <v>#N/A</v>
      </c>
    </row>
    <row r="343" spans="1:33" x14ac:dyDescent="0.2">
      <c r="A343" s="30">
        <v>342</v>
      </c>
      <c r="B343" s="30">
        <f>VLOOKUP(C343,'May Sessions'!D:E,2,FALSE)</f>
        <v>26</v>
      </c>
      <c r="C343" s="31">
        <v>44341.8125</v>
      </c>
      <c r="D343" s="64">
        <f>VLOOKUP(E343,'Age Groups'!B:C,2,FALSE)</f>
        <v>6</v>
      </c>
      <c r="E343" s="31" t="s">
        <v>912</v>
      </c>
      <c r="F343" s="64">
        <f>VLOOKUP(H343,Items!J:L,3,FALSE)</f>
        <v>6</v>
      </c>
      <c r="G343" s="64">
        <f t="shared" si="66"/>
        <v>3</v>
      </c>
      <c r="H343" s="31" t="s">
        <v>926</v>
      </c>
      <c r="I343" s="31" t="s">
        <v>1108</v>
      </c>
      <c r="J343" s="64" t="str">
        <f t="shared" si="71"/>
        <v>1</v>
      </c>
      <c r="K343" s="31"/>
      <c r="L343" s="31" t="s">
        <v>922</v>
      </c>
      <c r="M343" s="36"/>
      <c r="N343" s="36" t="s">
        <v>1057</v>
      </c>
      <c r="O343" s="61">
        <f>VLOOKUP(P343,Clubs!D:E,2,FALSE)</f>
        <v>13</v>
      </c>
      <c r="P343" s="36" t="s">
        <v>1074</v>
      </c>
      <c r="Q343" s="61">
        <v>1</v>
      </c>
      <c r="R343" s="33"/>
      <c r="V343" s="30" t="str">
        <f t="shared" si="62"/>
        <v>c13ag6y2d101</v>
      </c>
      <c r="W343" s="30">
        <f>VLOOKUP(V343,Cohorts!A:B,2,FALSE)</f>
        <v>33</v>
      </c>
      <c r="X343" s="30" t="str">
        <f t="shared" si="63"/>
        <v xml:space="preserve">            [ 'cohort_id' =&gt; 33,  'team_rank_id' =&gt; 1 ],</v>
      </c>
      <c r="Y343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43" s="30" t="str">
        <f t="shared" si="61"/>
        <v xml:space="preserve">            [ 'session_id' =&gt; 26, 'division_id' =&gt; 101 ],</v>
      </c>
      <c r="AA343" s="30" t="str">
        <f t="shared" si="65"/>
        <v xml:space="preserve">            [ 'session_id' =&gt;   26, 'team_rank_id' =&gt; 1 ],</v>
      </c>
      <c r="AB343" s="30" t="str">
        <f t="shared" si="67"/>
        <v xml:space="preserve">            [ 'session_id' =&gt;   26, 'item_id' =&gt; 6, 'sequence' =&gt; 3 ],</v>
      </c>
      <c r="AC343" s="30" t="str">
        <f t="shared" si="68"/>
        <v>cohort33teamrank1</v>
      </c>
      <c r="AD343" s="30">
        <f>VLOOKUP(AC343,teams!C:D,2,FALSE)</f>
        <v>119</v>
      </c>
      <c r="AE343" s="30" t="str">
        <f t="shared" si="69"/>
        <v>s26i6seq3</v>
      </c>
      <c r="AF343" s="30" t="e">
        <f>VLOOKUP(AE343,sesionitem!D:E,2,FALSE)</f>
        <v>#N/A</v>
      </c>
      <c r="AG343" s="30" t="e">
        <f t="shared" si="70"/>
        <v>#N/A</v>
      </c>
    </row>
    <row r="344" spans="1:33" ht="17" x14ac:dyDescent="0.2">
      <c r="A344" s="30">
        <v>343</v>
      </c>
      <c r="B344" s="30">
        <f>VLOOKUP(C344,'May Sessions'!D:E,2,FALSE)</f>
        <v>26</v>
      </c>
      <c r="C344" s="31">
        <v>44341.8125</v>
      </c>
      <c r="D344" s="64">
        <f>VLOOKUP(E344,'Age Groups'!B:C,2,FALSE)</f>
        <v>6</v>
      </c>
      <c r="E344" s="31" t="s">
        <v>912</v>
      </c>
      <c r="F344" s="64">
        <f>VLOOKUP(H344,Items!J:L,3,FALSE)</f>
        <v>6</v>
      </c>
      <c r="G344" s="64">
        <f t="shared" si="66"/>
        <v>3</v>
      </c>
      <c r="H344" s="31" t="s">
        <v>926</v>
      </c>
      <c r="I344" s="31" t="s">
        <v>1108</v>
      </c>
      <c r="J344" s="64" t="str">
        <f t="shared" si="71"/>
        <v>1</v>
      </c>
      <c r="K344" s="31"/>
      <c r="L344" s="31" t="s">
        <v>922</v>
      </c>
      <c r="M344" s="36"/>
      <c r="N344" s="36" t="s">
        <v>1067</v>
      </c>
      <c r="O344" s="61">
        <f>VLOOKUP(P344,Clubs!D:E,2,FALSE)</f>
        <v>41</v>
      </c>
      <c r="P344" s="36" t="s">
        <v>149</v>
      </c>
      <c r="Q344" s="61">
        <v>1</v>
      </c>
      <c r="R344" s="34" t="s">
        <v>816</v>
      </c>
      <c r="V344" s="30" t="str">
        <f t="shared" si="62"/>
        <v>c41ag6y2d101</v>
      </c>
      <c r="W344" s="30">
        <f>VLOOKUP(V344,Cohorts!A:B,2,FALSE)</f>
        <v>212</v>
      </c>
      <c r="X344" s="30" t="str">
        <f t="shared" si="63"/>
        <v xml:space="preserve">            [ 'cohort_id' =&gt; 212,  'team_rank_id' =&gt; 1 ],</v>
      </c>
      <c r="Y344" s="30" t="str">
        <f t="shared" si="64"/>
        <v xml:space="preserve">                'competition_id' =&gt; 1, // this is May 2021###                'age_group_id'   =&gt; 6, ###                'start'          =&gt; '2021-05-25 19:30:00', ###            ], [</v>
      </c>
      <c r="Z344" s="30" t="str">
        <f t="shared" si="61"/>
        <v xml:space="preserve">            [ 'session_id' =&gt; 26, 'division_id' =&gt; 101 ],</v>
      </c>
      <c r="AA344" s="30" t="str">
        <f t="shared" si="65"/>
        <v xml:space="preserve">            [ 'session_id' =&gt;   26, 'team_rank_id' =&gt; 1 ],</v>
      </c>
      <c r="AB344" s="30" t="str">
        <f t="shared" si="67"/>
        <v xml:space="preserve">            [ 'session_id' =&gt;   26, 'item_id' =&gt; 6, 'sequence' =&gt; 3 ],</v>
      </c>
      <c r="AC344" s="30" t="str">
        <f t="shared" si="68"/>
        <v>cohort212teamrank1</v>
      </c>
      <c r="AD344" s="30">
        <f>VLOOKUP(AC344,teams!C:D,2,FALSE)</f>
        <v>80</v>
      </c>
      <c r="AE344" s="30" t="str">
        <f t="shared" si="69"/>
        <v>s26i6seq3</v>
      </c>
      <c r="AF344" s="30" t="e">
        <f>VLOOKUP(AE344,sesionitem!D:E,2,FALSE)</f>
        <v>#N/A</v>
      </c>
      <c r="AG344" s="30" t="e">
        <f t="shared" si="70"/>
        <v>#N/A</v>
      </c>
    </row>
    <row r="345" spans="1:33" x14ac:dyDescent="0.2">
      <c r="A345" s="30">
        <v>344</v>
      </c>
      <c r="B345" s="30">
        <f>VLOOKUP(C345,'May Sessions'!D:E,2,FALSE)</f>
        <v>12</v>
      </c>
      <c r="C345" s="31">
        <v>44342.75</v>
      </c>
      <c r="D345" s="64">
        <f>VLOOKUP(E345,'Age Groups'!B:C,2,FALSE)</f>
        <v>4</v>
      </c>
      <c r="E345" s="31" t="s">
        <v>911</v>
      </c>
      <c r="F345" s="64">
        <f>VLOOKUP(H345,Items!J:L,3,FALSE)</f>
        <v>4</v>
      </c>
      <c r="G345" s="64">
        <f t="shared" si="66"/>
        <v>1</v>
      </c>
      <c r="H345" s="31" t="s">
        <v>915</v>
      </c>
      <c r="I345" s="31" t="s">
        <v>1109</v>
      </c>
      <c r="J345" s="64" t="str">
        <f t="shared" si="71"/>
        <v>2</v>
      </c>
      <c r="K345" s="31"/>
      <c r="L345" s="31" t="s">
        <v>916</v>
      </c>
      <c r="M345" s="32" t="s">
        <v>932</v>
      </c>
      <c r="N345" s="32" t="s">
        <v>938</v>
      </c>
      <c r="O345" s="61">
        <f>VLOOKUP(P345,Clubs!D:E,2,FALSE)</f>
        <v>15</v>
      </c>
      <c r="P345" s="32" t="s">
        <v>1086</v>
      </c>
      <c r="Q345" s="32" t="s">
        <v>986</v>
      </c>
      <c r="R345" s="32"/>
      <c r="V345" s="30" t="str">
        <f t="shared" si="62"/>
        <v>c15ag4y2d102</v>
      </c>
      <c r="W345" s="30">
        <f>VLOOKUP(V345,Cohorts!A:B,2,FALSE)</f>
        <v>45</v>
      </c>
      <c r="X345" s="30" t="str">
        <f t="shared" si="63"/>
        <v xml:space="preserve">            [ 'cohort_id' =&gt; 45,  'team_rank_id' =&gt; 2 ],</v>
      </c>
      <c r="Y345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45" s="30" t="str">
        <f t="shared" si="61"/>
        <v xml:space="preserve">            [ 'session_id' =&gt; 12, 'division_id' =&gt; 102 ],</v>
      </c>
      <c r="AA345" s="30" t="str">
        <f t="shared" si="65"/>
        <v xml:space="preserve">            [ 'session_id' =&gt;   12, 'team_rank_id' =&gt; 2 ],</v>
      </c>
      <c r="AB345" s="30" t="str">
        <f t="shared" si="67"/>
        <v xml:space="preserve">            [ 'session_id' =&gt;   12, 'item_id' =&gt; 4, 'sequence' =&gt; 1 ],</v>
      </c>
      <c r="AC345" s="30" t="str">
        <f t="shared" si="68"/>
        <v>cohort45teamrank2</v>
      </c>
      <c r="AD345" s="30">
        <f>VLOOKUP(AC345,teams!C:D,2,FALSE)</f>
        <v>135</v>
      </c>
      <c r="AE345" s="30" t="str">
        <f t="shared" si="69"/>
        <v>s12i4seq1</v>
      </c>
      <c r="AF345" s="30" t="e">
        <f>VLOOKUP(AE345,sesionitem!D:E,2,FALSE)</f>
        <v>#N/A</v>
      </c>
      <c r="AG345" s="30" t="e">
        <f t="shared" si="70"/>
        <v>#N/A</v>
      </c>
    </row>
    <row r="346" spans="1:33" x14ac:dyDescent="0.2">
      <c r="A346" s="30">
        <v>345</v>
      </c>
      <c r="B346" s="30">
        <f>VLOOKUP(C346,'May Sessions'!D:E,2,FALSE)</f>
        <v>12</v>
      </c>
      <c r="C346" s="31">
        <v>44342.75</v>
      </c>
      <c r="D346" s="64">
        <f>VLOOKUP(E346,'Age Groups'!B:C,2,FALSE)</f>
        <v>4</v>
      </c>
      <c r="E346" s="31" t="s">
        <v>911</v>
      </c>
      <c r="F346" s="64">
        <f>VLOOKUP(H346,Items!J:L,3,FALSE)</f>
        <v>4</v>
      </c>
      <c r="G346" s="64">
        <f t="shared" si="66"/>
        <v>1</v>
      </c>
      <c r="H346" s="31" t="s">
        <v>915</v>
      </c>
      <c r="I346" s="31" t="s">
        <v>1109</v>
      </c>
      <c r="J346" s="64" t="str">
        <f t="shared" si="71"/>
        <v>2</v>
      </c>
      <c r="K346" s="31"/>
      <c r="L346" s="31" t="s">
        <v>916</v>
      </c>
      <c r="M346" s="62" t="s">
        <v>932</v>
      </c>
      <c r="N346" s="62" t="s">
        <v>986</v>
      </c>
      <c r="O346" s="61">
        <f>VLOOKUP(P346,Clubs!D:E,2,FALSE)</f>
        <v>37</v>
      </c>
      <c r="P346" s="62" t="s">
        <v>134</v>
      </c>
      <c r="Q346" s="61">
        <v>1</v>
      </c>
      <c r="R346" s="32"/>
      <c r="V346" s="30" t="str">
        <f t="shared" si="62"/>
        <v>c37ag4y2d102</v>
      </c>
      <c r="W346" s="30">
        <f>VLOOKUP(V346,Cohorts!A:B,2,FALSE)</f>
        <v>173</v>
      </c>
      <c r="X346" s="30" t="str">
        <f t="shared" si="63"/>
        <v xml:space="preserve">            [ 'cohort_id' =&gt; 173,  'team_rank_id' =&gt; 1 ],</v>
      </c>
      <c r="Y346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46" s="30" t="str">
        <f t="shared" si="61"/>
        <v xml:space="preserve">            [ 'session_id' =&gt; 12, 'division_id' =&gt; 102 ],</v>
      </c>
      <c r="AA346" s="30" t="str">
        <f t="shared" si="65"/>
        <v xml:space="preserve">            [ 'session_id' =&gt;   12, 'team_rank_id' =&gt; 1 ],</v>
      </c>
      <c r="AB346" s="30" t="str">
        <f t="shared" si="67"/>
        <v xml:space="preserve">            [ 'session_id' =&gt;   12, 'item_id' =&gt; 4, 'sequence' =&gt; 1 ],</v>
      </c>
      <c r="AC346" s="30" t="str">
        <f t="shared" si="68"/>
        <v>cohort173teamrank1</v>
      </c>
      <c r="AD346" s="30">
        <f>VLOOKUP(AC346,teams!C:D,2,FALSE)</f>
        <v>54</v>
      </c>
      <c r="AE346" s="30" t="str">
        <f t="shared" si="69"/>
        <v>s12i4seq1</v>
      </c>
      <c r="AF346" s="30" t="e">
        <f>VLOOKUP(AE346,sesionitem!D:E,2,FALSE)</f>
        <v>#N/A</v>
      </c>
      <c r="AG346" s="30" t="e">
        <f t="shared" si="70"/>
        <v>#N/A</v>
      </c>
    </row>
    <row r="347" spans="1:33" x14ac:dyDescent="0.2">
      <c r="A347" s="30">
        <v>346</v>
      </c>
      <c r="B347" s="30">
        <f>VLOOKUP(C347,'May Sessions'!D:E,2,FALSE)</f>
        <v>12</v>
      </c>
      <c r="C347" s="31">
        <v>44342.75</v>
      </c>
      <c r="D347" s="64">
        <f>VLOOKUP(E347,'Age Groups'!B:C,2,FALSE)</f>
        <v>4</v>
      </c>
      <c r="E347" s="31" t="s">
        <v>911</v>
      </c>
      <c r="F347" s="64">
        <f>VLOOKUP(H347,Items!J:L,3,FALSE)</f>
        <v>4</v>
      </c>
      <c r="G347" s="64">
        <f t="shared" si="66"/>
        <v>1</v>
      </c>
      <c r="H347" s="31" t="s">
        <v>915</v>
      </c>
      <c r="I347" s="31" t="s">
        <v>1109</v>
      </c>
      <c r="J347" s="64" t="str">
        <f t="shared" si="71"/>
        <v>2</v>
      </c>
      <c r="K347" s="31"/>
      <c r="L347" s="31" t="s">
        <v>916</v>
      </c>
      <c r="M347" s="32" t="s">
        <v>932</v>
      </c>
      <c r="N347" s="32" t="s">
        <v>1017</v>
      </c>
      <c r="O347" s="61">
        <f>VLOOKUP(P347,Clubs!D:E,2,FALSE)</f>
        <v>41</v>
      </c>
      <c r="P347" s="32" t="s">
        <v>149</v>
      </c>
      <c r="Q347" s="32" t="s">
        <v>938</v>
      </c>
      <c r="R347" s="32"/>
      <c r="V347" s="30" t="str">
        <f t="shared" si="62"/>
        <v>c41ag4y2d102</v>
      </c>
      <c r="W347" s="30">
        <f>VLOOKUP(V347,Cohorts!A:B,2,FALSE)</f>
        <v>208</v>
      </c>
      <c r="X347" s="30" t="str">
        <f t="shared" si="63"/>
        <v xml:space="preserve">            [ 'cohort_id' =&gt; 208,  'team_rank_id' =&gt; 1 ],</v>
      </c>
      <c r="Y347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47" s="30" t="str">
        <f t="shared" si="61"/>
        <v xml:space="preserve">            [ 'session_id' =&gt; 12, 'division_id' =&gt; 102 ],</v>
      </c>
      <c r="AA347" s="30" t="str">
        <f t="shared" si="65"/>
        <v xml:space="preserve">            [ 'session_id' =&gt;   12, 'team_rank_id' =&gt; 1 ],</v>
      </c>
      <c r="AB347" s="30" t="str">
        <f t="shared" si="67"/>
        <v xml:space="preserve">            [ 'session_id' =&gt;   12, 'item_id' =&gt; 4, 'sequence' =&gt; 1 ],</v>
      </c>
      <c r="AC347" s="30" t="str">
        <f t="shared" si="68"/>
        <v>cohort208teamrank1</v>
      </c>
      <c r="AD347" s="30">
        <f>VLOOKUP(AC347,teams!C:D,2,FALSE)</f>
        <v>75</v>
      </c>
      <c r="AE347" s="30" t="str">
        <f t="shared" si="69"/>
        <v>s12i4seq1</v>
      </c>
      <c r="AF347" s="30" t="e">
        <f>VLOOKUP(AE347,sesionitem!D:E,2,FALSE)</f>
        <v>#N/A</v>
      </c>
      <c r="AG347" s="30" t="e">
        <f t="shared" si="70"/>
        <v>#N/A</v>
      </c>
    </row>
    <row r="348" spans="1:33" x14ac:dyDescent="0.2">
      <c r="A348" s="30">
        <v>347</v>
      </c>
      <c r="B348" s="30">
        <f>VLOOKUP(C348,'May Sessions'!D:E,2,FALSE)</f>
        <v>12</v>
      </c>
      <c r="C348" s="31">
        <v>44342.75</v>
      </c>
      <c r="D348" s="64">
        <f>VLOOKUP(E348,'Age Groups'!B:C,2,FALSE)</f>
        <v>4</v>
      </c>
      <c r="E348" s="31" t="s">
        <v>911</v>
      </c>
      <c r="F348" s="64">
        <f>VLOOKUP(H348,Items!J:L,3,FALSE)</f>
        <v>4</v>
      </c>
      <c r="G348" s="64">
        <f t="shared" si="66"/>
        <v>1</v>
      </c>
      <c r="H348" s="31" t="s">
        <v>915</v>
      </c>
      <c r="I348" s="31" t="s">
        <v>1109</v>
      </c>
      <c r="J348" s="64" t="str">
        <f t="shared" si="71"/>
        <v>2</v>
      </c>
      <c r="K348" s="31"/>
      <c r="L348" s="31" t="s">
        <v>916</v>
      </c>
      <c r="M348" s="62" t="s">
        <v>932</v>
      </c>
      <c r="N348" s="62" t="s">
        <v>1042</v>
      </c>
      <c r="O348" s="61">
        <f>VLOOKUP(P348,Clubs!D:E,2,FALSE)</f>
        <v>11</v>
      </c>
      <c r="P348" s="62" t="s">
        <v>35</v>
      </c>
      <c r="Q348" s="61">
        <v>1</v>
      </c>
      <c r="R348" s="32"/>
      <c r="V348" s="30" t="str">
        <f t="shared" si="62"/>
        <v>c11ag4y2d102</v>
      </c>
      <c r="W348" s="30">
        <f>VLOOKUP(V348,Cohorts!A:B,2,FALSE)</f>
        <v>15</v>
      </c>
      <c r="X348" s="30" t="str">
        <f t="shared" si="63"/>
        <v xml:space="preserve">            [ 'cohort_id' =&gt; 15,  'team_rank_id' =&gt; 1 ],</v>
      </c>
      <c r="Y348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48" s="30" t="str">
        <f t="shared" ref="Z348:Z379" si="72" xml:space="preserve"> "            [ 'session_id' =&gt; "&amp;B348&amp;", 'division_id' =&gt; 10"&amp;J348&amp;" ],"</f>
        <v xml:space="preserve">            [ 'session_id' =&gt; 12, 'division_id' =&gt; 102 ],</v>
      </c>
      <c r="AA348" s="30" t="str">
        <f t="shared" si="65"/>
        <v xml:space="preserve">            [ 'session_id' =&gt;   12, 'team_rank_id' =&gt; 1 ],</v>
      </c>
      <c r="AB348" s="30" t="str">
        <f t="shared" si="67"/>
        <v xml:space="preserve">            [ 'session_id' =&gt;   12, 'item_id' =&gt; 4, 'sequence' =&gt; 1 ],</v>
      </c>
      <c r="AC348" s="30" t="str">
        <f t="shared" si="68"/>
        <v>cohort15teamrank1</v>
      </c>
      <c r="AD348" s="30">
        <f>VLOOKUP(AC348,teams!C:D,2,FALSE)</f>
        <v>35</v>
      </c>
      <c r="AE348" s="30" t="str">
        <f t="shared" si="69"/>
        <v>s12i4seq1</v>
      </c>
      <c r="AF348" s="30" t="e">
        <f>VLOOKUP(AE348,sesionitem!D:E,2,FALSE)</f>
        <v>#N/A</v>
      </c>
      <c r="AG348" s="30" t="e">
        <f t="shared" si="70"/>
        <v>#N/A</v>
      </c>
    </row>
    <row r="349" spans="1:33" x14ac:dyDescent="0.2">
      <c r="A349" s="30">
        <v>348</v>
      </c>
      <c r="B349" s="30">
        <f>VLOOKUP(C349,'May Sessions'!D:E,2,FALSE)</f>
        <v>12</v>
      </c>
      <c r="C349" s="31">
        <v>44342.75</v>
      </c>
      <c r="D349" s="64">
        <f>VLOOKUP(E349,'Age Groups'!B:C,2,FALSE)</f>
        <v>4</v>
      </c>
      <c r="E349" s="31" t="s">
        <v>911</v>
      </c>
      <c r="F349" s="64">
        <f>VLOOKUP(H349,Items!J:L,3,FALSE)</f>
        <v>4</v>
      </c>
      <c r="G349" s="64">
        <f t="shared" si="66"/>
        <v>1</v>
      </c>
      <c r="H349" s="31" t="s">
        <v>915</v>
      </c>
      <c r="I349" s="31" t="s">
        <v>1109</v>
      </c>
      <c r="J349" s="64" t="str">
        <f t="shared" si="71"/>
        <v>2</v>
      </c>
      <c r="K349" s="31"/>
      <c r="L349" s="31" t="s">
        <v>916</v>
      </c>
      <c r="M349" s="62" t="s">
        <v>932</v>
      </c>
      <c r="N349" s="62" t="s">
        <v>1057</v>
      </c>
      <c r="O349" s="61">
        <f>VLOOKUP(P349,Clubs!D:E,2,FALSE)</f>
        <v>2</v>
      </c>
      <c r="P349" s="62" t="s">
        <v>184</v>
      </c>
      <c r="Q349" s="61">
        <v>1</v>
      </c>
      <c r="R349" s="32"/>
      <c r="V349" s="30" t="str">
        <f t="shared" si="62"/>
        <v>c2ag4y2d102</v>
      </c>
      <c r="W349" s="30">
        <f>VLOOKUP(V349,Cohorts!A:B,2,FALSE)</f>
        <v>76</v>
      </c>
      <c r="X349" s="30" t="str">
        <f t="shared" si="63"/>
        <v xml:space="preserve">            [ 'cohort_id' =&gt; 76,  'team_rank_id' =&gt; 1 ],</v>
      </c>
      <c r="Y349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49" s="30" t="str">
        <f t="shared" si="72"/>
        <v xml:space="preserve">            [ 'session_id' =&gt; 12, 'division_id' =&gt; 102 ],</v>
      </c>
      <c r="AA349" s="30" t="str">
        <f t="shared" si="65"/>
        <v xml:space="preserve">            [ 'session_id' =&gt;   12, 'team_rank_id' =&gt; 1 ],</v>
      </c>
      <c r="AB349" s="30" t="str">
        <f t="shared" si="67"/>
        <v xml:space="preserve">            [ 'session_id' =&gt;   12, 'item_id' =&gt; 4, 'sequence' =&gt; 1 ],</v>
      </c>
      <c r="AC349" s="30" t="str">
        <f t="shared" si="68"/>
        <v>cohort76teamrank1</v>
      </c>
      <c r="AD349" s="30">
        <f>VLOOKUP(AC349,teams!C:D,2,FALSE)</f>
        <v>145</v>
      </c>
      <c r="AE349" s="30" t="str">
        <f t="shared" si="69"/>
        <v>s12i4seq1</v>
      </c>
      <c r="AF349" s="30" t="e">
        <f>VLOOKUP(AE349,sesionitem!D:E,2,FALSE)</f>
        <v>#N/A</v>
      </c>
      <c r="AG349" s="30" t="e">
        <f t="shared" si="70"/>
        <v>#N/A</v>
      </c>
    </row>
    <row r="350" spans="1:33" x14ac:dyDescent="0.2">
      <c r="A350" s="30">
        <v>349</v>
      </c>
      <c r="B350" s="30">
        <f>VLOOKUP(C350,'May Sessions'!D:E,2,FALSE)</f>
        <v>12</v>
      </c>
      <c r="C350" s="31">
        <v>44342.75</v>
      </c>
      <c r="D350" s="64">
        <f>VLOOKUP(E350,'Age Groups'!B:C,2,FALSE)</f>
        <v>4</v>
      </c>
      <c r="E350" s="31" t="s">
        <v>911</v>
      </c>
      <c r="F350" s="64">
        <f>VLOOKUP(H350,Items!J:L,3,FALSE)</f>
        <v>4</v>
      </c>
      <c r="G350" s="64">
        <f t="shared" si="66"/>
        <v>1</v>
      </c>
      <c r="H350" s="31" t="s">
        <v>915</v>
      </c>
      <c r="I350" s="31" t="s">
        <v>1109</v>
      </c>
      <c r="J350" s="64" t="str">
        <f t="shared" si="71"/>
        <v>2</v>
      </c>
      <c r="K350" s="31"/>
      <c r="L350" s="31" t="s">
        <v>916</v>
      </c>
      <c r="M350" s="62" t="s">
        <v>932</v>
      </c>
      <c r="N350" s="62" t="s">
        <v>1067</v>
      </c>
      <c r="O350" s="61">
        <f>VLOOKUP(P350,Clubs!D:E,2,FALSE)</f>
        <v>27</v>
      </c>
      <c r="P350" s="62" t="s">
        <v>98</v>
      </c>
      <c r="Q350" s="61">
        <v>1</v>
      </c>
      <c r="R350" s="32"/>
      <c r="V350" s="30" t="str">
        <f t="shared" si="62"/>
        <v>c27ag4y2d102</v>
      </c>
      <c r="W350" s="30">
        <f>VLOOKUP(V350,Cohorts!A:B,2,FALSE)</f>
        <v>110</v>
      </c>
      <c r="X350" s="30" t="str">
        <f t="shared" si="63"/>
        <v xml:space="preserve">            [ 'cohort_id' =&gt; 110,  'team_rank_id' =&gt; 1 ],</v>
      </c>
      <c r="Y350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0" s="30" t="str">
        <f t="shared" si="72"/>
        <v xml:space="preserve">            [ 'session_id' =&gt; 12, 'division_id' =&gt; 102 ],</v>
      </c>
      <c r="AA350" s="30" t="str">
        <f t="shared" si="65"/>
        <v xml:space="preserve">            [ 'session_id' =&gt;   12, 'team_rank_id' =&gt; 1 ],</v>
      </c>
      <c r="AB350" s="30" t="str">
        <f t="shared" si="67"/>
        <v xml:space="preserve">            [ 'session_id' =&gt;   12, 'item_id' =&gt; 4, 'sequence' =&gt; 1 ],</v>
      </c>
      <c r="AC350" s="30" t="str">
        <f t="shared" si="68"/>
        <v>cohort110teamrank1</v>
      </c>
      <c r="AD350" s="30">
        <f>VLOOKUP(AC350,teams!C:D,2,FALSE)</f>
        <v>7</v>
      </c>
      <c r="AE350" s="30" t="str">
        <f t="shared" si="69"/>
        <v>s12i4seq1</v>
      </c>
      <c r="AF350" s="30" t="e">
        <f>VLOOKUP(AE350,sesionitem!D:E,2,FALSE)</f>
        <v>#N/A</v>
      </c>
      <c r="AG350" s="30" t="e">
        <f t="shared" si="70"/>
        <v>#N/A</v>
      </c>
    </row>
    <row r="351" spans="1:33" x14ac:dyDescent="0.2">
      <c r="A351" s="30">
        <v>350</v>
      </c>
      <c r="B351" s="30">
        <f>VLOOKUP(C351,'May Sessions'!D:E,2,FALSE)</f>
        <v>12</v>
      </c>
      <c r="C351" s="31">
        <v>44342.75</v>
      </c>
      <c r="D351" s="64">
        <f>VLOOKUP(E351,'Age Groups'!B:C,2,FALSE)</f>
        <v>4</v>
      </c>
      <c r="E351" s="31" t="s">
        <v>911</v>
      </c>
      <c r="F351" s="64">
        <f>VLOOKUP(H351,Items!J:L,3,FALSE)</f>
        <v>4</v>
      </c>
      <c r="G351" s="64">
        <f t="shared" si="66"/>
        <v>1</v>
      </c>
      <c r="H351" s="31" t="s">
        <v>915</v>
      </c>
      <c r="I351" s="31" t="s">
        <v>1109</v>
      </c>
      <c r="J351" s="64" t="str">
        <f t="shared" si="71"/>
        <v>2</v>
      </c>
      <c r="K351" s="31"/>
      <c r="L351" s="31" t="s">
        <v>916</v>
      </c>
      <c r="M351" s="32" t="s">
        <v>932</v>
      </c>
      <c r="N351" s="32" t="s">
        <v>1070</v>
      </c>
      <c r="O351" s="61">
        <f>VLOOKUP(P351,Clubs!D:E,2,FALSE)</f>
        <v>15</v>
      </c>
      <c r="P351" s="32" t="s">
        <v>1086</v>
      </c>
      <c r="Q351" s="32" t="s">
        <v>938</v>
      </c>
      <c r="R351" s="32"/>
      <c r="V351" s="30" t="str">
        <f t="shared" si="62"/>
        <v>c15ag4y2d102</v>
      </c>
      <c r="W351" s="30">
        <f>VLOOKUP(V351,Cohorts!A:B,2,FALSE)</f>
        <v>45</v>
      </c>
      <c r="X351" s="30" t="str">
        <f t="shared" si="63"/>
        <v xml:space="preserve">            [ 'cohort_id' =&gt; 45,  'team_rank_id' =&gt; 1 ],</v>
      </c>
      <c r="Y351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1" s="30" t="str">
        <f t="shared" si="72"/>
        <v xml:space="preserve">            [ 'session_id' =&gt; 12, 'division_id' =&gt; 102 ],</v>
      </c>
      <c r="AA351" s="30" t="str">
        <f t="shared" si="65"/>
        <v xml:space="preserve">            [ 'session_id' =&gt;   12, 'team_rank_id' =&gt; 1 ],</v>
      </c>
      <c r="AB351" s="30" t="str">
        <f t="shared" si="67"/>
        <v xml:space="preserve">            [ 'session_id' =&gt;   12, 'item_id' =&gt; 4, 'sequence' =&gt; 1 ],</v>
      </c>
      <c r="AC351" s="30" t="str">
        <f t="shared" si="68"/>
        <v>cohort45teamrank1</v>
      </c>
      <c r="AD351" s="30">
        <f>VLOOKUP(AC351,teams!C:D,2,FALSE)</f>
        <v>134</v>
      </c>
      <c r="AE351" s="30" t="str">
        <f t="shared" si="69"/>
        <v>s12i4seq1</v>
      </c>
      <c r="AF351" s="30" t="e">
        <f>VLOOKUP(AE351,sesionitem!D:E,2,FALSE)</f>
        <v>#N/A</v>
      </c>
      <c r="AG351" s="30" t="e">
        <f t="shared" si="70"/>
        <v>#N/A</v>
      </c>
    </row>
    <row r="352" spans="1:33" x14ac:dyDescent="0.2">
      <c r="A352" s="30">
        <v>351</v>
      </c>
      <c r="B352" s="30">
        <f>VLOOKUP(C352,'May Sessions'!D:E,2,FALSE)</f>
        <v>12</v>
      </c>
      <c r="C352" s="31">
        <v>44342.75</v>
      </c>
      <c r="D352" s="64">
        <f>VLOOKUP(E352,'Age Groups'!B:C,2,FALSE)</f>
        <v>4</v>
      </c>
      <c r="E352" s="31" t="s">
        <v>911</v>
      </c>
      <c r="F352" s="64">
        <f>VLOOKUP(H352,Items!J:L,3,FALSE)</f>
        <v>2</v>
      </c>
      <c r="G352" s="64">
        <f t="shared" si="66"/>
        <v>2</v>
      </c>
      <c r="H352" s="31" t="s">
        <v>923</v>
      </c>
      <c r="I352" s="31" t="s">
        <v>1109</v>
      </c>
      <c r="J352" s="64" t="str">
        <f t="shared" si="71"/>
        <v>2</v>
      </c>
      <c r="K352" s="31"/>
      <c r="L352" s="31" t="s">
        <v>916</v>
      </c>
      <c r="M352" s="32" t="s">
        <v>932</v>
      </c>
      <c r="N352" s="32" t="s">
        <v>938</v>
      </c>
      <c r="O352" s="61">
        <f>VLOOKUP(P352,Clubs!D:E,2,FALSE)</f>
        <v>15</v>
      </c>
      <c r="P352" s="32" t="s">
        <v>1086</v>
      </c>
      <c r="Q352" s="32" t="s">
        <v>986</v>
      </c>
      <c r="R352" s="32"/>
      <c r="V352" s="30" t="str">
        <f t="shared" si="62"/>
        <v>c15ag4y2d102</v>
      </c>
      <c r="W352" s="30">
        <f>VLOOKUP(V352,Cohorts!A:B,2,FALSE)</f>
        <v>45</v>
      </c>
      <c r="X352" s="30" t="str">
        <f t="shared" si="63"/>
        <v xml:space="preserve">            [ 'cohort_id' =&gt; 45,  'team_rank_id' =&gt; 2 ],</v>
      </c>
      <c r="Y352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2" s="30" t="str">
        <f t="shared" si="72"/>
        <v xml:space="preserve">            [ 'session_id' =&gt; 12, 'division_id' =&gt; 102 ],</v>
      </c>
      <c r="AA352" s="30" t="str">
        <f t="shared" si="65"/>
        <v xml:space="preserve">            [ 'session_id' =&gt;   12, 'team_rank_id' =&gt; 2 ],</v>
      </c>
      <c r="AB352" s="30" t="str">
        <f t="shared" si="67"/>
        <v xml:space="preserve">            [ 'session_id' =&gt;   12, 'item_id' =&gt; 2, 'sequence' =&gt; 2 ],</v>
      </c>
      <c r="AC352" s="30" t="str">
        <f t="shared" si="68"/>
        <v>cohort45teamrank2</v>
      </c>
      <c r="AD352" s="30">
        <f>VLOOKUP(AC352,teams!C:D,2,FALSE)</f>
        <v>135</v>
      </c>
      <c r="AE352" s="30" t="str">
        <f t="shared" si="69"/>
        <v>s12i2seq2</v>
      </c>
      <c r="AF352" s="30" t="e">
        <f>VLOOKUP(AE352,sesionitem!D:E,2,FALSE)</f>
        <v>#N/A</v>
      </c>
      <c r="AG352" s="30" t="e">
        <f t="shared" si="70"/>
        <v>#N/A</v>
      </c>
    </row>
    <row r="353" spans="1:33" x14ac:dyDescent="0.2">
      <c r="A353" s="30">
        <v>352</v>
      </c>
      <c r="B353" s="30">
        <f>VLOOKUP(C353,'May Sessions'!D:E,2,FALSE)</f>
        <v>12</v>
      </c>
      <c r="C353" s="31">
        <v>44342.75</v>
      </c>
      <c r="D353" s="64">
        <f>VLOOKUP(E353,'Age Groups'!B:C,2,FALSE)</f>
        <v>4</v>
      </c>
      <c r="E353" s="31" t="s">
        <v>911</v>
      </c>
      <c r="F353" s="64">
        <f>VLOOKUP(H353,Items!J:L,3,FALSE)</f>
        <v>2</v>
      </c>
      <c r="G353" s="64">
        <f t="shared" si="66"/>
        <v>2</v>
      </c>
      <c r="H353" s="31" t="s">
        <v>923</v>
      </c>
      <c r="I353" s="31" t="s">
        <v>1109</v>
      </c>
      <c r="J353" s="64" t="str">
        <f t="shared" si="71"/>
        <v>2</v>
      </c>
      <c r="K353" s="31"/>
      <c r="L353" s="31" t="s">
        <v>916</v>
      </c>
      <c r="M353" s="62" t="s">
        <v>932</v>
      </c>
      <c r="N353" s="62" t="s">
        <v>986</v>
      </c>
      <c r="O353" s="61">
        <f>VLOOKUP(P353,Clubs!D:E,2,FALSE)</f>
        <v>37</v>
      </c>
      <c r="P353" s="62" t="s">
        <v>134</v>
      </c>
      <c r="Q353" s="61">
        <v>1</v>
      </c>
      <c r="R353" s="32"/>
      <c r="V353" s="30" t="str">
        <f t="shared" si="62"/>
        <v>c37ag4y2d102</v>
      </c>
      <c r="W353" s="30">
        <f>VLOOKUP(V353,Cohorts!A:B,2,FALSE)</f>
        <v>173</v>
      </c>
      <c r="X353" s="30" t="str">
        <f t="shared" si="63"/>
        <v xml:space="preserve">            [ 'cohort_id' =&gt; 173,  'team_rank_id' =&gt; 1 ],</v>
      </c>
      <c r="Y353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3" s="30" t="str">
        <f t="shared" si="72"/>
        <v xml:space="preserve">            [ 'session_id' =&gt; 12, 'division_id' =&gt; 102 ],</v>
      </c>
      <c r="AA353" s="30" t="str">
        <f t="shared" si="65"/>
        <v xml:space="preserve">            [ 'session_id' =&gt;   12, 'team_rank_id' =&gt; 1 ],</v>
      </c>
      <c r="AB353" s="30" t="str">
        <f t="shared" si="67"/>
        <v xml:space="preserve">            [ 'session_id' =&gt;   12, 'item_id' =&gt; 2, 'sequence' =&gt; 2 ],</v>
      </c>
      <c r="AC353" s="30" t="str">
        <f t="shared" si="68"/>
        <v>cohort173teamrank1</v>
      </c>
      <c r="AD353" s="30">
        <f>VLOOKUP(AC353,teams!C:D,2,FALSE)</f>
        <v>54</v>
      </c>
      <c r="AE353" s="30" t="str">
        <f t="shared" si="69"/>
        <v>s12i2seq2</v>
      </c>
      <c r="AF353" s="30" t="e">
        <f>VLOOKUP(AE353,sesionitem!D:E,2,FALSE)</f>
        <v>#N/A</v>
      </c>
      <c r="AG353" s="30" t="e">
        <f t="shared" si="70"/>
        <v>#N/A</v>
      </c>
    </row>
    <row r="354" spans="1:33" x14ac:dyDescent="0.2">
      <c r="A354" s="30">
        <v>353</v>
      </c>
      <c r="B354" s="30">
        <f>VLOOKUP(C354,'May Sessions'!D:E,2,FALSE)</f>
        <v>12</v>
      </c>
      <c r="C354" s="31">
        <v>44342.75</v>
      </c>
      <c r="D354" s="64">
        <f>VLOOKUP(E354,'Age Groups'!B:C,2,FALSE)</f>
        <v>4</v>
      </c>
      <c r="E354" s="31" t="s">
        <v>911</v>
      </c>
      <c r="F354" s="64">
        <f>VLOOKUP(H354,Items!J:L,3,FALSE)</f>
        <v>2</v>
      </c>
      <c r="G354" s="64">
        <f t="shared" si="66"/>
        <v>2</v>
      </c>
      <c r="H354" s="31" t="s">
        <v>923</v>
      </c>
      <c r="I354" s="31" t="s">
        <v>1109</v>
      </c>
      <c r="J354" s="64" t="str">
        <f t="shared" si="71"/>
        <v>2</v>
      </c>
      <c r="K354" s="31"/>
      <c r="L354" s="31" t="s">
        <v>916</v>
      </c>
      <c r="M354" s="62" t="s">
        <v>932</v>
      </c>
      <c r="N354" s="62" t="s">
        <v>1017</v>
      </c>
      <c r="O354" s="61">
        <f>VLOOKUP(P354,Clubs!D:E,2,FALSE)</f>
        <v>11</v>
      </c>
      <c r="P354" s="62" t="s">
        <v>35</v>
      </c>
      <c r="Q354" s="61">
        <v>1</v>
      </c>
      <c r="R354" s="32"/>
      <c r="V354" s="30" t="str">
        <f t="shared" si="62"/>
        <v>c11ag4y2d102</v>
      </c>
      <c r="W354" s="30">
        <f>VLOOKUP(V354,Cohorts!A:B,2,FALSE)</f>
        <v>15</v>
      </c>
      <c r="X354" s="30" t="str">
        <f t="shared" si="63"/>
        <v xml:space="preserve">            [ 'cohort_id' =&gt; 15,  'team_rank_id' =&gt; 1 ],</v>
      </c>
      <c r="Y354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4" s="30" t="str">
        <f t="shared" si="72"/>
        <v xml:space="preserve">            [ 'session_id' =&gt; 12, 'division_id' =&gt; 102 ],</v>
      </c>
      <c r="AA354" s="30" t="str">
        <f t="shared" si="65"/>
        <v xml:space="preserve">            [ 'session_id' =&gt;   12, 'team_rank_id' =&gt; 1 ],</v>
      </c>
      <c r="AB354" s="30" t="str">
        <f t="shared" si="67"/>
        <v xml:space="preserve">            [ 'session_id' =&gt;   12, 'item_id' =&gt; 2, 'sequence' =&gt; 2 ],</v>
      </c>
      <c r="AC354" s="30" t="str">
        <f t="shared" si="68"/>
        <v>cohort15teamrank1</v>
      </c>
      <c r="AD354" s="30">
        <f>VLOOKUP(AC354,teams!C:D,2,FALSE)</f>
        <v>35</v>
      </c>
      <c r="AE354" s="30" t="str">
        <f t="shared" si="69"/>
        <v>s12i2seq2</v>
      </c>
      <c r="AF354" s="30" t="e">
        <f>VLOOKUP(AE354,sesionitem!D:E,2,FALSE)</f>
        <v>#N/A</v>
      </c>
      <c r="AG354" s="30" t="e">
        <f t="shared" si="70"/>
        <v>#N/A</v>
      </c>
    </row>
    <row r="355" spans="1:33" x14ac:dyDescent="0.2">
      <c r="A355" s="30">
        <v>354</v>
      </c>
      <c r="B355" s="30">
        <f>VLOOKUP(C355,'May Sessions'!D:E,2,FALSE)</f>
        <v>12</v>
      </c>
      <c r="C355" s="31">
        <v>44342.75</v>
      </c>
      <c r="D355" s="64">
        <f>VLOOKUP(E355,'Age Groups'!B:C,2,FALSE)</f>
        <v>4</v>
      </c>
      <c r="E355" s="31" t="s">
        <v>911</v>
      </c>
      <c r="F355" s="64">
        <f>VLOOKUP(H355,Items!J:L,3,FALSE)</f>
        <v>2</v>
      </c>
      <c r="G355" s="64">
        <f t="shared" si="66"/>
        <v>2</v>
      </c>
      <c r="H355" s="31" t="s">
        <v>923</v>
      </c>
      <c r="I355" s="31" t="s">
        <v>1109</v>
      </c>
      <c r="J355" s="64" t="str">
        <f t="shared" si="71"/>
        <v>2</v>
      </c>
      <c r="K355" s="31"/>
      <c r="L355" s="31" t="s">
        <v>916</v>
      </c>
      <c r="M355" s="32" t="s">
        <v>932</v>
      </c>
      <c r="N355" s="32" t="s">
        <v>1042</v>
      </c>
      <c r="O355" s="61">
        <f>VLOOKUP(P355,Clubs!D:E,2,FALSE)</f>
        <v>15</v>
      </c>
      <c r="P355" s="32" t="s">
        <v>1086</v>
      </c>
      <c r="Q355" s="32" t="s">
        <v>938</v>
      </c>
      <c r="R355" s="32"/>
      <c r="V355" s="30" t="str">
        <f t="shared" si="62"/>
        <v>c15ag4y2d102</v>
      </c>
      <c r="W355" s="30">
        <f>VLOOKUP(V355,Cohorts!A:B,2,FALSE)</f>
        <v>45</v>
      </c>
      <c r="X355" s="30" t="str">
        <f t="shared" si="63"/>
        <v xml:space="preserve">            [ 'cohort_id' =&gt; 45,  'team_rank_id' =&gt; 1 ],</v>
      </c>
      <c r="Y355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5" s="30" t="str">
        <f t="shared" si="72"/>
        <v xml:space="preserve">            [ 'session_id' =&gt; 12, 'division_id' =&gt; 102 ],</v>
      </c>
      <c r="AA355" s="30" t="str">
        <f t="shared" si="65"/>
        <v xml:space="preserve">            [ 'session_id' =&gt;   12, 'team_rank_id' =&gt; 1 ],</v>
      </c>
      <c r="AB355" s="30" t="str">
        <f t="shared" si="67"/>
        <v xml:space="preserve">            [ 'session_id' =&gt;   12, 'item_id' =&gt; 2, 'sequence' =&gt; 2 ],</v>
      </c>
      <c r="AC355" s="30" t="str">
        <f t="shared" si="68"/>
        <v>cohort45teamrank1</v>
      </c>
      <c r="AD355" s="30">
        <f>VLOOKUP(AC355,teams!C:D,2,FALSE)</f>
        <v>134</v>
      </c>
      <c r="AE355" s="30" t="str">
        <f t="shared" si="69"/>
        <v>s12i2seq2</v>
      </c>
      <c r="AF355" s="30" t="e">
        <f>VLOOKUP(AE355,sesionitem!D:E,2,FALSE)</f>
        <v>#N/A</v>
      </c>
      <c r="AG355" s="30" t="e">
        <f t="shared" si="70"/>
        <v>#N/A</v>
      </c>
    </row>
    <row r="356" spans="1:33" x14ac:dyDescent="0.2">
      <c r="A356" s="30">
        <v>355</v>
      </c>
      <c r="B356" s="30">
        <f>VLOOKUP(C356,'May Sessions'!D:E,2,FALSE)</f>
        <v>12</v>
      </c>
      <c r="C356" s="31">
        <v>44342.75</v>
      </c>
      <c r="D356" s="64">
        <f>VLOOKUP(E356,'Age Groups'!B:C,2,FALSE)</f>
        <v>4</v>
      </c>
      <c r="E356" s="31" t="s">
        <v>911</v>
      </c>
      <c r="F356" s="64">
        <f>VLOOKUP(H356,Items!J:L,3,FALSE)</f>
        <v>2</v>
      </c>
      <c r="G356" s="64">
        <f t="shared" si="66"/>
        <v>2</v>
      </c>
      <c r="H356" s="31" t="s">
        <v>923</v>
      </c>
      <c r="I356" s="31" t="s">
        <v>1109</v>
      </c>
      <c r="J356" s="64" t="str">
        <f t="shared" si="71"/>
        <v>2</v>
      </c>
      <c r="K356" s="31"/>
      <c r="L356" s="31" t="s">
        <v>916</v>
      </c>
      <c r="M356" s="32" t="s">
        <v>932</v>
      </c>
      <c r="N356" s="32" t="s">
        <v>1057</v>
      </c>
      <c r="O356" s="61">
        <f>VLOOKUP(P356,Clubs!D:E,2,FALSE)</f>
        <v>41</v>
      </c>
      <c r="P356" s="32" t="s">
        <v>149</v>
      </c>
      <c r="Q356" s="32" t="s">
        <v>938</v>
      </c>
      <c r="R356" s="32"/>
      <c r="V356" s="30" t="str">
        <f t="shared" si="62"/>
        <v>c41ag4y2d102</v>
      </c>
      <c r="W356" s="30">
        <f>VLOOKUP(V356,Cohorts!A:B,2,FALSE)</f>
        <v>208</v>
      </c>
      <c r="X356" s="30" t="str">
        <f t="shared" si="63"/>
        <v xml:space="preserve">            [ 'cohort_id' =&gt; 208,  'team_rank_id' =&gt; 1 ],</v>
      </c>
      <c r="Y356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6" s="30" t="str">
        <f t="shared" si="72"/>
        <v xml:space="preserve">            [ 'session_id' =&gt; 12, 'division_id' =&gt; 102 ],</v>
      </c>
      <c r="AA356" s="30" t="str">
        <f t="shared" si="65"/>
        <v xml:space="preserve">            [ 'session_id' =&gt;   12, 'team_rank_id' =&gt; 1 ],</v>
      </c>
      <c r="AB356" s="30" t="str">
        <f t="shared" si="67"/>
        <v xml:space="preserve">            [ 'session_id' =&gt;   12, 'item_id' =&gt; 2, 'sequence' =&gt; 2 ],</v>
      </c>
      <c r="AC356" s="30" t="str">
        <f t="shared" si="68"/>
        <v>cohort208teamrank1</v>
      </c>
      <c r="AD356" s="30">
        <f>VLOOKUP(AC356,teams!C:D,2,FALSE)</f>
        <v>75</v>
      </c>
      <c r="AE356" s="30" t="str">
        <f t="shared" si="69"/>
        <v>s12i2seq2</v>
      </c>
      <c r="AF356" s="30" t="e">
        <f>VLOOKUP(AE356,sesionitem!D:E,2,FALSE)</f>
        <v>#N/A</v>
      </c>
      <c r="AG356" s="30" t="e">
        <f t="shared" si="70"/>
        <v>#N/A</v>
      </c>
    </row>
    <row r="357" spans="1:33" x14ac:dyDescent="0.2">
      <c r="A357" s="30">
        <v>356</v>
      </c>
      <c r="B357" s="30">
        <f>VLOOKUP(C357,'May Sessions'!D:E,2,FALSE)</f>
        <v>12</v>
      </c>
      <c r="C357" s="31">
        <v>44342.75</v>
      </c>
      <c r="D357" s="64">
        <f>VLOOKUP(E357,'Age Groups'!B:C,2,FALSE)</f>
        <v>4</v>
      </c>
      <c r="E357" s="31" t="s">
        <v>911</v>
      </c>
      <c r="F357" s="64">
        <f>VLOOKUP(H357,Items!J:L,3,FALSE)</f>
        <v>2</v>
      </c>
      <c r="G357" s="64">
        <f t="shared" si="66"/>
        <v>2</v>
      </c>
      <c r="H357" s="31" t="s">
        <v>923</v>
      </c>
      <c r="I357" s="31" t="s">
        <v>1109</v>
      </c>
      <c r="J357" s="64" t="str">
        <f t="shared" ref="J357:J388" si="73">RIGHT(L357,1)</f>
        <v>2</v>
      </c>
      <c r="K357" s="31"/>
      <c r="L357" s="31" t="s">
        <v>916</v>
      </c>
      <c r="M357" s="62" t="s">
        <v>932</v>
      </c>
      <c r="N357" s="62" t="s">
        <v>1067</v>
      </c>
      <c r="O357" s="61">
        <f>VLOOKUP(P357,Clubs!D:E,2,FALSE)</f>
        <v>27</v>
      </c>
      <c r="P357" s="62" t="s">
        <v>98</v>
      </c>
      <c r="Q357" s="61">
        <v>1</v>
      </c>
      <c r="R357" s="32"/>
      <c r="V357" s="30" t="str">
        <f t="shared" si="62"/>
        <v>c27ag4y2d102</v>
      </c>
      <c r="W357" s="30">
        <f>VLOOKUP(V357,Cohorts!A:B,2,FALSE)</f>
        <v>110</v>
      </c>
      <c r="X357" s="30" t="str">
        <f t="shared" si="63"/>
        <v xml:space="preserve">            [ 'cohort_id' =&gt; 110,  'team_rank_id' =&gt; 1 ],</v>
      </c>
      <c r="Y357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7" s="30" t="str">
        <f t="shared" si="72"/>
        <v xml:space="preserve">            [ 'session_id' =&gt; 12, 'division_id' =&gt; 102 ],</v>
      </c>
      <c r="AA357" s="30" t="str">
        <f t="shared" si="65"/>
        <v xml:space="preserve">            [ 'session_id' =&gt;   12, 'team_rank_id' =&gt; 1 ],</v>
      </c>
      <c r="AB357" s="30" t="str">
        <f t="shared" si="67"/>
        <v xml:space="preserve">            [ 'session_id' =&gt;   12, 'item_id' =&gt; 2, 'sequence' =&gt; 2 ],</v>
      </c>
      <c r="AC357" s="30" t="str">
        <f t="shared" si="68"/>
        <v>cohort110teamrank1</v>
      </c>
      <c r="AD357" s="30">
        <f>VLOOKUP(AC357,teams!C:D,2,FALSE)</f>
        <v>7</v>
      </c>
      <c r="AE357" s="30" t="str">
        <f t="shared" si="69"/>
        <v>s12i2seq2</v>
      </c>
      <c r="AF357" s="30" t="e">
        <f>VLOOKUP(AE357,sesionitem!D:E,2,FALSE)</f>
        <v>#N/A</v>
      </c>
      <c r="AG357" s="30" t="e">
        <f t="shared" si="70"/>
        <v>#N/A</v>
      </c>
    </row>
    <row r="358" spans="1:33" x14ac:dyDescent="0.2">
      <c r="A358" s="30">
        <v>357</v>
      </c>
      <c r="B358" s="30">
        <f>VLOOKUP(C358,'May Sessions'!D:E,2,FALSE)</f>
        <v>12</v>
      </c>
      <c r="C358" s="31">
        <v>44342.75</v>
      </c>
      <c r="D358" s="64">
        <f>VLOOKUP(E358,'Age Groups'!B:C,2,FALSE)</f>
        <v>4</v>
      </c>
      <c r="E358" s="31" t="s">
        <v>911</v>
      </c>
      <c r="F358" s="64">
        <f>VLOOKUP(H358,Items!J:L,3,FALSE)</f>
        <v>2</v>
      </c>
      <c r="G358" s="64">
        <f t="shared" si="66"/>
        <v>2</v>
      </c>
      <c r="H358" s="31" t="s">
        <v>923</v>
      </c>
      <c r="I358" s="31" t="s">
        <v>1109</v>
      </c>
      <c r="J358" s="64" t="str">
        <f t="shared" si="73"/>
        <v>2</v>
      </c>
      <c r="K358" s="31"/>
      <c r="L358" s="31" t="s">
        <v>916</v>
      </c>
      <c r="M358" s="62" t="s">
        <v>932</v>
      </c>
      <c r="N358" s="62" t="s">
        <v>1070</v>
      </c>
      <c r="O358" s="61">
        <f>VLOOKUP(P358,Clubs!D:E,2,FALSE)</f>
        <v>2</v>
      </c>
      <c r="P358" s="62" t="s">
        <v>184</v>
      </c>
      <c r="Q358" s="61">
        <v>1</v>
      </c>
      <c r="R358" s="32"/>
      <c r="V358" s="30" t="str">
        <f t="shared" si="62"/>
        <v>c2ag4y2d102</v>
      </c>
      <c r="W358" s="30">
        <f>VLOOKUP(V358,Cohorts!A:B,2,FALSE)</f>
        <v>76</v>
      </c>
      <c r="X358" s="30" t="str">
        <f t="shared" si="63"/>
        <v xml:space="preserve">            [ 'cohort_id' =&gt; 76,  'team_rank_id' =&gt; 1 ],</v>
      </c>
      <c r="Y358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8" s="30" t="str">
        <f t="shared" si="72"/>
        <v xml:space="preserve">            [ 'session_id' =&gt; 12, 'division_id' =&gt; 102 ],</v>
      </c>
      <c r="AA358" s="30" t="str">
        <f t="shared" si="65"/>
        <v xml:space="preserve">            [ 'session_id' =&gt;   12, 'team_rank_id' =&gt; 1 ],</v>
      </c>
      <c r="AB358" s="30" t="str">
        <f t="shared" si="67"/>
        <v xml:space="preserve">            [ 'session_id' =&gt;   12, 'item_id' =&gt; 2, 'sequence' =&gt; 2 ],</v>
      </c>
      <c r="AC358" s="30" t="str">
        <f t="shared" si="68"/>
        <v>cohort76teamrank1</v>
      </c>
      <c r="AD358" s="30">
        <f>VLOOKUP(AC358,teams!C:D,2,FALSE)</f>
        <v>145</v>
      </c>
      <c r="AE358" s="30" t="str">
        <f t="shared" si="69"/>
        <v>s12i2seq2</v>
      </c>
      <c r="AF358" s="30" t="e">
        <f>VLOOKUP(AE358,sesionitem!D:E,2,FALSE)</f>
        <v>#N/A</v>
      </c>
      <c r="AG358" s="30" t="e">
        <f t="shared" si="70"/>
        <v>#N/A</v>
      </c>
    </row>
    <row r="359" spans="1:33" ht="17" x14ac:dyDescent="0.2">
      <c r="A359" s="30">
        <v>358</v>
      </c>
      <c r="B359" s="30">
        <f>VLOOKUP(C359,'May Sessions'!D:E,2,FALSE)</f>
        <v>12</v>
      </c>
      <c r="C359" s="31">
        <v>44342.75</v>
      </c>
      <c r="D359" s="64">
        <f>VLOOKUP(E359,'Age Groups'!B:C,2,FALSE)</f>
        <v>4</v>
      </c>
      <c r="E359" s="31" t="s">
        <v>911</v>
      </c>
      <c r="F359" s="64">
        <f>VLOOKUP(H359,Items!J:L,3,FALSE)</f>
        <v>8</v>
      </c>
      <c r="G359" s="64">
        <f t="shared" si="66"/>
        <v>3</v>
      </c>
      <c r="H359" s="31" t="s">
        <v>919</v>
      </c>
      <c r="I359" s="31" t="s">
        <v>1108</v>
      </c>
      <c r="J359" s="64" t="str">
        <f t="shared" si="73"/>
        <v>2</v>
      </c>
      <c r="K359" s="31"/>
      <c r="L359" s="31" t="s">
        <v>916</v>
      </c>
      <c r="M359" s="32" t="s">
        <v>932</v>
      </c>
      <c r="N359" s="32" t="s">
        <v>938</v>
      </c>
      <c r="O359" s="61">
        <f>VLOOKUP(P359,Clubs!D:E,2,FALSE)</f>
        <v>15</v>
      </c>
      <c r="P359" s="32" t="s">
        <v>1086</v>
      </c>
      <c r="Q359" s="32" t="s">
        <v>986</v>
      </c>
      <c r="R359" s="34" t="s">
        <v>833</v>
      </c>
      <c r="V359" s="30" t="str">
        <f t="shared" si="62"/>
        <v>c15ag4y2d102</v>
      </c>
      <c r="W359" s="30">
        <f>VLOOKUP(V359,Cohorts!A:B,2,FALSE)</f>
        <v>45</v>
      </c>
      <c r="X359" s="30" t="str">
        <f t="shared" si="63"/>
        <v xml:space="preserve">            [ 'cohort_id' =&gt; 45,  'team_rank_id' =&gt; 2 ],</v>
      </c>
      <c r="Y359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59" s="30" t="str">
        <f t="shared" si="72"/>
        <v xml:space="preserve">            [ 'session_id' =&gt; 12, 'division_id' =&gt; 102 ],</v>
      </c>
      <c r="AA359" s="30" t="str">
        <f t="shared" si="65"/>
        <v xml:space="preserve">            [ 'session_id' =&gt;   12, 'team_rank_id' =&gt; 2 ],</v>
      </c>
      <c r="AB359" s="30" t="str">
        <f t="shared" si="67"/>
        <v xml:space="preserve">            [ 'session_id' =&gt;   12, 'item_id' =&gt; 8, 'sequence' =&gt; 3 ],</v>
      </c>
      <c r="AC359" s="30" t="str">
        <f t="shared" si="68"/>
        <v>cohort45teamrank2</v>
      </c>
      <c r="AD359" s="30">
        <f>VLOOKUP(AC359,teams!C:D,2,FALSE)</f>
        <v>135</v>
      </c>
      <c r="AE359" s="30" t="str">
        <f t="shared" si="69"/>
        <v>s12i8seq3</v>
      </c>
      <c r="AF359" s="30" t="e">
        <f>VLOOKUP(AE359,sesionitem!D:E,2,FALSE)</f>
        <v>#N/A</v>
      </c>
      <c r="AG359" s="30" t="e">
        <f t="shared" si="70"/>
        <v>#N/A</v>
      </c>
    </row>
    <row r="360" spans="1:33" ht="17" x14ac:dyDescent="0.2">
      <c r="A360" s="30">
        <v>359</v>
      </c>
      <c r="B360" s="30">
        <f>VLOOKUP(C360,'May Sessions'!D:E,2,FALSE)</f>
        <v>12</v>
      </c>
      <c r="C360" s="31">
        <v>44342.75</v>
      </c>
      <c r="D360" s="64">
        <f>VLOOKUP(E360,'Age Groups'!B:C,2,FALSE)</f>
        <v>4</v>
      </c>
      <c r="E360" s="31" t="s">
        <v>911</v>
      </c>
      <c r="F360" s="64">
        <f>VLOOKUP(H360,Items!J:L,3,FALSE)</f>
        <v>8</v>
      </c>
      <c r="G360" s="64">
        <f t="shared" si="66"/>
        <v>3</v>
      </c>
      <c r="H360" s="31" t="s">
        <v>919</v>
      </c>
      <c r="I360" s="31" t="s">
        <v>1108</v>
      </c>
      <c r="J360" s="64" t="str">
        <f t="shared" si="73"/>
        <v>2</v>
      </c>
      <c r="K360" s="31"/>
      <c r="L360" s="31" t="s">
        <v>916</v>
      </c>
      <c r="M360" s="62" t="s">
        <v>932</v>
      </c>
      <c r="N360" s="62" t="s">
        <v>986</v>
      </c>
      <c r="O360" s="61">
        <f>VLOOKUP(P360,Clubs!D:E,2,FALSE)</f>
        <v>27</v>
      </c>
      <c r="P360" s="62" t="s">
        <v>98</v>
      </c>
      <c r="Q360" s="61">
        <v>1</v>
      </c>
      <c r="R360" s="34" t="s">
        <v>834</v>
      </c>
      <c r="V360" s="30" t="str">
        <f t="shared" si="62"/>
        <v>c27ag4y2d102</v>
      </c>
      <c r="W360" s="30">
        <f>VLOOKUP(V360,Cohorts!A:B,2,FALSE)</f>
        <v>110</v>
      </c>
      <c r="X360" s="30" t="str">
        <f t="shared" si="63"/>
        <v xml:space="preserve">            [ 'cohort_id' =&gt; 110,  'team_rank_id' =&gt; 1 ],</v>
      </c>
      <c r="Y360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0" s="30" t="str">
        <f t="shared" si="72"/>
        <v xml:space="preserve">            [ 'session_id' =&gt; 12, 'division_id' =&gt; 102 ],</v>
      </c>
      <c r="AA360" s="30" t="str">
        <f t="shared" si="65"/>
        <v xml:space="preserve">            [ 'session_id' =&gt;   12, 'team_rank_id' =&gt; 1 ],</v>
      </c>
      <c r="AB360" s="30" t="str">
        <f t="shared" si="67"/>
        <v xml:space="preserve">            [ 'session_id' =&gt;   12, 'item_id' =&gt; 8, 'sequence' =&gt; 3 ],</v>
      </c>
      <c r="AC360" s="30" t="str">
        <f t="shared" si="68"/>
        <v>cohort110teamrank1</v>
      </c>
      <c r="AD360" s="30">
        <f>VLOOKUP(AC360,teams!C:D,2,FALSE)</f>
        <v>7</v>
      </c>
      <c r="AE360" s="30" t="str">
        <f t="shared" si="69"/>
        <v>s12i8seq3</v>
      </c>
      <c r="AF360" s="30" t="e">
        <f>VLOOKUP(AE360,sesionitem!D:E,2,FALSE)</f>
        <v>#N/A</v>
      </c>
      <c r="AG360" s="30" t="e">
        <f t="shared" si="70"/>
        <v>#N/A</v>
      </c>
    </row>
    <row r="361" spans="1:33" ht="17" x14ac:dyDescent="0.2">
      <c r="A361" s="30">
        <v>360</v>
      </c>
      <c r="B361" s="30">
        <f>VLOOKUP(C361,'May Sessions'!D:E,2,FALSE)</f>
        <v>12</v>
      </c>
      <c r="C361" s="31">
        <v>44342.75</v>
      </c>
      <c r="D361" s="64">
        <f>VLOOKUP(E361,'Age Groups'!B:C,2,FALSE)</f>
        <v>4</v>
      </c>
      <c r="E361" s="31" t="s">
        <v>911</v>
      </c>
      <c r="F361" s="64">
        <f>VLOOKUP(H361,Items!J:L,3,FALSE)</f>
        <v>8</v>
      </c>
      <c r="G361" s="64">
        <f t="shared" si="66"/>
        <v>3</v>
      </c>
      <c r="H361" s="31" t="s">
        <v>919</v>
      </c>
      <c r="I361" s="31" t="s">
        <v>1108</v>
      </c>
      <c r="J361" s="64" t="str">
        <f t="shared" si="73"/>
        <v>2</v>
      </c>
      <c r="K361" s="31"/>
      <c r="L361" s="31" t="s">
        <v>916</v>
      </c>
      <c r="M361" s="62" t="s">
        <v>932</v>
      </c>
      <c r="N361" s="62" t="s">
        <v>1017</v>
      </c>
      <c r="O361" s="61">
        <f>VLOOKUP(P361,Clubs!D:E,2,FALSE)</f>
        <v>37</v>
      </c>
      <c r="P361" s="62" t="s">
        <v>134</v>
      </c>
      <c r="Q361" s="61">
        <v>1</v>
      </c>
      <c r="R361" s="34" t="s">
        <v>835</v>
      </c>
      <c r="V361" s="30" t="str">
        <f t="shared" si="62"/>
        <v>c37ag4y2d102</v>
      </c>
      <c r="W361" s="30">
        <f>VLOOKUP(V361,Cohorts!A:B,2,FALSE)</f>
        <v>173</v>
      </c>
      <c r="X361" s="30" t="str">
        <f t="shared" si="63"/>
        <v xml:space="preserve">            [ 'cohort_id' =&gt; 173,  'team_rank_id' =&gt; 1 ],</v>
      </c>
      <c r="Y361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1" s="30" t="str">
        <f t="shared" si="72"/>
        <v xml:space="preserve">            [ 'session_id' =&gt; 12, 'division_id' =&gt; 102 ],</v>
      </c>
      <c r="AA361" s="30" t="str">
        <f t="shared" si="65"/>
        <v xml:space="preserve">            [ 'session_id' =&gt;   12, 'team_rank_id' =&gt; 1 ],</v>
      </c>
      <c r="AB361" s="30" t="str">
        <f t="shared" si="67"/>
        <v xml:space="preserve">            [ 'session_id' =&gt;   12, 'item_id' =&gt; 8, 'sequence' =&gt; 3 ],</v>
      </c>
      <c r="AC361" s="30" t="str">
        <f t="shared" si="68"/>
        <v>cohort173teamrank1</v>
      </c>
      <c r="AD361" s="30">
        <f>VLOOKUP(AC361,teams!C:D,2,FALSE)</f>
        <v>54</v>
      </c>
      <c r="AE361" s="30" t="str">
        <f t="shared" si="69"/>
        <v>s12i8seq3</v>
      </c>
      <c r="AF361" s="30" t="e">
        <f>VLOOKUP(AE361,sesionitem!D:E,2,FALSE)</f>
        <v>#N/A</v>
      </c>
      <c r="AG361" s="30" t="e">
        <f t="shared" si="70"/>
        <v>#N/A</v>
      </c>
    </row>
    <row r="362" spans="1:33" ht="17" x14ac:dyDescent="0.2">
      <c r="A362" s="30">
        <v>361</v>
      </c>
      <c r="B362" s="30">
        <f>VLOOKUP(C362,'May Sessions'!D:E,2,FALSE)</f>
        <v>12</v>
      </c>
      <c r="C362" s="31">
        <v>44342.75</v>
      </c>
      <c r="D362" s="64">
        <f>VLOOKUP(E362,'Age Groups'!B:C,2,FALSE)</f>
        <v>4</v>
      </c>
      <c r="E362" s="31" t="s">
        <v>911</v>
      </c>
      <c r="F362" s="64">
        <f>VLOOKUP(H362,Items!J:L,3,FALSE)</f>
        <v>8</v>
      </c>
      <c r="G362" s="64">
        <f t="shared" si="66"/>
        <v>3</v>
      </c>
      <c r="H362" s="31" t="s">
        <v>919</v>
      </c>
      <c r="I362" s="31" t="s">
        <v>1108</v>
      </c>
      <c r="J362" s="64" t="str">
        <f t="shared" si="73"/>
        <v>2</v>
      </c>
      <c r="K362" s="31"/>
      <c r="L362" s="31" t="s">
        <v>916</v>
      </c>
      <c r="M362" s="32" t="s">
        <v>932</v>
      </c>
      <c r="N362" s="32" t="s">
        <v>1042</v>
      </c>
      <c r="O362" s="61">
        <f>VLOOKUP(P362,Clubs!D:E,2,FALSE)</f>
        <v>15</v>
      </c>
      <c r="P362" s="32" t="s">
        <v>1086</v>
      </c>
      <c r="Q362" s="32" t="s">
        <v>938</v>
      </c>
      <c r="R362" s="34" t="s">
        <v>1228</v>
      </c>
      <c r="V362" s="30" t="str">
        <f t="shared" si="62"/>
        <v>c15ag4y2d102</v>
      </c>
      <c r="W362" s="30">
        <f>VLOOKUP(V362,Cohorts!A:B,2,FALSE)</f>
        <v>45</v>
      </c>
      <c r="X362" s="30" t="str">
        <f t="shared" si="63"/>
        <v xml:space="preserve">            [ 'cohort_id' =&gt; 45,  'team_rank_id' =&gt; 1 ],</v>
      </c>
      <c r="Y362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2" s="30" t="str">
        <f t="shared" si="72"/>
        <v xml:space="preserve">            [ 'session_id' =&gt; 12, 'division_id' =&gt; 102 ],</v>
      </c>
      <c r="AA362" s="30" t="str">
        <f t="shared" si="65"/>
        <v xml:space="preserve">            [ 'session_id' =&gt;   12, 'team_rank_id' =&gt; 1 ],</v>
      </c>
      <c r="AB362" s="30" t="str">
        <f t="shared" si="67"/>
        <v xml:space="preserve">            [ 'session_id' =&gt;   12, 'item_id' =&gt; 8, 'sequence' =&gt; 3 ],</v>
      </c>
      <c r="AC362" s="30" t="str">
        <f t="shared" si="68"/>
        <v>cohort45teamrank1</v>
      </c>
      <c r="AD362" s="30">
        <f>VLOOKUP(AC362,teams!C:D,2,FALSE)</f>
        <v>134</v>
      </c>
      <c r="AE362" s="30" t="str">
        <f t="shared" si="69"/>
        <v>s12i8seq3</v>
      </c>
      <c r="AF362" s="30" t="e">
        <f>VLOOKUP(AE362,sesionitem!D:E,2,FALSE)</f>
        <v>#N/A</v>
      </c>
      <c r="AG362" s="30" t="e">
        <f t="shared" si="70"/>
        <v>#N/A</v>
      </c>
    </row>
    <row r="363" spans="1:33" ht="17" x14ac:dyDescent="0.2">
      <c r="A363" s="30">
        <v>362</v>
      </c>
      <c r="B363" s="30">
        <f>VLOOKUP(C363,'May Sessions'!D:E,2,FALSE)</f>
        <v>12</v>
      </c>
      <c r="C363" s="31">
        <v>44342.75</v>
      </c>
      <c r="D363" s="64">
        <f>VLOOKUP(E363,'Age Groups'!B:C,2,FALSE)</f>
        <v>4</v>
      </c>
      <c r="E363" s="31" t="s">
        <v>911</v>
      </c>
      <c r="F363" s="64">
        <f>VLOOKUP(H363,Items!J:L,3,FALSE)</f>
        <v>8</v>
      </c>
      <c r="G363" s="64">
        <f t="shared" si="66"/>
        <v>3</v>
      </c>
      <c r="H363" s="31" t="s">
        <v>919</v>
      </c>
      <c r="I363" s="31" t="s">
        <v>1108</v>
      </c>
      <c r="J363" s="64" t="str">
        <f t="shared" si="73"/>
        <v>2</v>
      </c>
      <c r="K363" s="31"/>
      <c r="L363" s="31" t="s">
        <v>916</v>
      </c>
      <c r="M363" s="62" t="s">
        <v>932</v>
      </c>
      <c r="N363" s="62" t="s">
        <v>1057</v>
      </c>
      <c r="O363" s="61">
        <f>VLOOKUP(P363,Clubs!D:E,2,FALSE)</f>
        <v>11</v>
      </c>
      <c r="P363" s="62" t="s">
        <v>35</v>
      </c>
      <c r="Q363" s="61">
        <v>1</v>
      </c>
      <c r="R363" s="34" t="s">
        <v>837</v>
      </c>
      <c r="V363" s="30" t="str">
        <f t="shared" si="62"/>
        <v>c11ag4y2d102</v>
      </c>
      <c r="W363" s="30">
        <f>VLOOKUP(V363,Cohorts!A:B,2,FALSE)</f>
        <v>15</v>
      </c>
      <c r="X363" s="30" t="str">
        <f t="shared" si="63"/>
        <v xml:space="preserve">            [ 'cohort_id' =&gt; 15,  'team_rank_id' =&gt; 1 ],</v>
      </c>
      <c r="Y363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3" s="30" t="str">
        <f t="shared" si="72"/>
        <v xml:space="preserve">            [ 'session_id' =&gt; 12, 'division_id' =&gt; 102 ],</v>
      </c>
      <c r="AA363" s="30" t="str">
        <f t="shared" si="65"/>
        <v xml:space="preserve">            [ 'session_id' =&gt;   12, 'team_rank_id' =&gt; 1 ],</v>
      </c>
      <c r="AB363" s="30" t="str">
        <f t="shared" si="67"/>
        <v xml:space="preserve">            [ 'session_id' =&gt;   12, 'item_id' =&gt; 8, 'sequence' =&gt; 3 ],</v>
      </c>
      <c r="AC363" s="30" t="str">
        <f t="shared" si="68"/>
        <v>cohort15teamrank1</v>
      </c>
      <c r="AD363" s="30">
        <f>VLOOKUP(AC363,teams!C:D,2,FALSE)</f>
        <v>35</v>
      </c>
      <c r="AE363" s="30" t="str">
        <f t="shared" si="69"/>
        <v>s12i8seq3</v>
      </c>
      <c r="AF363" s="30" t="e">
        <f>VLOOKUP(AE363,sesionitem!D:E,2,FALSE)</f>
        <v>#N/A</v>
      </c>
      <c r="AG363" s="30" t="e">
        <f t="shared" si="70"/>
        <v>#N/A</v>
      </c>
    </row>
    <row r="364" spans="1:33" ht="17" x14ac:dyDescent="0.2">
      <c r="A364" s="30">
        <v>363</v>
      </c>
      <c r="B364" s="30">
        <f>VLOOKUP(C364,'May Sessions'!D:E,2,FALSE)</f>
        <v>12</v>
      </c>
      <c r="C364" s="31">
        <v>44342.75</v>
      </c>
      <c r="D364" s="64">
        <f>VLOOKUP(E364,'Age Groups'!B:C,2,FALSE)</f>
        <v>4</v>
      </c>
      <c r="E364" s="31" t="s">
        <v>911</v>
      </c>
      <c r="F364" s="64">
        <f>VLOOKUP(H364,Items!J:L,3,FALSE)</f>
        <v>8</v>
      </c>
      <c r="G364" s="64">
        <f t="shared" si="66"/>
        <v>3</v>
      </c>
      <c r="H364" s="31" t="s">
        <v>919</v>
      </c>
      <c r="I364" s="31" t="s">
        <v>1108</v>
      </c>
      <c r="J364" s="64" t="str">
        <f t="shared" si="73"/>
        <v>2</v>
      </c>
      <c r="K364" s="31"/>
      <c r="L364" s="31" t="s">
        <v>916</v>
      </c>
      <c r="M364" s="62" t="s">
        <v>932</v>
      </c>
      <c r="N364" s="62" t="s">
        <v>1067</v>
      </c>
      <c r="O364" s="61">
        <f>VLOOKUP(P364,Clubs!D:E,2,FALSE)</f>
        <v>2</v>
      </c>
      <c r="P364" s="62" t="s">
        <v>184</v>
      </c>
      <c r="Q364" s="61">
        <v>1</v>
      </c>
      <c r="R364" s="34" t="s">
        <v>838</v>
      </c>
      <c r="V364" s="30" t="str">
        <f t="shared" si="62"/>
        <v>c2ag4y2d102</v>
      </c>
      <c r="W364" s="30">
        <f>VLOOKUP(V364,Cohorts!A:B,2,FALSE)</f>
        <v>76</v>
      </c>
      <c r="X364" s="30" t="str">
        <f t="shared" si="63"/>
        <v xml:space="preserve">            [ 'cohort_id' =&gt; 76,  'team_rank_id' =&gt; 1 ],</v>
      </c>
      <c r="Y364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4" s="30" t="str">
        <f t="shared" si="72"/>
        <v xml:space="preserve">            [ 'session_id' =&gt; 12, 'division_id' =&gt; 102 ],</v>
      </c>
      <c r="AA364" s="30" t="str">
        <f t="shared" si="65"/>
        <v xml:space="preserve">            [ 'session_id' =&gt;   12, 'team_rank_id' =&gt; 1 ],</v>
      </c>
      <c r="AB364" s="30" t="str">
        <f t="shared" si="67"/>
        <v xml:space="preserve">            [ 'session_id' =&gt;   12, 'item_id' =&gt; 8, 'sequence' =&gt; 3 ],</v>
      </c>
      <c r="AC364" s="30" t="str">
        <f t="shared" si="68"/>
        <v>cohort76teamrank1</v>
      </c>
      <c r="AD364" s="30">
        <f>VLOOKUP(AC364,teams!C:D,2,FALSE)</f>
        <v>145</v>
      </c>
      <c r="AE364" s="30" t="str">
        <f t="shared" si="69"/>
        <v>s12i8seq3</v>
      </c>
      <c r="AF364" s="30" t="e">
        <f>VLOOKUP(AE364,sesionitem!D:E,2,FALSE)</f>
        <v>#N/A</v>
      </c>
      <c r="AG364" s="30" t="e">
        <f t="shared" si="70"/>
        <v>#N/A</v>
      </c>
    </row>
    <row r="365" spans="1:33" ht="17" x14ac:dyDescent="0.2">
      <c r="A365" s="30">
        <v>364</v>
      </c>
      <c r="B365" s="30">
        <f>VLOOKUP(C365,'May Sessions'!D:E,2,FALSE)</f>
        <v>12</v>
      </c>
      <c r="C365" s="31">
        <v>44342.75</v>
      </c>
      <c r="D365" s="64">
        <f>VLOOKUP(E365,'Age Groups'!B:C,2,FALSE)</f>
        <v>4</v>
      </c>
      <c r="E365" s="31" t="s">
        <v>911</v>
      </c>
      <c r="F365" s="64">
        <f>VLOOKUP(H365,Items!J:L,3,FALSE)</f>
        <v>8</v>
      </c>
      <c r="G365" s="64">
        <f t="shared" si="66"/>
        <v>3</v>
      </c>
      <c r="H365" s="31" t="s">
        <v>919</v>
      </c>
      <c r="I365" s="31" t="s">
        <v>1108</v>
      </c>
      <c r="J365" s="64" t="str">
        <f t="shared" si="73"/>
        <v>2</v>
      </c>
      <c r="K365" s="31"/>
      <c r="L365" s="31" t="s">
        <v>916</v>
      </c>
      <c r="M365" s="32" t="s">
        <v>932</v>
      </c>
      <c r="N365" s="32" t="s">
        <v>1070</v>
      </c>
      <c r="O365" s="61">
        <f>VLOOKUP(P365,Clubs!D:E,2,FALSE)</f>
        <v>41</v>
      </c>
      <c r="P365" s="32" t="s">
        <v>149</v>
      </c>
      <c r="Q365" s="32" t="s">
        <v>938</v>
      </c>
      <c r="R365" s="34" t="s">
        <v>839</v>
      </c>
      <c r="V365" s="30" t="str">
        <f t="shared" si="62"/>
        <v>c41ag4y2d102</v>
      </c>
      <c r="W365" s="30">
        <f>VLOOKUP(V365,Cohorts!A:B,2,FALSE)</f>
        <v>208</v>
      </c>
      <c r="X365" s="30" t="str">
        <f t="shared" si="63"/>
        <v xml:space="preserve">            [ 'cohort_id' =&gt; 208,  'team_rank_id' =&gt; 1 ],</v>
      </c>
      <c r="Y365" s="30" t="str">
        <f t="shared" si="64"/>
        <v xml:space="preserve">                'competition_id' =&gt; 1, // this is May 2021###                'age_group_id'   =&gt; 4, ###                'start'          =&gt; '2021-05-26 18:00:00', ###            ], [</v>
      </c>
      <c r="Z365" s="30" t="str">
        <f t="shared" si="72"/>
        <v xml:space="preserve">            [ 'session_id' =&gt; 12, 'division_id' =&gt; 102 ],</v>
      </c>
      <c r="AA365" s="30" t="str">
        <f t="shared" si="65"/>
        <v xml:space="preserve">            [ 'session_id' =&gt;   12, 'team_rank_id' =&gt; 1 ],</v>
      </c>
      <c r="AB365" s="30" t="str">
        <f t="shared" si="67"/>
        <v xml:space="preserve">            [ 'session_id' =&gt;   12, 'item_id' =&gt; 8, 'sequence' =&gt; 3 ],</v>
      </c>
      <c r="AC365" s="30" t="str">
        <f t="shared" si="68"/>
        <v>cohort208teamrank1</v>
      </c>
      <c r="AD365" s="30">
        <f>VLOOKUP(AC365,teams!C:D,2,FALSE)</f>
        <v>75</v>
      </c>
      <c r="AE365" s="30" t="str">
        <f t="shared" si="69"/>
        <v>s12i8seq3</v>
      </c>
      <c r="AF365" s="30" t="e">
        <f>VLOOKUP(AE365,sesionitem!D:E,2,FALSE)</f>
        <v>#N/A</v>
      </c>
      <c r="AG365" s="30" t="e">
        <f t="shared" si="70"/>
        <v>#N/A</v>
      </c>
    </row>
    <row r="366" spans="1:33" x14ac:dyDescent="0.2">
      <c r="A366" s="30">
        <v>365</v>
      </c>
      <c r="B366" s="30">
        <f>VLOOKUP(C366,'May Sessions'!D:E,2,FALSE)</f>
        <v>13</v>
      </c>
      <c r="C366" s="31">
        <v>44343.75</v>
      </c>
      <c r="D366" s="64">
        <f>VLOOKUP(E366,'Age Groups'!B:C,2,FALSE)</f>
        <v>4</v>
      </c>
      <c r="E366" s="31" t="s">
        <v>911</v>
      </c>
      <c r="F366" s="64">
        <f>VLOOKUP(H366,Items!J:L,3,FALSE)</f>
        <v>4</v>
      </c>
      <c r="G366" s="64">
        <f t="shared" si="66"/>
        <v>1</v>
      </c>
      <c r="H366" s="31" t="s">
        <v>915</v>
      </c>
      <c r="I366" s="31" t="s">
        <v>1109</v>
      </c>
      <c r="J366" s="64" t="str">
        <f t="shared" si="73"/>
        <v>3</v>
      </c>
      <c r="K366" s="31"/>
      <c r="L366" s="31" t="s">
        <v>917</v>
      </c>
      <c r="M366" s="36"/>
      <c r="N366" s="36" t="s">
        <v>938</v>
      </c>
      <c r="O366" s="61">
        <f>VLOOKUP(P366,Clubs!D:E,2,FALSE)</f>
        <v>24</v>
      </c>
      <c r="P366" s="36" t="s">
        <v>89</v>
      </c>
      <c r="Q366" s="61">
        <v>1</v>
      </c>
      <c r="R366" s="32"/>
      <c r="V366" s="30" t="str">
        <f t="shared" si="62"/>
        <v>c24ag4y2d103</v>
      </c>
      <c r="W366" s="30">
        <f>VLOOKUP(V366,Cohorts!A:B,2,FALSE)</f>
        <v>96</v>
      </c>
      <c r="X366" s="30" t="str">
        <f t="shared" si="63"/>
        <v xml:space="preserve">            [ 'cohort_id' =&gt; 96,  'team_rank_id' =&gt; 1 ],</v>
      </c>
      <c r="Y366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66" s="30" t="str">
        <f t="shared" si="72"/>
        <v xml:space="preserve">            [ 'session_id' =&gt; 13, 'division_id' =&gt; 103 ],</v>
      </c>
      <c r="AA366" s="30" t="str">
        <f t="shared" si="65"/>
        <v xml:space="preserve">            [ 'session_id' =&gt;   13, 'team_rank_id' =&gt; 1 ],</v>
      </c>
      <c r="AB366" s="30" t="str">
        <f t="shared" si="67"/>
        <v xml:space="preserve">            [ 'session_id' =&gt;   13, 'item_id' =&gt; 4, 'sequence' =&gt; 1 ],</v>
      </c>
      <c r="AC366" s="30" t="str">
        <f t="shared" si="68"/>
        <v>cohort96teamrank1</v>
      </c>
      <c r="AD366" s="30">
        <f>VLOOKUP(AC366,teams!C:D,2,FALSE)</f>
        <v>152</v>
      </c>
      <c r="AE366" s="30" t="str">
        <f t="shared" si="69"/>
        <v>s13i4seq1</v>
      </c>
      <c r="AF366" s="30" t="e">
        <f>VLOOKUP(AE366,sesionitem!D:E,2,FALSE)</f>
        <v>#N/A</v>
      </c>
      <c r="AG366" s="30" t="e">
        <f t="shared" si="70"/>
        <v>#N/A</v>
      </c>
    </row>
    <row r="367" spans="1:33" x14ac:dyDescent="0.2">
      <c r="A367" s="30">
        <v>366</v>
      </c>
      <c r="B367" s="30">
        <f>VLOOKUP(C367,'May Sessions'!D:E,2,FALSE)</f>
        <v>13</v>
      </c>
      <c r="C367" s="31">
        <v>44343.75</v>
      </c>
      <c r="D367" s="64">
        <f>VLOOKUP(E367,'Age Groups'!B:C,2,FALSE)</f>
        <v>4</v>
      </c>
      <c r="E367" s="31" t="s">
        <v>911</v>
      </c>
      <c r="F367" s="64">
        <f>VLOOKUP(H367,Items!J:L,3,FALSE)</f>
        <v>4</v>
      </c>
      <c r="G367" s="64">
        <f t="shared" si="66"/>
        <v>1</v>
      </c>
      <c r="H367" s="31" t="s">
        <v>915</v>
      </c>
      <c r="I367" s="31" t="s">
        <v>1109</v>
      </c>
      <c r="J367" s="64" t="str">
        <f t="shared" si="73"/>
        <v>3</v>
      </c>
      <c r="K367" s="31"/>
      <c r="L367" s="31" t="s">
        <v>917</v>
      </c>
      <c r="M367" s="36"/>
      <c r="N367" s="36" t="s">
        <v>986</v>
      </c>
      <c r="O367" s="61">
        <f>VLOOKUP(P367,Clubs!D:E,2,FALSE)</f>
        <v>38</v>
      </c>
      <c r="P367" s="36" t="s">
        <v>137</v>
      </c>
      <c r="Q367" s="61">
        <v>1</v>
      </c>
      <c r="R367" s="32"/>
      <c r="V367" s="30" t="str">
        <f t="shared" si="62"/>
        <v>c38ag4y2d103</v>
      </c>
      <c r="W367" s="30">
        <f>VLOOKUP(V367,Cohorts!A:B,2,FALSE)</f>
        <v>181</v>
      </c>
      <c r="X367" s="30" t="str">
        <f t="shared" si="63"/>
        <v xml:space="preserve">            [ 'cohort_id' =&gt; 181,  'team_rank_id' =&gt; 1 ],</v>
      </c>
      <c r="Y367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67" s="30" t="str">
        <f t="shared" si="72"/>
        <v xml:space="preserve">            [ 'session_id' =&gt; 13, 'division_id' =&gt; 103 ],</v>
      </c>
      <c r="AA367" s="30" t="str">
        <f t="shared" si="65"/>
        <v xml:space="preserve">            [ 'session_id' =&gt;   13, 'team_rank_id' =&gt; 1 ],</v>
      </c>
      <c r="AB367" s="30" t="str">
        <f t="shared" si="67"/>
        <v xml:space="preserve">            [ 'session_id' =&gt;   13, 'item_id' =&gt; 4, 'sequence' =&gt; 1 ],</v>
      </c>
      <c r="AC367" s="30" t="str">
        <f t="shared" si="68"/>
        <v>cohort181teamrank1</v>
      </c>
      <c r="AD367" s="30">
        <f>VLOOKUP(AC367,teams!C:D,2,FALSE)</f>
        <v>60</v>
      </c>
      <c r="AE367" s="30" t="str">
        <f t="shared" si="69"/>
        <v>s13i4seq1</v>
      </c>
      <c r="AF367" s="30" t="e">
        <f>VLOOKUP(AE367,sesionitem!D:E,2,FALSE)</f>
        <v>#N/A</v>
      </c>
      <c r="AG367" s="30" t="e">
        <f t="shared" si="70"/>
        <v>#N/A</v>
      </c>
    </row>
    <row r="368" spans="1:33" x14ac:dyDescent="0.2">
      <c r="A368" s="30">
        <v>367</v>
      </c>
      <c r="B368" s="30">
        <f>VLOOKUP(C368,'May Sessions'!D:E,2,FALSE)</f>
        <v>13</v>
      </c>
      <c r="C368" s="31">
        <v>44343.75</v>
      </c>
      <c r="D368" s="64">
        <f>VLOOKUP(E368,'Age Groups'!B:C,2,FALSE)</f>
        <v>4</v>
      </c>
      <c r="E368" s="31" t="s">
        <v>911</v>
      </c>
      <c r="F368" s="64">
        <f>VLOOKUP(H368,Items!J:L,3,FALSE)</f>
        <v>4</v>
      </c>
      <c r="G368" s="64">
        <f t="shared" si="66"/>
        <v>1</v>
      </c>
      <c r="H368" s="31" t="s">
        <v>915</v>
      </c>
      <c r="I368" s="31" t="s">
        <v>1109</v>
      </c>
      <c r="J368" s="64" t="str">
        <f t="shared" si="73"/>
        <v>3</v>
      </c>
      <c r="K368" s="31"/>
      <c r="L368" s="31" t="s">
        <v>917</v>
      </c>
      <c r="M368" s="36"/>
      <c r="N368" s="36" t="s">
        <v>1017</v>
      </c>
      <c r="O368" s="61">
        <f>VLOOKUP(P368,Clubs!D:E,2,FALSE)</f>
        <v>31</v>
      </c>
      <c r="P368" s="36" t="s">
        <v>113</v>
      </c>
      <c r="Q368" s="61">
        <v>1</v>
      </c>
      <c r="R368" s="32"/>
      <c r="V368" s="30" t="str">
        <f t="shared" si="62"/>
        <v>c31ag4y2d103</v>
      </c>
      <c r="W368" s="30">
        <f>VLOOKUP(V368,Cohorts!A:B,2,FALSE)</f>
        <v>140</v>
      </c>
      <c r="X368" s="30" t="str">
        <f t="shared" si="63"/>
        <v xml:space="preserve">            [ 'cohort_id' =&gt; 140,  'team_rank_id' =&gt; 1 ],</v>
      </c>
      <c r="Y368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68" s="30" t="str">
        <f t="shared" si="72"/>
        <v xml:space="preserve">            [ 'session_id' =&gt; 13, 'division_id' =&gt; 103 ],</v>
      </c>
      <c r="AA368" s="30" t="str">
        <f t="shared" si="65"/>
        <v xml:space="preserve">            [ 'session_id' =&gt;   13, 'team_rank_id' =&gt; 1 ],</v>
      </c>
      <c r="AB368" s="30" t="str">
        <f t="shared" si="67"/>
        <v xml:space="preserve">            [ 'session_id' =&gt;   13, 'item_id' =&gt; 4, 'sequence' =&gt; 1 ],</v>
      </c>
      <c r="AC368" s="30" t="str">
        <f t="shared" si="68"/>
        <v>cohort140teamrank1</v>
      </c>
      <c r="AD368" s="30">
        <f>VLOOKUP(AC368,teams!C:D,2,FALSE)</f>
        <v>30</v>
      </c>
      <c r="AE368" s="30" t="str">
        <f t="shared" si="69"/>
        <v>s13i4seq1</v>
      </c>
      <c r="AF368" s="30" t="e">
        <f>VLOOKUP(AE368,sesionitem!D:E,2,FALSE)</f>
        <v>#N/A</v>
      </c>
      <c r="AG368" s="30" t="e">
        <f t="shared" si="70"/>
        <v>#N/A</v>
      </c>
    </row>
    <row r="369" spans="1:33" x14ac:dyDescent="0.2">
      <c r="A369" s="30">
        <v>368</v>
      </c>
      <c r="B369" s="30">
        <f>VLOOKUP(C369,'May Sessions'!D:E,2,FALSE)</f>
        <v>13</v>
      </c>
      <c r="C369" s="31">
        <v>44343.75</v>
      </c>
      <c r="D369" s="64">
        <f>VLOOKUP(E369,'Age Groups'!B:C,2,FALSE)</f>
        <v>4</v>
      </c>
      <c r="E369" s="31" t="s">
        <v>911</v>
      </c>
      <c r="F369" s="64">
        <f>VLOOKUP(H369,Items!J:L,3,FALSE)</f>
        <v>4</v>
      </c>
      <c r="G369" s="64">
        <f t="shared" si="66"/>
        <v>1</v>
      </c>
      <c r="H369" s="31" t="s">
        <v>915</v>
      </c>
      <c r="I369" s="31" t="s">
        <v>1109</v>
      </c>
      <c r="J369" s="64" t="str">
        <f t="shared" si="73"/>
        <v>3</v>
      </c>
      <c r="K369" s="31"/>
      <c r="L369" s="31" t="s">
        <v>917</v>
      </c>
      <c r="M369" s="36"/>
      <c r="N369" s="36" t="s">
        <v>1042</v>
      </c>
      <c r="O369" s="61">
        <f>VLOOKUP(P369,Clubs!D:E,2,FALSE)</f>
        <v>34</v>
      </c>
      <c r="P369" s="36" t="s">
        <v>124</v>
      </c>
      <c r="Q369" s="61">
        <v>1</v>
      </c>
      <c r="R369" s="32"/>
      <c r="V369" s="30" t="str">
        <f t="shared" si="62"/>
        <v>c34ag4y2d103</v>
      </c>
      <c r="W369" s="30">
        <f>VLOOKUP(V369,Cohorts!A:B,2,FALSE)</f>
        <v>151</v>
      </c>
      <c r="X369" s="30" t="str">
        <f t="shared" si="63"/>
        <v xml:space="preserve">            [ 'cohort_id' =&gt; 151,  'team_rank_id' =&gt; 1 ],</v>
      </c>
      <c r="Y369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69" s="30" t="str">
        <f t="shared" si="72"/>
        <v xml:space="preserve">            [ 'session_id' =&gt; 13, 'division_id' =&gt; 103 ],</v>
      </c>
      <c r="AA369" s="30" t="str">
        <f t="shared" si="65"/>
        <v xml:space="preserve">            [ 'session_id' =&gt;   13, 'team_rank_id' =&gt; 1 ],</v>
      </c>
      <c r="AB369" s="30" t="str">
        <f t="shared" si="67"/>
        <v xml:space="preserve">            [ 'session_id' =&gt;   13, 'item_id' =&gt; 4, 'sequence' =&gt; 1 ],</v>
      </c>
      <c r="AC369" s="30" t="str">
        <f t="shared" si="68"/>
        <v>cohort151teamrank1</v>
      </c>
      <c r="AD369" s="30">
        <f>VLOOKUP(AC369,teams!C:D,2,FALSE)</f>
        <v>36</v>
      </c>
      <c r="AE369" s="30" t="str">
        <f t="shared" si="69"/>
        <v>s13i4seq1</v>
      </c>
      <c r="AF369" s="30" t="e">
        <f>VLOOKUP(AE369,sesionitem!D:E,2,FALSE)</f>
        <v>#N/A</v>
      </c>
      <c r="AG369" s="30" t="e">
        <f t="shared" si="70"/>
        <v>#N/A</v>
      </c>
    </row>
    <row r="370" spans="1:33" x14ac:dyDescent="0.2">
      <c r="A370" s="30">
        <v>369</v>
      </c>
      <c r="B370" s="30">
        <f>VLOOKUP(C370,'May Sessions'!D:E,2,FALSE)</f>
        <v>13</v>
      </c>
      <c r="C370" s="31">
        <v>44343.75</v>
      </c>
      <c r="D370" s="64">
        <f>VLOOKUP(E370,'Age Groups'!B:C,2,FALSE)</f>
        <v>4</v>
      </c>
      <c r="E370" s="31" t="s">
        <v>911</v>
      </c>
      <c r="F370" s="64">
        <f>VLOOKUP(H370,Items!J:L,3,FALSE)</f>
        <v>4</v>
      </c>
      <c r="G370" s="64">
        <f t="shared" si="66"/>
        <v>1</v>
      </c>
      <c r="H370" s="31" t="s">
        <v>915</v>
      </c>
      <c r="I370" s="31" t="s">
        <v>1109</v>
      </c>
      <c r="J370" s="64" t="str">
        <f t="shared" si="73"/>
        <v>3</v>
      </c>
      <c r="K370" s="31"/>
      <c r="L370" s="31" t="s">
        <v>917</v>
      </c>
      <c r="M370" s="36"/>
      <c r="N370" s="36" t="s">
        <v>1057</v>
      </c>
      <c r="O370" s="61">
        <f>VLOOKUP(P370,Clubs!D:E,2,FALSE)</f>
        <v>28</v>
      </c>
      <c r="P370" s="36" t="s">
        <v>102</v>
      </c>
      <c r="Q370" s="61">
        <v>1</v>
      </c>
      <c r="R370" s="32"/>
      <c r="V370" s="30" t="str">
        <f t="shared" si="62"/>
        <v>c28ag4y2d103</v>
      </c>
      <c r="W370" s="30">
        <f>VLOOKUP(V370,Cohorts!A:B,2,FALSE)</f>
        <v>118</v>
      </c>
      <c r="X370" s="30" t="str">
        <f t="shared" si="63"/>
        <v xml:space="preserve">            [ 'cohort_id' =&gt; 118,  'team_rank_id' =&gt; 1 ],</v>
      </c>
      <c r="Y370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0" s="30" t="str">
        <f t="shared" si="72"/>
        <v xml:space="preserve">            [ 'session_id' =&gt; 13, 'division_id' =&gt; 103 ],</v>
      </c>
      <c r="AA370" s="30" t="str">
        <f t="shared" si="65"/>
        <v xml:space="preserve">            [ 'session_id' =&gt;   13, 'team_rank_id' =&gt; 1 ],</v>
      </c>
      <c r="AB370" s="30" t="str">
        <f t="shared" si="67"/>
        <v xml:space="preserve">            [ 'session_id' =&gt;   13, 'item_id' =&gt; 4, 'sequence' =&gt; 1 ],</v>
      </c>
      <c r="AC370" s="30" t="str">
        <f t="shared" si="68"/>
        <v>cohort118teamrank1</v>
      </c>
      <c r="AD370" s="30">
        <f>VLOOKUP(AC370,teams!C:D,2,FALSE)</f>
        <v>11</v>
      </c>
      <c r="AE370" s="30" t="str">
        <f t="shared" si="69"/>
        <v>s13i4seq1</v>
      </c>
      <c r="AF370" s="30" t="e">
        <f>VLOOKUP(AE370,sesionitem!D:E,2,FALSE)</f>
        <v>#N/A</v>
      </c>
      <c r="AG370" s="30" t="e">
        <f t="shared" si="70"/>
        <v>#N/A</v>
      </c>
    </row>
    <row r="371" spans="1:33" x14ac:dyDescent="0.2">
      <c r="A371" s="30">
        <v>370</v>
      </c>
      <c r="B371" s="30">
        <f>VLOOKUP(C371,'May Sessions'!D:E,2,FALSE)</f>
        <v>13</v>
      </c>
      <c r="C371" s="31">
        <v>44343.75</v>
      </c>
      <c r="D371" s="64">
        <f>VLOOKUP(E371,'Age Groups'!B:C,2,FALSE)</f>
        <v>4</v>
      </c>
      <c r="E371" s="31" t="s">
        <v>911</v>
      </c>
      <c r="F371" s="64">
        <f>VLOOKUP(H371,Items!J:L,3,FALSE)</f>
        <v>2</v>
      </c>
      <c r="G371" s="64">
        <f t="shared" si="66"/>
        <v>2</v>
      </c>
      <c r="H371" s="31" t="s">
        <v>923</v>
      </c>
      <c r="I371" s="31" t="s">
        <v>1109</v>
      </c>
      <c r="J371" s="64" t="str">
        <f t="shared" si="73"/>
        <v>3</v>
      </c>
      <c r="K371" s="31"/>
      <c r="L371" s="31" t="s">
        <v>917</v>
      </c>
      <c r="M371" s="36"/>
      <c r="N371" s="36" t="s">
        <v>938</v>
      </c>
      <c r="O371" s="61">
        <f>VLOOKUP(P371,Clubs!D:E,2,FALSE)</f>
        <v>24</v>
      </c>
      <c r="P371" s="36" t="s">
        <v>89</v>
      </c>
      <c r="Q371" s="61">
        <v>1</v>
      </c>
      <c r="R371" s="32"/>
      <c r="V371" s="30" t="str">
        <f t="shared" si="62"/>
        <v>c24ag4y2d103</v>
      </c>
      <c r="W371" s="30">
        <f>VLOOKUP(V371,Cohorts!A:B,2,FALSE)</f>
        <v>96</v>
      </c>
      <c r="X371" s="30" t="str">
        <f t="shared" si="63"/>
        <v xml:space="preserve">            [ 'cohort_id' =&gt; 96,  'team_rank_id' =&gt; 1 ],</v>
      </c>
      <c r="Y371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1" s="30" t="str">
        <f t="shared" si="72"/>
        <v xml:space="preserve">            [ 'session_id' =&gt; 13, 'division_id' =&gt; 103 ],</v>
      </c>
      <c r="AA371" s="30" t="str">
        <f t="shared" si="65"/>
        <v xml:space="preserve">            [ 'session_id' =&gt;   13, 'team_rank_id' =&gt; 1 ],</v>
      </c>
      <c r="AB371" s="30" t="str">
        <f t="shared" si="67"/>
        <v xml:space="preserve">            [ 'session_id' =&gt;   13, 'item_id' =&gt; 2, 'sequence' =&gt; 2 ],</v>
      </c>
      <c r="AC371" s="30" t="str">
        <f t="shared" si="68"/>
        <v>cohort96teamrank1</v>
      </c>
      <c r="AD371" s="30">
        <f>VLOOKUP(AC371,teams!C:D,2,FALSE)</f>
        <v>152</v>
      </c>
      <c r="AE371" s="30" t="str">
        <f t="shared" si="69"/>
        <v>s13i2seq2</v>
      </c>
      <c r="AF371" s="30" t="e">
        <f>VLOOKUP(AE371,sesionitem!D:E,2,FALSE)</f>
        <v>#N/A</v>
      </c>
      <c r="AG371" s="30" t="e">
        <f t="shared" si="70"/>
        <v>#N/A</v>
      </c>
    </row>
    <row r="372" spans="1:33" x14ac:dyDescent="0.2">
      <c r="A372" s="30">
        <v>371</v>
      </c>
      <c r="B372" s="30">
        <f>VLOOKUP(C372,'May Sessions'!D:E,2,FALSE)</f>
        <v>13</v>
      </c>
      <c r="C372" s="31">
        <v>44343.75</v>
      </c>
      <c r="D372" s="64">
        <f>VLOOKUP(E372,'Age Groups'!B:C,2,FALSE)</f>
        <v>4</v>
      </c>
      <c r="E372" s="31" t="s">
        <v>911</v>
      </c>
      <c r="F372" s="64">
        <f>VLOOKUP(H372,Items!J:L,3,FALSE)</f>
        <v>2</v>
      </c>
      <c r="G372" s="64">
        <f t="shared" si="66"/>
        <v>2</v>
      </c>
      <c r="H372" s="31" t="s">
        <v>923</v>
      </c>
      <c r="I372" s="31" t="s">
        <v>1109</v>
      </c>
      <c r="J372" s="64" t="str">
        <f t="shared" si="73"/>
        <v>3</v>
      </c>
      <c r="K372" s="31"/>
      <c r="L372" s="31" t="s">
        <v>917</v>
      </c>
      <c r="M372" s="36"/>
      <c r="N372" s="36" t="s">
        <v>986</v>
      </c>
      <c r="O372" s="61">
        <f>VLOOKUP(P372,Clubs!D:E,2,FALSE)</f>
        <v>34</v>
      </c>
      <c r="P372" s="36" t="s">
        <v>124</v>
      </c>
      <c r="Q372" s="61">
        <v>1</v>
      </c>
      <c r="R372" s="32"/>
      <c r="V372" s="30" t="str">
        <f t="shared" si="62"/>
        <v>c34ag4y2d103</v>
      </c>
      <c r="W372" s="30">
        <f>VLOOKUP(V372,Cohorts!A:B,2,FALSE)</f>
        <v>151</v>
      </c>
      <c r="X372" s="30" t="str">
        <f t="shared" si="63"/>
        <v xml:space="preserve">            [ 'cohort_id' =&gt; 151,  'team_rank_id' =&gt; 1 ],</v>
      </c>
      <c r="Y372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2" s="30" t="str">
        <f t="shared" si="72"/>
        <v xml:space="preserve">            [ 'session_id' =&gt; 13, 'division_id' =&gt; 103 ],</v>
      </c>
      <c r="AA372" s="30" t="str">
        <f t="shared" si="65"/>
        <v xml:space="preserve">            [ 'session_id' =&gt;   13, 'team_rank_id' =&gt; 1 ],</v>
      </c>
      <c r="AB372" s="30" t="str">
        <f t="shared" si="67"/>
        <v xml:space="preserve">            [ 'session_id' =&gt;   13, 'item_id' =&gt; 2, 'sequence' =&gt; 2 ],</v>
      </c>
      <c r="AC372" s="30" t="str">
        <f t="shared" si="68"/>
        <v>cohort151teamrank1</v>
      </c>
      <c r="AD372" s="30">
        <f>VLOOKUP(AC372,teams!C:D,2,FALSE)</f>
        <v>36</v>
      </c>
      <c r="AE372" s="30" t="str">
        <f t="shared" si="69"/>
        <v>s13i2seq2</v>
      </c>
      <c r="AF372" s="30" t="e">
        <f>VLOOKUP(AE372,sesionitem!D:E,2,FALSE)</f>
        <v>#N/A</v>
      </c>
      <c r="AG372" s="30" t="e">
        <f t="shared" si="70"/>
        <v>#N/A</v>
      </c>
    </row>
    <row r="373" spans="1:33" x14ac:dyDescent="0.2">
      <c r="A373" s="30">
        <v>372</v>
      </c>
      <c r="B373" s="30">
        <f>VLOOKUP(C373,'May Sessions'!D:E,2,FALSE)</f>
        <v>13</v>
      </c>
      <c r="C373" s="31">
        <v>44343.75</v>
      </c>
      <c r="D373" s="64">
        <f>VLOOKUP(E373,'Age Groups'!B:C,2,FALSE)</f>
        <v>4</v>
      </c>
      <c r="E373" s="31" t="s">
        <v>911</v>
      </c>
      <c r="F373" s="64">
        <f>VLOOKUP(H373,Items!J:L,3,FALSE)</f>
        <v>2</v>
      </c>
      <c r="G373" s="64">
        <f t="shared" si="66"/>
        <v>2</v>
      </c>
      <c r="H373" s="31" t="s">
        <v>923</v>
      </c>
      <c r="I373" s="31" t="s">
        <v>1109</v>
      </c>
      <c r="J373" s="64" t="str">
        <f t="shared" si="73"/>
        <v>3</v>
      </c>
      <c r="K373" s="31"/>
      <c r="L373" s="31" t="s">
        <v>917</v>
      </c>
      <c r="M373" s="36"/>
      <c r="N373" s="36" t="s">
        <v>1017</v>
      </c>
      <c r="O373" s="61">
        <f>VLOOKUP(P373,Clubs!D:E,2,FALSE)</f>
        <v>28</v>
      </c>
      <c r="P373" s="36" t="s">
        <v>102</v>
      </c>
      <c r="Q373" s="61">
        <v>1</v>
      </c>
      <c r="R373" s="32"/>
      <c r="V373" s="30" t="str">
        <f t="shared" si="62"/>
        <v>c28ag4y2d103</v>
      </c>
      <c r="W373" s="30">
        <f>VLOOKUP(V373,Cohorts!A:B,2,FALSE)</f>
        <v>118</v>
      </c>
      <c r="X373" s="30" t="str">
        <f t="shared" si="63"/>
        <v xml:space="preserve">            [ 'cohort_id' =&gt; 118,  'team_rank_id' =&gt; 1 ],</v>
      </c>
      <c r="Y373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3" s="30" t="str">
        <f t="shared" si="72"/>
        <v xml:space="preserve">            [ 'session_id' =&gt; 13, 'division_id' =&gt; 103 ],</v>
      </c>
      <c r="AA373" s="30" t="str">
        <f t="shared" si="65"/>
        <v xml:space="preserve">            [ 'session_id' =&gt;   13, 'team_rank_id' =&gt; 1 ],</v>
      </c>
      <c r="AB373" s="30" t="str">
        <f t="shared" si="67"/>
        <v xml:space="preserve">            [ 'session_id' =&gt;   13, 'item_id' =&gt; 2, 'sequence' =&gt; 2 ],</v>
      </c>
      <c r="AC373" s="30" t="str">
        <f t="shared" si="68"/>
        <v>cohort118teamrank1</v>
      </c>
      <c r="AD373" s="30">
        <f>VLOOKUP(AC373,teams!C:D,2,FALSE)</f>
        <v>11</v>
      </c>
      <c r="AE373" s="30" t="str">
        <f t="shared" si="69"/>
        <v>s13i2seq2</v>
      </c>
      <c r="AF373" s="30" t="e">
        <f>VLOOKUP(AE373,sesionitem!D:E,2,FALSE)</f>
        <v>#N/A</v>
      </c>
      <c r="AG373" s="30" t="e">
        <f t="shared" si="70"/>
        <v>#N/A</v>
      </c>
    </row>
    <row r="374" spans="1:33" x14ac:dyDescent="0.2">
      <c r="A374" s="30">
        <v>373</v>
      </c>
      <c r="B374" s="30">
        <f>VLOOKUP(C374,'May Sessions'!D:E,2,FALSE)</f>
        <v>13</v>
      </c>
      <c r="C374" s="31">
        <v>44343.75</v>
      </c>
      <c r="D374" s="64">
        <f>VLOOKUP(E374,'Age Groups'!B:C,2,FALSE)</f>
        <v>4</v>
      </c>
      <c r="E374" s="31" t="s">
        <v>911</v>
      </c>
      <c r="F374" s="64">
        <f>VLOOKUP(H374,Items!J:L,3,FALSE)</f>
        <v>2</v>
      </c>
      <c r="G374" s="64">
        <f t="shared" si="66"/>
        <v>2</v>
      </c>
      <c r="H374" s="31" t="s">
        <v>923</v>
      </c>
      <c r="I374" s="31" t="s">
        <v>1109</v>
      </c>
      <c r="J374" s="64" t="str">
        <f t="shared" si="73"/>
        <v>3</v>
      </c>
      <c r="K374" s="31"/>
      <c r="L374" s="31" t="s">
        <v>917</v>
      </c>
      <c r="M374" s="36"/>
      <c r="N374" s="36" t="s">
        <v>1042</v>
      </c>
      <c r="O374" s="61">
        <f>VLOOKUP(P374,Clubs!D:E,2,FALSE)</f>
        <v>31</v>
      </c>
      <c r="P374" s="36" t="s">
        <v>113</v>
      </c>
      <c r="Q374" s="61">
        <v>1</v>
      </c>
      <c r="R374" s="32"/>
      <c r="V374" s="30" t="str">
        <f t="shared" si="62"/>
        <v>c31ag4y2d103</v>
      </c>
      <c r="W374" s="30">
        <f>VLOOKUP(V374,Cohorts!A:B,2,FALSE)</f>
        <v>140</v>
      </c>
      <c r="X374" s="30" t="str">
        <f t="shared" si="63"/>
        <v xml:space="preserve">            [ 'cohort_id' =&gt; 140,  'team_rank_id' =&gt; 1 ],</v>
      </c>
      <c r="Y374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4" s="30" t="str">
        <f t="shared" si="72"/>
        <v xml:space="preserve">            [ 'session_id' =&gt; 13, 'division_id' =&gt; 103 ],</v>
      </c>
      <c r="AA374" s="30" t="str">
        <f t="shared" si="65"/>
        <v xml:space="preserve">            [ 'session_id' =&gt;   13, 'team_rank_id' =&gt; 1 ],</v>
      </c>
      <c r="AB374" s="30" t="str">
        <f t="shared" si="67"/>
        <v xml:space="preserve">            [ 'session_id' =&gt;   13, 'item_id' =&gt; 2, 'sequence' =&gt; 2 ],</v>
      </c>
      <c r="AC374" s="30" t="str">
        <f t="shared" si="68"/>
        <v>cohort140teamrank1</v>
      </c>
      <c r="AD374" s="30">
        <f>VLOOKUP(AC374,teams!C:D,2,FALSE)</f>
        <v>30</v>
      </c>
      <c r="AE374" s="30" t="str">
        <f t="shared" si="69"/>
        <v>s13i2seq2</v>
      </c>
      <c r="AF374" s="30" t="e">
        <f>VLOOKUP(AE374,sesionitem!D:E,2,FALSE)</f>
        <v>#N/A</v>
      </c>
      <c r="AG374" s="30" t="e">
        <f t="shared" si="70"/>
        <v>#N/A</v>
      </c>
    </row>
    <row r="375" spans="1:33" x14ac:dyDescent="0.2">
      <c r="A375" s="30">
        <v>374</v>
      </c>
      <c r="B375" s="30">
        <f>VLOOKUP(C375,'May Sessions'!D:E,2,FALSE)</f>
        <v>13</v>
      </c>
      <c r="C375" s="31">
        <v>44343.75</v>
      </c>
      <c r="D375" s="64">
        <f>VLOOKUP(E375,'Age Groups'!B:C,2,FALSE)</f>
        <v>4</v>
      </c>
      <c r="E375" s="31" t="s">
        <v>911</v>
      </c>
      <c r="F375" s="64">
        <f>VLOOKUP(H375,Items!J:L,3,FALSE)</f>
        <v>2</v>
      </c>
      <c r="G375" s="64">
        <f t="shared" si="66"/>
        <v>2</v>
      </c>
      <c r="H375" s="31" t="s">
        <v>923</v>
      </c>
      <c r="I375" s="31" t="s">
        <v>1109</v>
      </c>
      <c r="J375" s="64" t="str">
        <f t="shared" si="73"/>
        <v>3</v>
      </c>
      <c r="K375" s="31"/>
      <c r="L375" s="31" t="s">
        <v>917</v>
      </c>
      <c r="M375" s="36"/>
      <c r="N375" s="36" t="s">
        <v>1057</v>
      </c>
      <c r="O375" s="61">
        <f>VLOOKUP(P375,Clubs!D:E,2,FALSE)</f>
        <v>38</v>
      </c>
      <c r="P375" s="36" t="s">
        <v>137</v>
      </c>
      <c r="Q375" s="61">
        <v>1</v>
      </c>
      <c r="R375" s="32"/>
      <c r="V375" s="30" t="str">
        <f t="shared" si="62"/>
        <v>c38ag4y2d103</v>
      </c>
      <c r="W375" s="30">
        <f>VLOOKUP(V375,Cohorts!A:B,2,FALSE)</f>
        <v>181</v>
      </c>
      <c r="X375" s="30" t="str">
        <f t="shared" si="63"/>
        <v xml:space="preserve">            [ 'cohort_id' =&gt; 181,  'team_rank_id' =&gt; 1 ],</v>
      </c>
      <c r="Y375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5" s="30" t="str">
        <f t="shared" si="72"/>
        <v xml:space="preserve">            [ 'session_id' =&gt; 13, 'division_id' =&gt; 103 ],</v>
      </c>
      <c r="AA375" s="30" t="str">
        <f t="shared" si="65"/>
        <v xml:space="preserve">            [ 'session_id' =&gt;   13, 'team_rank_id' =&gt; 1 ],</v>
      </c>
      <c r="AB375" s="30" t="str">
        <f t="shared" si="67"/>
        <v xml:space="preserve">            [ 'session_id' =&gt;   13, 'item_id' =&gt; 2, 'sequence' =&gt; 2 ],</v>
      </c>
      <c r="AC375" s="30" t="str">
        <f t="shared" si="68"/>
        <v>cohort181teamrank1</v>
      </c>
      <c r="AD375" s="30">
        <f>VLOOKUP(AC375,teams!C:D,2,FALSE)</f>
        <v>60</v>
      </c>
      <c r="AE375" s="30" t="str">
        <f t="shared" si="69"/>
        <v>s13i2seq2</v>
      </c>
      <c r="AF375" s="30" t="e">
        <f>VLOOKUP(AE375,sesionitem!D:E,2,FALSE)</f>
        <v>#N/A</v>
      </c>
      <c r="AG375" s="30" t="e">
        <f t="shared" si="70"/>
        <v>#N/A</v>
      </c>
    </row>
    <row r="376" spans="1:33" ht="17" x14ac:dyDescent="0.2">
      <c r="A376" s="30">
        <v>375</v>
      </c>
      <c r="B376" s="30">
        <f>VLOOKUP(C376,'May Sessions'!D:E,2,FALSE)</f>
        <v>13</v>
      </c>
      <c r="C376" s="31">
        <v>44343.75</v>
      </c>
      <c r="D376" s="64">
        <f>VLOOKUP(E376,'Age Groups'!B:C,2,FALSE)</f>
        <v>4</v>
      </c>
      <c r="E376" s="31" t="s">
        <v>911</v>
      </c>
      <c r="F376" s="64">
        <f>VLOOKUP(H376,Items!J:L,3,FALSE)</f>
        <v>8</v>
      </c>
      <c r="G376" s="64">
        <f t="shared" si="66"/>
        <v>3</v>
      </c>
      <c r="H376" s="31" t="s">
        <v>919</v>
      </c>
      <c r="I376" s="31" t="s">
        <v>1108</v>
      </c>
      <c r="J376" s="64" t="str">
        <f t="shared" si="73"/>
        <v>3</v>
      </c>
      <c r="K376" s="31"/>
      <c r="L376" s="31" t="s">
        <v>917</v>
      </c>
      <c r="M376" s="36"/>
      <c r="N376" s="36" t="s">
        <v>938</v>
      </c>
      <c r="O376" s="61">
        <f>VLOOKUP(P376,Clubs!D:E,2,FALSE)</f>
        <v>28</v>
      </c>
      <c r="P376" s="36" t="s">
        <v>102</v>
      </c>
      <c r="Q376" s="61">
        <v>1</v>
      </c>
      <c r="R376" s="34" t="s">
        <v>853</v>
      </c>
      <c r="V376" s="30" t="str">
        <f t="shared" si="62"/>
        <v>c28ag4y2d103</v>
      </c>
      <c r="W376" s="30">
        <f>VLOOKUP(V376,Cohorts!A:B,2,FALSE)</f>
        <v>118</v>
      </c>
      <c r="X376" s="30" t="str">
        <f t="shared" si="63"/>
        <v xml:space="preserve">            [ 'cohort_id' =&gt; 118,  'team_rank_id' =&gt; 1 ],</v>
      </c>
      <c r="Y376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6" s="30" t="str">
        <f t="shared" si="72"/>
        <v xml:space="preserve">            [ 'session_id' =&gt; 13, 'division_id' =&gt; 103 ],</v>
      </c>
      <c r="AA376" s="30" t="str">
        <f t="shared" si="65"/>
        <v xml:space="preserve">            [ 'session_id' =&gt;   13, 'team_rank_id' =&gt; 1 ],</v>
      </c>
      <c r="AB376" s="30" t="str">
        <f t="shared" si="67"/>
        <v xml:space="preserve">            [ 'session_id' =&gt;   13, 'item_id' =&gt; 8, 'sequence' =&gt; 3 ],</v>
      </c>
      <c r="AC376" s="30" t="str">
        <f t="shared" si="68"/>
        <v>cohort118teamrank1</v>
      </c>
      <c r="AD376" s="30">
        <f>VLOOKUP(AC376,teams!C:D,2,FALSE)</f>
        <v>11</v>
      </c>
      <c r="AE376" s="30" t="str">
        <f t="shared" si="69"/>
        <v>s13i8seq3</v>
      </c>
      <c r="AF376" s="30" t="e">
        <f>VLOOKUP(AE376,sesionitem!D:E,2,FALSE)</f>
        <v>#N/A</v>
      </c>
      <c r="AG376" s="30" t="e">
        <f t="shared" si="70"/>
        <v>#N/A</v>
      </c>
    </row>
    <row r="377" spans="1:33" ht="17" x14ac:dyDescent="0.2">
      <c r="A377" s="30">
        <v>376</v>
      </c>
      <c r="B377" s="30">
        <f>VLOOKUP(C377,'May Sessions'!D:E,2,FALSE)</f>
        <v>13</v>
      </c>
      <c r="C377" s="31">
        <v>44343.75</v>
      </c>
      <c r="D377" s="64">
        <f>VLOOKUP(E377,'Age Groups'!B:C,2,FALSE)</f>
        <v>4</v>
      </c>
      <c r="E377" s="31" t="s">
        <v>911</v>
      </c>
      <c r="F377" s="64">
        <f>VLOOKUP(H377,Items!J:L,3,FALSE)</f>
        <v>8</v>
      </c>
      <c r="G377" s="64">
        <f t="shared" si="66"/>
        <v>3</v>
      </c>
      <c r="H377" s="31" t="s">
        <v>919</v>
      </c>
      <c r="I377" s="31" t="s">
        <v>1108</v>
      </c>
      <c r="J377" s="64" t="str">
        <f t="shared" si="73"/>
        <v>3</v>
      </c>
      <c r="K377" s="31"/>
      <c r="L377" s="31" t="s">
        <v>917</v>
      </c>
      <c r="M377" s="36"/>
      <c r="N377" s="36" t="s">
        <v>986</v>
      </c>
      <c r="O377" s="61">
        <f>VLOOKUP(P377,Clubs!D:E,2,FALSE)</f>
        <v>24</v>
      </c>
      <c r="P377" s="36" t="s">
        <v>89</v>
      </c>
      <c r="Q377" s="61">
        <v>1</v>
      </c>
      <c r="R377" s="34" t="s">
        <v>854</v>
      </c>
      <c r="V377" s="30" t="str">
        <f t="shared" si="62"/>
        <v>c24ag4y2d103</v>
      </c>
      <c r="W377" s="30">
        <f>VLOOKUP(V377,Cohorts!A:B,2,FALSE)</f>
        <v>96</v>
      </c>
      <c r="X377" s="30" t="str">
        <f t="shared" si="63"/>
        <v xml:space="preserve">            [ 'cohort_id' =&gt; 96,  'team_rank_id' =&gt; 1 ],</v>
      </c>
      <c r="Y377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7" s="30" t="str">
        <f t="shared" si="72"/>
        <v xml:space="preserve">            [ 'session_id' =&gt; 13, 'division_id' =&gt; 103 ],</v>
      </c>
      <c r="AA377" s="30" t="str">
        <f t="shared" si="65"/>
        <v xml:space="preserve">            [ 'session_id' =&gt;   13, 'team_rank_id' =&gt; 1 ],</v>
      </c>
      <c r="AB377" s="30" t="str">
        <f t="shared" si="67"/>
        <v xml:space="preserve">            [ 'session_id' =&gt;   13, 'item_id' =&gt; 8, 'sequence' =&gt; 3 ],</v>
      </c>
      <c r="AC377" s="30" t="str">
        <f t="shared" si="68"/>
        <v>cohort96teamrank1</v>
      </c>
      <c r="AD377" s="30">
        <f>VLOOKUP(AC377,teams!C:D,2,FALSE)</f>
        <v>152</v>
      </c>
      <c r="AE377" s="30" t="str">
        <f t="shared" si="69"/>
        <v>s13i8seq3</v>
      </c>
      <c r="AF377" s="30" t="e">
        <f>VLOOKUP(AE377,sesionitem!D:E,2,FALSE)</f>
        <v>#N/A</v>
      </c>
      <c r="AG377" s="30" t="e">
        <f t="shared" si="70"/>
        <v>#N/A</v>
      </c>
    </row>
    <row r="378" spans="1:33" ht="17" x14ac:dyDescent="0.2">
      <c r="A378" s="30">
        <v>377</v>
      </c>
      <c r="B378" s="30">
        <f>VLOOKUP(C378,'May Sessions'!D:E,2,FALSE)</f>
        <v>13</v>
      </c>
      <c r="C378" s="31">
        <v>44343.75</v>
      </c>
      <c r="D378" s="64">
        <f>VLOOKUP(E378,'Age Groups'!B:C,2,FALSE)</f>
        <v>4</v>
      </c>
      <c r="E378" s="31" t="s">
        <v>911</v>
      </c>
      <c r="F378" s="64">
        <f>VLOOKUP(H378,Items!J:L,3,FALSE)</f>
        <v>8</v>
      </c>
      <c r="G378" s="64">
        <f t="shared" si="66"/>
        <v>3</v>
      </c>
      <c r="H378" s="31" t="s">
        <v>919</v>
      </c>
      <c r="I378" s="31" t="s">
        <v>1108</v>
      </c>
      <c r="J378" s="64" t="str">
        <f t="shared" si="73"/>
        <v>3</v>
      </c>
      <c r="K378" s="31"/>
      <c r="L378" s="31" t="s">
        <v>917</v>
      </c>
      <c r="M378" s="36"/>
      <c r="N378" s="36" t="s">
        <v>1017</v>
      </c>
      <c r="O378" s="61">
        <f>VLOOKUP(P378,Clubs!D:E,2,FALSE)</f>
        <v>38</v>
      </c>
      <c r="P378" s="36" t="s">
        <v>137</v>
      </c>
      <c r="Q378" s="61">
        <v>1</v>
      </c>
      <c r="R378" s="34" t="s">
        <v>1229</v>
      </c>
      <c r="V378" s="30" t="str">
        <f t="shared" si="62"/>
        <v>c38ag4y2d103</v>
      </c>
      <c r="W378" s="30">
        <f>VLOOKUP(V378,Cohorts!A:B,2,FALSE)</f>
        <v>181</v>
      </c>
      <c r="X378" s="30" t="str">
        <f t="shared" si="63"/>
        <v xml:space="preserve">            [ 'cohort_id' =&gt; 181,  'team_rank_id' =&gt; 1 ],</v>
      </c>
      <c r="Y378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8" s="30" t="str">
        <f t="shared" si="72"/>
        <v xml:space="preserve">            [ 'session_id' =&gt; 13, 'division_id' =&gt; 103 ],</v>
      </c>
      <c r="AA378" s="30" t="str">
        <f t="shared" si="65"/>
        <v xml:space="preserve">            [ 'session_id' =&gt;   13, 'team_rank_id' =&gt; 1 ],</v>
      </c>
      <c r="AB378" s="30" t="str">
        <f t="shared" si="67"/>
        <v xml:space="preserve">            [ 'session_id' =&gt;   13, 'item_id' =&gt; 8, 'sequence' =&gt; 3 ],</v>
      </c>
      <c r="AC378" s="30" t="str">
        <f t="shared" si="68"/>
        <v>cohort181teamrank1</v>
      </c>
      <c r="AD378" s="30">
        <f>VLOOKUP(AC378,teams!C:D,2,FALSE)</f>
        <v>60</v>
      </c>
      <c r="AE378" s="30" t="str">
        <f t="shared" si="69"/>
        <v>s13i8seq3</v>
      </c>
      <c r="AF378" s="30" t="e">
        <f>VLOOKUP(AE378,sesionitem!D:E,2,FALSE)</f>
        <v>#N/A</v>
      </c>
      <c r="AG378" s="30" t="e">
        <f t="shared" si="70"/>
        <v>#N/A</v>
      </c>
    </row>
    <row r="379" spans="1:33" ht="17" x14ac:dyDescent="0.2">
      <c r="A379" s="30">
        <v>378</v>
      </c>
      <c r="B379" s="30">
        <f>VLOOKUP(C379,'May Sessions'!D:E,2,FALSE)</f>
        <v>13</v>
      </c>
      <c r="C379" s="31">
        <v>44343.75</v>
      </c>
      <c r="D379" s="64">
        <f>VLOOKUP(E379,'Age Groups'!B:C,2,FALSE)</f>
        <v>4</v>
      </c>
      <c r="E379" s="31" t="s">
        <v>911</v>
      </c>
      <c r="F379" s="64">
        <f>VLOOKUP(H379,Items!J:L,3,FALSE)</f>
        <v>8</v>
      </c>
      <c r="G379" s="64">
        <f t="shared" si="66"/>
        <v>3</v>
      </c>
      <c r="H379" s="31" t="s">
        <v>919</v>
      </c>
      <c r="I379" s="31" t="s">
        <v>1108</v>
      </c>
      <c r="J379" s="64" t="str">
        <f t="shared" si="73"/>
        <v>3</v>
      </c>
      <c r="K379" s="31"/>
      <c r="L379" s="31" t="s">
        <v>917</v>
      </c>
      <c r="M379" s="36"/>
      <c r="N379" s="36" t="s">
        <v>1042</v>
      </c>
      <c r="O379" s="61">
        <f>VLOOKUP(P379,Clubs!D:E,2,FALSE)</f>
        <v>31</v>
      </c>
      <c r="P379" s="36" t="s">
        <v>113</v>
      </c>
      <c r="Q379" s="61">
        <v>1</v>
      </c>
      <c r="R379" s="34" t="s">
        <v>856</v>
      </c>
      <c r="V379" s="30" t="str">
        <f t="shared" si="62"/>
        <v>c31ag4y2d103</v>
      </c>
      <c r="W379" s="30">
        <f>VLOOKUP(V379,Cohorts!A:B,2,FALSE)</f>
        <v>140</v>
      </c>
      <c r="X379" s="30" t="str">
        <f t="shared" si="63"/>
        <v xml:space="preserve">            [ 'cohort_id' =&gt; 140,  'team_rank_id' =&gt; 1 ],</v>
      </c>
      <c r="Y379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79" s="30" t="str">
        <f t="shared" si="72"/>
        <v xml:space="preserve">            [ 'session_id' =&gt; 13, 'division_id' =&gt; 103 ],</v>
      </c>
      <c r="AA379" s="30" t="str">
        <f t="shared" si="65"/>
        <v xml:space="preserve">            [ 'session_id' =&gt;   13, 'team_rank_id' =&gt; 1 ],</v>
      </c>
      <c r="AB379" s="30" t="str">
        <f t="shared" si="67"/>
        <v xml:space="preserve">            [ 'session_id' =&gt;   13, 'item_id' =&gt; 8, 'sequence' =&gt; 3 ],</v>
      </c>
      <c r="AC379" s="30" t="str">
        <f t="shared" si="68"/>
        <v>cohort140teamrank1</v>
      </c>
      <c r="AD379" s="30">
        <f>VLOOKUP(AC379,teams!C:D,2,FALSE)</f>
        <v>30</v>
      </c>
      <c r="AE379" s="30" t="str">
        <f t="shared" si="69"/>
        <v>s13i8seq3</v>
      </c>
      <c r="AF379" s="30" t="e">
        <f>VLOOKUP(AE379,sesionitem!D:E,2,FALSE)</f>
        <v>#N/A</v>
      </c>
      <c r="AG379" s="30" t="e">
        <f t="shared" si="70"/>
        <v>#N/A</v>
      </c>
    </row>
    <row r="380" spans="1:33" ht="17" x14ac:dyDescent="0.2">
      <c r="A380" s="30">
        <v>379</v>
      </c>
      <c r="B380" s="30">
        <f>VLOOKUP(C380,'May Sessions'!D:E,2,FALSE)</f>
        <v>13</v>
      </c>
      <c r="C380" s="31">
        <v>44343.75</v>
      </c>
      <c r="D380" s="64">
        <f>VLOOKUP(E380,'Age Groups'!B:C,2,FALSE)</f>
        <v>4</v>
      </c>
      <c r="E380" s="31" t="s">
        <v>911</v>
      </c>
      <c r="F380" s="64">
        <f>VLOOKUP(H380,Items!J:L,3,FALSE)</f>
        <v>8</v>
      </c>
      <c r="G380" s="64">
        <f t="shared" si="66"/>
        <v>3</v>
      </c>
      <c r="H380" s="31" t="s">
        <v>919</v>
      </c>
      <c r="I380" s="31" t="s">
        <v>1108</v>
      </c>
      <c r="J380" s="64" t="str">
        <f t="shared" si="73"/>
        <v>3</v>
      </c>
      <c r="K380" s="31"/>
      <c r="L380" s="31" t="s">
        <v>917</v>
      </c>
      <c r="M380" s="36"/>
      <c r="N380" s="36" t="s">
        <v>1057</v>
      </c>
      <c r="O380" s="61">
        <f>VLOOKUP(P380,Clubs!D:E,2,FALSE)</f>
        <v>34</v>
      </c>
      <c r="P380" s="36" t="s">
        <v>124</v>
      </c>
      <c r="Q380" s="61">
        <v>1</v>
      </c>
      <c r="R380" s="34" t="s">
        <v>1228</v>
      </c>
      <c r="V380" s="30" t="str">
        <f t="shared" si="62"/>
        <v>c34ag4y2d103</v>
      </c>
      <c r="W380" s="30">
        <f>VLOOKUP(V380,Cohorts!A:B,2,FALSE)</f>
        <v>151</v>
      </c>
      <c r="X380" s="30" t="str">
        <f t="shared" si="63"/>
        <v xml:space="preserve">            [ 'cohort_id' =&gt; 151,  'team_rank_id' =&gt; 1 ],</v>
      </c>
      <c r="Y380" s="30" t="str">
        <f t="shared" si="64"/>
        <v xml:space="preserve">                'competition_id' =&gt; 1, // this is May 2021###                'age_group_id'   =&gt; 4, ###                'start'          =&gt; '2021-05-27 18:00:00', ###            ], [</v>
      </c>
      <c r="Z380" s="30" t="str">
        <f t="shared" ref="Z380:Z411" si="74" xml:space="preserve"> "            [ 'session_id' =&gt; "&amp;B380&amp;", 'division_id' =&gt; 10"&amp;J380&amp;" ],"</f>
        <v xml:space="preserve">            [ 'session_id' =&gt; 13, 'division_id' =&gt; 103 ],</v>
      </c>
      <c r="AA380" s="30" t="str">
        <f t="shared" si="65"/>
        <v xml:space="preserve">            [ 'session_id' =&gt;   13, 'team_rank_id' =&gt; 1 ],</v>
      </c>
      <c r="AB380" s="30" t="str">
        <f t="shared" si="67"/>
        <v xml:space="preserve">            [ 'session_id' =&gt;   13, 'item_id' =&gt; 8, 'sequence' =&gt; 3 ],</v>
      </c>
      <c r="AC380" s="30" t="str">
        <f t="shared" si="68"/>
        <v>cohort151teamrank1</v>
      </c>
      <c r="AD380" s="30">
        <f>VLOOKUP(AC380,teams!C:D,2,FALSE)</f>
        <v>36</v>
      </c>
      <c r="AE380" s="30" t="str">
        <f t="shared" si="69"/>
        <v>s13i8seq3</v>
      </c>
      <c r="AF380" s="30" t="e">
        <f>VLOOKUP(AE380,sesionitem!D:E,2,FALSE)</f>
        <v>#N/A</v>
      </c>
      <c r="AG380" s="30" t="e">
        <f t="shared" si="70"/>
        <v>#N/A</v>
      </c>
    </row>
    <row r="381" spans="1:33" x14ac:dyDescent="0.2">
      <c r="A381" s="30">
        <v>380</v>
      </c>
      <c r="B381" s="30">
        <f>VLOOKUP(C381,'May Sessions'!D:E,2,FALSE)</f>
        <v>14</v>
      </c>
      <c r="C381" s="31">
        <v>44343.8125</v>
      </c>
      <c r="D381" s="64">
        <f>VLOOKUP(E381,'Age Groups'!B:C,2,FALSE)</f>
        <v>4</v>
      </c>
      <c r="E381" s="31" t="s">
        <v>911</v>
      </c>
      <c r="F381" s="64">
        <f>VLOOKUP(H381,Items!J:L,3,FALSE)</f>
        <v>4</v>
      </c>
      <c r="G381" s="64">
        <f t="shared" si="66"/>
        <v>1</v>
      </c>
      <c r="H381" s="31" t="s">
        <v>915</v>
      </c>
      <c r="I381" s="31" t="s">
        <v>1109</v>
      </c>
      <c r="J381" s="64" t="str">
        <f t="shared" si="73"/>
        <v>1</v>
      </c>
      <c r="K381" s="31"/>
      <c r="L381" s="31" t="s">
        <v>922</v>
      </c>
      <c r="M381" s="32" t="s">
        <v>932</v>
      </c>
      <c r="N381" s="32" t="s">
        <v>938</v>
      </c>
      <c r="O381" s="61">
        <f>VLOOKUP(P381,Clubs!D:E,2,FALSE)</f>
        <v>13</v>
      </c>
      <c r="P381" s="32" t="s">
        <v>1074</v>
      </c>
      <c r="Q381" s="32" t="s">
        <v>986</v>
      </c>
      <c r="R381" s="32"/>
      <c r="V381" s="30" t="str">
        <f t="shared" si="62"/>
        <v>c13ag4y2d101</v>
      </c>
      <c r="W381" s="30">
        <f>VLOOKUP(V381,Cohorts!A:B,2,FALSE)</f>
        <v>29</v>
      </c>
      <c r="X381" s="30" t="str">
        <f t="shared" si="63"/>
        <v xml:space="preserve">            [ 'cohort_id' =&gt; 29,  'team_rank_id' =&gt; 2 ],</v>
      </c>
      <c r="Y381" s="30" t="str">
        <f t="shared" si="64"/>
        <v xml:space="preserve">                'competition_id' =&gt; 1, // this is May 2021###                'age_group_id'   =&gt; 4, ###                'start'          =&gt; '2021-05-27 19:30:00', ###            ], [</v>
      </c>
      <c r="Z381" s="30" t="str">
        <f t="shared" si="74"/>
        <v xml:space="preserve">            [ 'session_id' =&gt; 14, 'division_id' =&gt; 101 ],</v>
      </c>
      <c r="AA381" s="30" t="str">
        <f t="shared" si="65"/>
        <v xml:space="preserve">            [ 'session_id' =&gt;   14, 'team_rank_id' =&gt; 2 ],</v>
      </c>
      <c r="AB381" s="30" t="str">
        <f t="shared" si="67"/>
        <v xml:space="preserve">            [ 'session_id' =&gt;   14, 'item_id' =&gt; 4, 'sequence' =&gt; 1 ],</v>
      </c>
      <c r="AC381" s="30" t="str">
        <f t="shared" si="68"/>
        <v>cohort29teamrank2</v>
      </c>
      <c r="AD381" s="30">
        <f>VLOOKUP(AC381,teams!C:D,2,FALSE)</f>
        <v>117</v>
      </c>
      <c r="AE381" s="30" t="str">
        <f t="shared" si="69"/>
        <v>s14i4seq1</v>
      </c>
      <c r="AF381" s="30" t="e">
        <f>VLOOKUP(AE381,sesionitem!D:E,2,FALSE)</f>
        <v>#N/A</v>
      </c>
      <c r="AG381" s="30" t="e">
        <f t="shared" si="70"/>
        <v>#N/A</v>
      </c>
    </row>
    <row r="382" spans="1:33" x14ac:dyDescent="0.2">
      <c r="A382" s="30">
        <v>381</v>
      </c>
      <c r="B382" s="30">
        <f>VLOOKUP(C382,'May Sessions'!D:E,2,FALSE)</f>
        <v>14</v>
      </c>
      <c r="C382" s="31">
        <v>44343.8125</v>
      </c>
      <c r="D382" s="64">
        <f>VLOOKUP(E382,'Age Groups'!B:C,2,FALSE)</f>
        <v>4</v>
      </c>
      <c r="E382" s="31" t="s">
        <v>911</v>
      </c>
      <c r="F382" s="64">
        <f>VLOOKUP(H382,Items!J:L,3,FALSE)</f>
        <v>4</v>
      </c>
      <c r="G382" s="64">
        <f t="shared" si="66"/>
        <v>1</v>
      </c>
      <c r="H382" s="31" t="s">
        <v>915</v>
      </c>
      <c r="I382" s="31" t="s">
        <v>1109</v>
      </c>
      <c r="J382" s="64" t="str">
        <f t="shared" si="73"/>
        <v>1</v>
      </c>
      <c r="K382" s="31"/>
      <c r="L382" s="31" t="s">
        <v>922</v>
      </c>
      <c r="M382" s="32" t="s">
        <v>932</v>
      </c>
      <c r="N382" s="32" t="s">
        <v>986</v>
      </c>
      <c r="O382" s="61">
        <f>VLOOKUP(P382,Clubs!D:E,2,FALSE)</f>
        <v>40</v>
      </c>
      <c r="P382" s="32" t="s">
        <v>145</v>
      </c>
      <c r="Q382" s="32" t="s">
        <v>986</v>
      </c>
      <c r="R382" s="32"/>
      <c r="V382" s="30" t="str">
        <f t="shared" si="62"/>
        <v>c40ag4y2d101</v>
      </c>
      <c r="W382" s="30">
        <f>VLOOKUP(V382,Cohorts!A:B,2,FALSE)</f>
        <v>200</v>
      </c>
      <c r="X382" s="30" t="str">
        <f t="shared" si="63"/>
        <v xml:space="preserve">            [ 'cohort_id' =&gt; 200,  'team_rank_id' =&gt; 2 ],</v>
      </c>
      <c r="Y382" s="30" t="str">
        <f t="shared" si="64"/>
        <v xml:space="preserve">                'competition_id' =&gt; 1, // this is May 2021###                'age_group_id'   =&gt; 4, ###                'start'          =&gt; '2021-05-27 19:30:00', ###            ], [</v>
      </c>
      <c r="Z382" s="30" t="str">
        <f t="shared" si="74"/>
        <v xml:space="preserve">            [ 'session_id' =&gt; 14, 'division_id' =&gt; 101 ],</v>
      </c>
      <c r="AA382" s="30" t="str">
        <f t="shared" si="65"/>
        <v xml:space="preserve">            [ 'session_id' =&gt;   14, 'team_rank_id' =&gt; 2 ],</v>
      </c>
      <c r="AB382" s="30" t="str">
        <f t="shared" si="67"/>
        <v xml:space="preserve">            [ 'session_id' =&gt;   14, 'item_id' =&gt; 4, 'sequence' =&gt; 1 ],</v>
      </c>
      <c r="AC382" s="30" t="str">
        <f t="shared" si="68"/>
        <v>cohort200teamrank2</v>
      </c>
      <c r="AD382" s="30">
        <f>VLOOKUP(AC382,teams!C:D,2,FALSE)</f>
        <v>71</v>
      </c>
      <c r="AE382" s="30" t="str">
        <f t="shared" si="69"/>
        <v>s14i4seq1</v>
      </c>
      <c r="AF382" s="30" t="e">
        <f>VLOOKUP(AE382,sesionitem!D:E,2,FALSE)</f>
        <v>#N/A</v>
      </c>
      <c r="AG382" s="30" t="e">
        <f t="shared" si="70"/>
        <v>#N/A</v>
      </c>
    </row>
    <row r="383" spans="1:33" x14ac:dyDescent="0.2">
      <c r="A383" s="30">
        <v>382</v>
      </c>
      <c r="B383" s="30">
        <f>VLOOKUP(C383,'May Sessions'!D:E,2,FALSE)</f>
        <v>14</v>
      </c>
      <c r="C383" s="31">
        <v>44343.8125</v>
      </c>
      <c r="D383" s="64">
        <f>VLOOKUP(E383,'Age Groups'!B:C,2,FALSE)</f>
        <v>4</v>
      </c>
      <c r="E383" s="31" t="s">
        <v>911</v>
      </c>
      <c r="F383" s="64">
        <f>VLOOKUP(H383,Items!J:L,3,FALSE)</f>
        <v>4</v>
      </c>
      <c r="G383" s="64">
        <f t="shared" si="66"/>
        <v>1</v>
      </c>
      <c r="H383" s="31" t="s">
        <v>915</v>
      </c>
      <c r="I383" s="31" t="s">
        <v>1109</v>
      </c>
      <c r="J383" s="64" t="str">
        <f t="shared" si="73"/>
        <v>1</v>
      </c>
      <c r="K383" s="31"/>
      <c r="L383" s="31" t="s">
        <v>922</v>
      </c>
      <c r="M383" s="62" t="s">
        <v>932</v>
      </c>
      <c r="N383" s="62" t="s">
        <v>1017</v>
      </c>
      <c r="O383" s="61">
        <f>VLOOKUP(P383,Clubs!D:E,2,FALSE)</f>
        <v>7</v>
      </c>
      <c r="P383" s="62" t="s">
        <v>1075</v>
      </c>
      <c r="Q383" s="61">
        <v>1</v>
      </c>
      <c r="R383" s="32"/>
      <c r="V383" s="30" t="str">
        <f t="shared" si="62"/>
        <v>c7ag4y2d101</v>
      </c>
      <c r="W383" s="30">
        <f>VLOOKUP(V383,Cohorts!A:B,2,FALSE)</f>
        <v>228</v>
      </c>
      <c r="X383" s="30" t="str">
        <f t="shared" si="63"/>
        <v xml:space="preserve">            [ 'cohort_id' =&gt; 228,  'team_rank_id' =&gt; 1 ],</v>
      </c>
      <c r="Y383" s="30" t="str">
        <f t="shared" si="64"/>
        <v xml:space="preserve">                'competition_id' =&gt; 1, // this is May 2021###                'age_group_id'   =&gt; 4, ###                'start'          =&gt; '2021-05-27 19:30:00', ###            ], [</v>
      </c>
      <c r="Z383" s="30" t="str">
        <f t="shared" si="74"/>
        <v xml:space="preserve">            [ 'session_id' =&gt; 14, 'division_id' =&gt; 101 ],</v>
      </c>
      <c r="AA383" s="30" t="str">
        <f t="shared" si="65"/>
        <v xml:space="preserve">            [ 'session_id' =&gt;   14, 'team_rank_id' =&gt; 1 ],</v>
      </c>
      <c r="AB383" s="30" t="str">
        <f t="shared" si="67"/>
        <v xml:space="preserve">            [ 'session_id' =&gt;   14, 'item_id' =&gt; 4, 'sequence' =&gt; 1 ],</v>
      </c>
      <c r="AC383" s="30" t="str">
        <f t="shared" si="68"/>
        <v>cohort228teamrank1</v>
      </c>
      <c r="AD383" s="30">
        <f>VLOOKUP(AC383,teams!C:D,2,FALSE)</f>
        <v>92</v>
      </c>
      <c r="AE383" s="30" t="str">
        <f t="shared" si="69"/>
        <v>s14i4seq1</v>
      </c>
      <c r="AF383" s="30" t="e">
        <f>VLOOKUP(AE383,sesionitem!D:E,2,FALSE)</f>
        <v>#N/A</v>
      </c>
      <c r="AG383" s="30" t="e">
        <f t="shared" si="70"/>
        <v>#N/A</v>
      </c>
    </row>
    <row r="384" spans="1:33" x14ac:dyDescent="0.2">
      <c r="A384" s="30">
        <v>383</v>
      </c>
      <c r="B384" s="30">
        <f>VLOOKUP(C384,'May Sessions'!D:E,2,FALSE)</f>
        <v>14</v>
      </c>
      <c r="C384" s="31">
        <v>44343.8125</v>
      </c>
      <c r="D384" s="64">
        <f>VLOOKUP(E384,'Age Groups'!B:C,2,FALSE)</f>
        <v>4</v>
      </c>
      <c r="E384" s="31" t="s">
        <v>911</v>
      </c>
      <c r="F384" s="64">
        <f>VLOOKUP(H384,Items!J:L,3,FALSE)</f>
        <v>4</v>
      </c>
      <c r="G384" s="64">
        <f t="shared" si="66"/>
        <v>1</v>
      </c>
      <c r="H384" s="31" t="s">
        <v>915</v>
      </c>
      <c r="I384" s="31" t="s">
        <v>1109</v>
      </c>
      <c r="J384" s="64" t="str">
        <f t="shared" si="73"/>
        <v>1</v>
      </c>
      <c r="K384" s="31"/>
      <c r="L384" s="31" t="s">
        <v>922</v>
      </c>
      <c r="M384" s="62" t="s">
        <v>932</v>
      </c>
      <c r="N384" s="62" t="s">
        <v>1042</v>
      </c>
      <c r="O384" s="61">
        <f>VLOOKUP(P384,Clubs!D:E,2,FALSE)</f>
        <v>40</v>
      </c>
      <c r="P384" s="62" t="s">
        <v>145</v>
      </c>
      <c r="Q384" s="61">
        <v>1</v>
      </c>
      <c r="R384" s="32"/>
      <c r="V384" s="30" t="str">
        <f t="shared" si="62"/>
        <v>c40ag4y2d101</v>
      </c>
      <c r="W384" s="30">
        <f>VLOOKUP(V384,Cohorts!A:B,2,FALSE)</f>
        <v>200</v>
      </c>
      <c r="X384" s="30" t="str">
        <f t="shared" si="63"/>
        <v xml:space="preserve">            [ 'cohort_id' =&gt; 200,  'team_rank_id' =&gt; 1 ],</v>
      </c>
      <c r="Y384" s="30" t="str">
        <f t="shared" si="64"/>
        <v xml:space="preserve">                'competition_id' =&gt; 1, // this is May 2021###                'age_group_id'   =&gt; 4, ###                'start'          =&gt; '2021-05-27 19:30:00', ###            ], [</v>
      </c>
      <c r="Z384" s="30" t="str">
        <f t="shared" si="74"/>
        <v xml:space="preserve">            [ 'session_id' =&gt; 14, 'division_id' =&gt; 101 ],</v>
      </c>
      <c r="AA384" s="30" t="str">
        <f t="shared" si="65"/>
        <v xml:space="preserve">            [ 'session_id' =&gt;   14, 'team_rank_id' =&gt; 1 ],</v>
      </c>
      <c r="AB384" s="30" t="str">
        <f t="shared" si="67"/>
        <v xml:space="preserve">            [ 'session_id' =&gt;   14, 'item_id' =&gt; 4, 'sequence' =&gt; 1 ],</v>
      </c>
      <c r="AC384" s="30" t="str">
        <f t="shared" si="68"/>
        <v>cohort200teamrank1</v>
      </c>
      <c r="AD384" s="30">
        <f>VLOOKUP(AC384,teams!C:D,2,FALSE)</f>
        <v>70</v>
      </c>
      <c r="AE384" s="30" t="str">
        <f t="shared" si="69"/>
        <v>s14i4seq1</v>
      </c>
      <c r="AF384" s="30" t="e">
        <f>VLOOKUP(AE384,sesionitem!D:E,2,FALSE)</f>
        <v>#N/A</v>
      </c>
      <c r="AG384" s="30" t="e">
        <f t="shared" si="70"/>
        <v>#N/A</v>
      </c>
    </row>
    <row r="385" spans="1:33" x14ac:dyDescent="0.2">
      <c r="A385" s="30">
        <v>384</v>
      </c>
      <c r="B385" s="30">
        <f>VLOOKUP(C385,'May Sessions'!D:E,2,FALSE)</f>
        <v>14</v>
      </c>
      <c r="C385" s="31">
        <v>44343.8125</v>
      </c>
      <c r="D385" s="64">
        <f>VLOOKUP(E385,'Age Groups'!B:C,2,FALSE)</f>
        <v>4</v>
      </c>
      <c r="E385" s="31" t="s">
        <v>911</v>
      </c>
      <c r="F385" s="64">
        <f>VLOOKUP(H385,Items!J:L,3,FALSE)</f>
        <v>4</v>
      </c>
      <c r="G385" s="64">
        <f t="shared" si="66"/>
        <v>1</v>
      </c>
      <c r="H385" s="31" t="s">
        <v>915</v>
      </c>
      <c r="I385" s="31" t="s">
        <v>1109</v>
      </c>
      <c r="J385" s="64" t="str">
        <f t="shared" si="73"/>
        <v>1</v>
      </c>
      <c r="K385" s="31"/>
      <c r="L385" s="31" t="s">
        <v>922</v>
      </c>
      <c r="M385" s="62" t="s">
        <v>932</v>
      </c>
      <c r="N385" s="62" t="s">
        <v>1057</v>
      </c>
      <c r="O385" s="61">
        <f>VLOOKUP(P385,Clubs!D:E,2,FALSE)</f>
        <v>29</v>
      </c>
      <c r="P385" s="62" t="s">
        <v>1004</v>
      </c>
      <c r="Q385" s="61">
        <v>1</v>
      </c>
      <c r="R385" s="32"/>
      <c r="V385" s="30" t="str">
        <f t="shared" si="62"/>
        <v>c29ag4y2d101</v>
      </c>
      <c r="W385" s="30">
        <f>VLOOKUP(V385,Cohorts!A:B,2,FALSE)</f>
        <v>126</v>
      </c>
      <c r="X385" s="30" t="str">
        <f t="shared" si="63"/>
        <v xml:space="preserve">            [ 'cohort_id' =&gt; 126,  'team_rank_id' =&gt; 1 ],</v>
      </c>
      <c r="Y385" s="30" t="str">
        <f t="shared" si="64"/>
        <v xml:space="preserve">                'competition_id' =&gt; 1, // this is May 2021###                'age_group_id'   =&gt; 4, ###                'start'          =&gt; '2021-05-27 19:30:00', ###            ], [</v>
      </c>
      <c r="Z385" s="30" t="str">
        <f t="shared" si="74"/>
        <v xml:space="preserve">            [ 'session_id' =&gt; 14, 'division_id' =&gt; 101 ],</v>
      </c>
      <c r="AA385" s="30" t="str">
        <f t="shared" si="65"/>
        <v xml:space="preserve">            [ 'session_id' =&gt;   14, 'team_rank_id' =&gt; 1 ],</v>
      </c>
      <c r="AB385" s="30" t="str">
        <f t="shared" si="67"/>
        <v xml:space="preserve">            [ 'session_id' =&gt;   14, 'item_id' =&gt; 4, 'sequence' =&gt; 1 ],</v>
      </c>
      <c r="AC385" s="30" t="str">
        <f t="shared" si="68"/>
        <v>cohort126teamrank1</v>
      </c>
      <c r="AD385" s="30">
        <f>VLOOKUP(AC385,teams!C:D,2,FALSE)</f>
        <v>15</v>
      </c>
      <c r="AE385" s="30" t="str">
        <f t="shared" si="69"/>
        <v>s14i4seq1</v>
      </c>
      <c r="AF385" s="30" t="e">
        <f>VLOOKUP(AE385,sesionitem!D:E,2,FALSE)</f>
        <v>#N/A</v>
      </c>
      <c r="AG385" s="30" t="e">
        <f t="shared" si="70"/>
        <v>#N/A</v>
      </c>
    </row>
    <row r="386" spans="1:33" x14ac:dyDescent="0.2">
      <c r="A386" s="30">
        <v>385</v>
      </c>
      <c r="B386" s="30">
        <f>VLOOKUP(C386,'May Sessions'!D:E,2,FALSE)</f>
        <v>14</v>
      </c>
      <c r="C386" s="31">
        <v>44343.8125</v>
      </c>
      <c r="D386" s="64">
        <f>VLOOKUP(E386,'Age Groups'!B:C,2,FALSE)</f>
        <v>4</v>
      </c>
      <c r="E386" s="31" t="s">
        <v>911</v>
      </c>
      <c r="F386" s="64">
        <f>VLOOKUP(H386,Items!J:L,3,FALSE)</f>
        <v>4</v>
      </c>
      <c r="G386" s="64">
        <f t="shared" si="66"/>
        <v>1</v>
      </c>
      <c r="H386" s="31" t="s">
        <v>915</v>
      </c>
      <c r="I386" s="31" t="s">
        <v>1109</v>
      </c>
      <c r="J386" s="64" t="str">
        <f t="shared" si="73"/>
        <v>1</v>
      </c>
      <c r="K386" s="31"/>
      <c r="L386" s="31" t="s">
        <v>922</v>
      </c>
      <c r="M386" s="62" t="s">
        <v>932</v>
      </c>
      <c r="N386" s="62" t="s">
        <v>1067</v>
      </c>
      <c r="O386" s="61">
        <f>VLOOKUP(P386,Clubs!D:E,2,FALSE)</f>
        <v>35</v>
      </c>
      <c r="P386" s="62" t="s">
        <v>127</v>
      </c>
      <c r="Q386" s="61">
        <v>1</v>
      </c>
      <c r="R386" s="32"/>
      <c r="V386" s="30" t="str">
        <f t="shared" ref="V386:V435" si="75">"c"&amp;O386&amp;"ag"&amp;D386&amp;"y2d10"&amp;J386</f>
        <v>c35ag4y2d101</v>
      </c>
      <c r="W386" s="30">
        <f>VLOOKUP(V386,Cohorts!A:B,2,FALSE)</f>
        <v>157</v>
      </c>
      <c r="X386" s="30" t="str">
        <f t="shared" ref="X386:X449" si="76">"            [ 'cohort_id' =&gt; "&amp;W386&amp;",  'team_rank_id' =&gt; "&amp;Q386&amp;" ],"</f>
        <v xml:space="preserve">            [ 'cohort_id' =&gt; 157,  'team_rank_id' =&gt; 1 ],</v>
      </c>
      <c r="Y386" s="30" t="str">
        <f t="shared" ref="Y386:Y435" si="77">"                'competition_id' =&gt; 1, // this is May 2021###                'age_group_id'   =&gt; "&amp;D386&amp;", ###                'start'          =&gt; '"&amp;TEXT(C386,"yyyy-mm-dd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Z386" s="30" t="str">
        <f t="shared" si="74"/>
        <v xml:space="preserve">            [ 'session_id' =&gt; 14, 'division_id' =&gt; 101 ],</v>
      </c>
      <c r="AA386" s="30" t="str">
        <f t="shared" ref="AA386:AA435" si="78">"            [ 'session_id' =&gt;   "&amp;B386&amp;", 'team_rank_id' =&gt; "&amp;Q386&amp;" ],"</f>
        <v xml:space="preserve">            [ 'session_id' =&gt;   14, 'team_rank_id' =&gt; 1 ],</v>
      </c>
      <c r="AB386" s="30" t="str">
        <f t="shared" si="67"/>
        <v xml:space="preserve">            [ 'session_id' =&gt;   14, 'item_id' =&gt; 4, 'sequence' =&gt; 1 ],</v>
      </c>
      <c r="AC386" s="30" t="str">
        <f t="shared" si="68"/>
        <v>cohort157teamrank1</v>
      </c>
      <c r="AD386" s="30">
        <f>VLOOKUP(AC386,teams!C:D,2,FALSE)</f>
        <v>39</v>
      </c>
      <c r="AE386" s="30" t="str">
        <f t="shared" si="69"/>
        <v>s14i4seq1</v>
      </c>
      <c r="AF386" s="30" t="e">
        <f>VLOOKUP(AE386,sesionitem!D:E,2,FALSE)</f>
        <v>#N/A</v>
      </c>
      <c r="AG386" s="30" t="e">
        <f t="shared" si="70"/>
        <v>#N/A</v>
      </c>
    </row>
    <row r="387" spans="1:33" x14ac:dyDescent="0.2">
      <c r="A387" s="30">
        <v>386</v>
      </c>
      <c r="B387" s="30">
        <f>VLOOKUP(C387,'May Sessions'!D:E,2,FALSE)</f>
        <v>14</v>
      </c>
      <c r="C387" s="31">
        <v>44343.8125</v>
      </c>
      <c r="D387" s="64">
        <f>VLOOKUP(E387,'Age Groups'!B:C,2,FALSE)</f>
        <v>4</v>
      </c>
      <c r="E387" s="31" t="s">
        <v>911</v>
      </c>
      <c r="F387" s="64">
        <f>VLOOKUP(H387,Items!J:L,3,FALSE)</f>
        <v>4</v>
      </c>
      <c r="G387" s="64">
        <f t="shared" ref="G387:G435" si="79">IF(NOT(EXACT(C387,C386)),1,IF(NOT(EXACT(F387,F386)),G386+1,G386))</f>
        <v>1</v>
      </c>
      <c r="H387" s="31" t="s">
        <v>915</v>
      </c>
      <c r="I387" s="31" t="s">
        <v>1109</v>
      </c>
      <c r="J387" s="64" t="str">
        <f t="shared" si="73"/>
        <v>1</v>
      </c>
      <c r="K387" s="31"/>
      <c r="L387" s="31" t="s">
        <v>922</v>
      </c>
      <c r="M387" s="32" t="s">
        <v>932</v>
      </c>
      <c r="N387" s="32" t="s">
        <v>1070</v>
      </c>
      <c r="O387" s="61">
        <f>VLOOKUP(P387,Clubs!D:E,2,FALSE)</f>
        <v>13</v>
      </c>
      <c r="P387" s="32" t="s">
        <v>1074</v>
      </c>
      <c r="Q387" s="32" t="s">
        <v>938</v>
      </c>
      <c r="R387" s="32"/>
      <c r="V387" s="30" t="str">
        <f t="shared" si="75"/>
        <v>c13ag4y2d101</v>
      </c>
      <c r="W387" s="30">
        <f>VLOOKUP(V387,Cohorts!A:B,2,FALSE)</f>
        <v>29</v>
      </c>
      <c r="X387" s="30" t="str">
        <f t="shared" si="76"/>
        <v xml:space="preserve">            [ 'cohort_id' =&gt; 29,  'team_rank_id' =&gt; 1 ],</v>
      </c>
      <c r="Y387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87" s="30" t="str">
        <f t="shared" si="74"/>
        <v xml:space="preserve">            [ 'session_id' =&gt; 14, 'division_id' =&gt; 101 ],</v>
      </c>
      <c r="AA387" s="30" t="str">
        <f t="shared" si="78"/>
        <v xml:space="preserve">            [ 'session_id' =&gt;   14, 'team_rank_id' =&gt; 1 ],</v>
      </c>
      <c r="AB387" s="30" t="str">
        <f t="shared" ref="AB387:AB435" si="80">"            [ 'session_id' =&gt;   "&amp;B387&amp;", 'item_id' =&gt; "&amp;F387&amp;", 'sequence' =&gt; "&amp;G387&amp;" ],"</f>
        <v xml:space="preserve">            [ 'session_id' =&gt;   14, 'item_id' =&gt; 4, 'sequence' =&gt; 1 ],</v>
      </c>
      <c r="AC387" s="30" t="str">
        <f t="shared" ref="AC387:AC435" si="81">"cohort"&amp;W387&amp;"teamrank"&amp;Q387</f>
        <v>cohort29teamrank1</v>
      </c>
      <c r="AD387" s="30">
        <f>VLOOKUP(AC387,teams!C:D,2,FALSE)</f>
        <v>116</v>
      </c>
      <c r="AE387" s="30" t="str">
        <f t="shared" ref="AE387:AE435" si="82">"s"&amp;B387&amp;"i"&amp;F387&amp;"seq"&amp;G387</f>
        <v>s14i4seq1</v>
      </c>
      <c r="AF387" s="30" t="e">
        <f>VLOOKUP(AE387,sesionitem!D:E,2,FALSE)</f>
        <v>#N/A</v>
      </c>
      <c r="AG387" s="30" t="e">
        <f t="shared" ref="AG387:AG435" si="83">"            [ 'session_item_id' =&gt; "&amp;AF387&amp;", 'team_id' =&gt; "&amp;AD387&amp;", 'sequence' =&gt; "&amp;N387&amp;", 'music_title' =&gt; '"&amp;R387&amp;"' ],"</f>
        <v>#N/A</v>
      </c>
    </row>
    <row r="388" spans="1:33" x14ac:dyDescent="0.2">
      <c r="A388" s="30">
        <v>387</v>
      </c>
      <c r="B388" s="30">
        <f>VLOOKUP(C388,'May Sessions'!D:E,2,FALSE)</f>
        <v>14</v>
      </c>
      <c r="C388" s="31">
        <v>44343.8125</v>
      </c>
      <c r="D388" s="64">
        <f>VLOOKUP(E388,'Age Groups'!B:C,2,FALSE)</f>
        <v>4</v>
      </c>
      <c r="E388" s="31" t="s">
        <v>911</v>
      </c>
      <c r="F388" s="64">
        <f>VLOOKUP(H388,Items!J:L,3,FALSE)</f>
        <v>4</v>
      </c>
      <c r="G388" s="64">
        <f t="shared" si="79"/>
        <v>1</v>
      </c>
      <c r="H388" s="31" t="s">
        <v>915</v>
      </c>
      <c r="I388" s="31" t="s">
        <v>1109</v>
      </c>
      <c r="J388" s="64" t="str">
        <f t="shared" si="73"/>
        <v>1</v>
      </c>
      <c r="K388" s="31"/>
      <c r="L388" s="31" t="s">
        <v>922</v>
      </c>
      <c r="M388" s="62" t="s">
        <v>932</v>
      </c>
      <c r="N388" s="62" t="s">
        <v>1071</v>
      </c>
      <c r="O388" s="61">
        <f>VLOOKUP(P388,Clubs!D:E,2,FALSE)</f>
        <v>6</v>
      </c>
      <c r="P388" s="62" t="s">
        <v>16</v>
      </c>
      <c r="Q388" s="61">
        <v>1</v>
      </c>
      <c r="R388" s="32"/>
      <c r="V388" s="30" t="str">
        <f t="shared" si="75"/>
        <v>c6ag4y2d101</v>
      </c>
      <c r="W388" s="30">
        <f>VLOOKUP(V388,Cohorts!A:B,2,FALSE)</f>
        <v>220</v>
      </c>
      <c r="X388" s="30" t="str">
        <f t="shared" si="76"/>
        <v xml:space="preserve">            [ 'cohort_id' =&gt; 220,  'team_rank_id' =&gt; 1 ],</v>
      </c>
      <c r="Y388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88" s="30" t="str">
        <f t="shared" si="74"/>
        <v xml:space="preserve">            [ 'session_id' =&gt; 14, 'division_id' =&gt; 101 ],</v>
      </c>
      <c r="AA388" s="30" t="str">
        <f t="shared" si="78"/>
        <v xml:space="preserve">            [ 'session_id' =&gt;   14, 'team_rank_id' =&gt; 1 ],</v>
      </c>
      <c r="AB388" s="30" t="str">
        <f t="shared" si="80"/>
        <v xml:space="preserve">            [ 'session_id' =&gt;   14, 'item_id' =&gt; 4, 'sequence' =&gt; 1 ],</v>
      </c>
      <c r="AC388" s="30" t="str">
        <f t="shared" si="81"/>
        <v>cohort220teamrank1</v>
      </c>
      <c r="AD388" s="30">
        <f>VLOOKUP(AC388,teams!C:D,2,FALSE)</f>
        <v>86</v>
      </c>
      <c r="AE388" s="30" t="str">
        <f t="shared" si="82"/>
        <v>s14i4seq1</v>
      </c>
      <c r="AF388" s="30" t="e">
        <f>VLOOKUP(AE388,sesionitem!D:E,2,FALSE)</f>
        <v>#N/A</v>
      </c>
      <c r="AG388" s="30" t="e">
        <f t="shared" si="83"/>
        <v>#N/A</v>
      </c>
    </row>
    <row r="389" spans="1:33" x14ac:dyDescent="0.2">
      <c r="A389" s="30">
        <v>388</v>
      </c>
      <c r="B389" s="30">
        <f>VLOOKUP(C389,'May Sessions'!D:E,2,FALSE)</f>
        <v>14</v>
      </c>
      <c r="C389" s="31">
        <v>44343.8125</v>
      </c>
      <c r="D389" s="64">
        <f>VLOOKUP(E389,'Age Groups'!B:C,2,FALSE)</f>
        <v>4</v>
      </c>
      <c r="E389" s="31" t="s">
        <v>911</v>
      </c>
      <c r="F389" s="64">
        <f>VLOOKUP(H389,Items!J:L,3,FALSE)</f>
        <v>2</v>
      </c>
      <c r="G389" s="64">
        <f t="shared" si="79"/>
        <v>2</v>
      </c>
      <c r="H389" s="31" t="s">
        <v>923</v>
      </c>
      <c r="I389" s="31" t="s">
        <v>1109</v>
      </c>
      <c r="J389" s="64" t="str">
        <f t="shared" ref="J389:J403" si="84">RIGHT(L389,1)</f>
        <v>1</v>
      </c>
      <c r="K389" s="31"/>
      <c r="L389" s="31" t="s">
        <v>922</v>
      </c>
      <c r="M389" s="32" t="s">
        <v>932</v>
      </c>
      <c r="N389" s="32" t="s">
        <v>938</v>
      </c>
      <c r="O389" s="61">
        <f>VLOOKUP(P389,Clubs!D:E,2,FALSE)</f>
        <v>40</v>
      </c>
      <c r="P389" s="32" t="s">
        <v>145</v>
      </c>
      <c r="Q389" s="32" t="s">
        <v>986</v>
      </c>
      <c r="R389" s="32"/>
      <c r="V389" s="30" t="str">
        <f t="shared" si="75"/>
        <v>c40ag4y2d101</v>
      </c>
      <c r="W389" s="30">
        <f>VLOOKUP(V389,Cohorts!A:B,2,FALSE)</f>
        <v>200</v>
      </c>
      <c r="X389" s="30" t="str">
        <f t="shared" si="76"/>
        <v xml:space="preserve">            [ 'cohort_id' =&gt; 200,  'team_rank_id' =&gt; 2 ],</v>
      </c>
      <c r="Y389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89" s="30" t="str">
        <f t="shared" si="74"/>
        <v xml:space="preserve">            [ 'session_id' =&gt; 14, 'division_id' =&gt; 101 ],</v>
      </c>
      <c r="AA389" s="30" t="str">
        <f t="shared" si="78"/>
        <v xml:space="preserve">            [ 'session_id' =&gt;   14, 'team_rank_id' =&gt; 2 ],</v>
      </c>
      <c r="AB389" s="30" t="str">
        <f t="shared" si="80"/>
        <v xml:space="preserve">            [ 'session_id' =&gt;   14, 'item_id' =&gt; 2, 'sequence' =&gt; 2 ],</v>
      </c>
      <c r="AC389" s="30" t="str">
        <f t="shared" si="81"/>
        <v>cohort200teamrank2</v>
      </c>
      <c r="AD389" s="30">
        <f>VLOOKUP(AC389,teams!C:D,2,FALSE)</f>
        <v>71</v>
      </c>
      <c r="AE389" s="30" t="str">
        <f t="shared" si="82"/>
        <v>s14i2seq2</v>
      </c>
      <c r="AF389" s="30" t="e">
        <f>VLOOKUP(AE389,sesionitem!D:E,2,FALSE)</f>
        <v>#N/A</v>
      </c>
      <c r="AG389" s="30" t="e">
        <f t="shared" si="83"/>
        <v>#N/A</v>
      </c>
    </row>
    <row r="390" spans="1:33" x14ac:dyDescent="0.2">
      <c r="A390" s="30">
        <v>389</v>
      </c>
      <c r="B390" s="30">
        <f>VLOOKUP(C390,'May Sessions'!D:E,2,FALSE)</f>
        <v>14</v>
      </c>
      <c r="C390" s="31">
        <v>44343.8125</v>
      </c>
      <c r="D390" s="64">
        <f>VLOOKUP(E390,'Age Groups'!B:C,2,FALSE)</f>
        <v>4</v>
      </c>
      <c r="E390" s="31" t="s">
        <v>911</v>
      </c>
      <c r="F390" s="64">
        <f>VLOOKUP(H390,Items!J:L,3,FALSE)</f>
        <v>2</v>
      </c>
      <c r="G390" s="64">
        <f t="shared" si="79"/>
        <v>2</v>
      </c>
      <c r="H390" s="31" t="s">
        <v>923</v>
      </c>
      <c r="I390" s="31" t="s">
        <v>1109</v>
      </c>
      <c r="J390" s="64" t="str">
        <f t="shared" si="84"/>
        <v>1</v>
      </c>
      <c r="K390" s="31"/>
      <c r="L390" s="31" t="s">
        <v>922</v>
      </c>
      <c r="M390" s="32" t="s">
        <v>932</v>
      </c>
      <c r="N390" s="32" t="s">
        <v>986</v>
      </c>
      <c r="O390" s="61">
        <f>VLOOKUP(P390,Clubs!D:E,2,FALSE)</f>
        <v>13</v>
      </c>
      <c r="P390" s="32" t="s">
        <v>1074</v>
      </c>
      <c r="Q390" s="32" t="s">
        <v>986</v>
      </c>
      <c r="R390" s="32"/>
      <c r="V390" s="30" t="str">
        <f t="shared" si="75"/>
        <v>c13ag4y2d101</v>
      </c>
      <c r="W390" s="30">
        <f>VLOOKUP(V390,Cohorts!A:B,2,FALSE)</f>
        <v>29</v>
      </c>
      <c r="X390" s="30" t="str">
        <f t="shared" si="76"/>
        <v xml:space="preserve">            [ 'cohort_id' =&gt; 29,  'team_rank_id' =&gt; 2 ],</v>
      </c>
      <c r="Y390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0" s="30" t="str">
        <f t="shared" si="74"/>
        <v xml:space="preserve">            [ 'session_id' =&gt; 14, 'division_id' =&gt; 101 ],</v>
      </c>
      <c r="AA390" s="30" t="str">
        <f t="shared" si="78"/>
        <v xml:space="preserve">            [ 'session_id' =&gt;   14, 'team_rank_id' =&gt; 2 ],</v>
      </c>
      <c r="AB390" s="30" t="str">
        <f t="shared" si="80"/>
        <v xml:space="preserve">            [ 'session_id' =&gt;   14, 'item_id' =&gt; 2, 'sequence' =&gt; 2 ],</v>
      </c>
      <c r="AC390" s="30" t="str">
        <f t="shared" si="81"/>
        <v>cohort29teamrank2</v>
      </c>
      <c r="AD390" s="30">
        <f>VLOOKUP(AC390,teams!C:D,2,FALSE)</f>
        <v>117</v>
      </c>
      <c r="AE390" s="30" t="str">
        <f t="shared" si="82"/>
        <v>s14i2seq2</v>
      </c>
      <c r="AF390" s="30" t="e">
        <f>VLOOKUP(AE390,sesionitem!D:E,2,FALSE)</f>
        <v>#N/A</v>
      </c>
      <c r="AG390" s="30" t="e">
        <f t="shared" si="83"/>
        <v>#N/A</v>
      </c>
    </row>
    <row r="391" spans="1:33" x14ac:dyDescent="0.2">
      <c r="A391" s="30">
        <v>390</v>
      </c>
      <c r="B391" s="30">
        <f>VLOOKUP(C391,'May Sessions'!D:E,2,FALSE)</f>
        <v>14</v>
      </c>
      <c r="C391" s="31">
        <v>44343.8125</v>
      </c>
      <c r="D391" s="64">
        <f>VLOOKUP(E391,'Age Groups'!B:C,2,FALSE)</f>
        <v>4</v>
      </c>
      <c r="E391" s="31" t="s">
        <v>911</v>
      </c>
      <c r="F391" s="64">
        <f>VLOOKUP(H391,Items!J:L,3,FALSE)</f>
        <v>2</v>
      </c>
      <c r="G391" s="64">
        <f t="shared" si="79"/>
        <v>2</v>
      </c>
      <c r="H391" s="31" t="s">
        <v>923</v>
      </c>
      <c r="I391" s="31" t="s">
        <v>1109</v>
      </c>
      <c r="J391" s="64" t="str">
        <f t="shared" si="84"/>
        <v>1</v>
      </c>
      <c r="K391" s="31"/>
      <c r="L391" s="31" t="s">
        <v>922</v>
      </c>
      <c r="M391" s="62" t="s">
        <v>932</v>
      </c>
      <c r="N391" s="62" t="s">
        <v>1017</v>
      </c>
      <c r="O391" s="61">
        <f>VLOOKUP(P391,Clubs!D:E,2,FALSE)</f>
        <v>29</v>
      </c>
      <c r="P391" s="62" t="s">
        <v>1004</v>
      </c>
      <c r="Q391" s="61">
        <v>1</v>
      </c>
      <c r="R391" s="32"/>
      <c r="V391" s="30" t="str">
        <f t="shared" si="75"/>
        <v>c29ag4y2d101</v>
      </c>
      <c r="W391" s="30">
        <f>VLOOKUP(V391,Cohorts!A:B,2,FALSE)</f>
        <v>126</v>
      </c>
      <c r="X391" s="30" t="str">
        <f t="shared" si="76"/>
        <v xml:space="preserve">            [ 'cohort_id' =&gt; 126,  'team_rank_id' =&gt; 1 ],</v>
      </c>
      <c r="Y391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1" s="30" t="str">
        <f t="shared" si="74"/>
        <v xml:space="preserve">            [ 'session_id' =&gt; 14, 'division_id' =&gt; 101 ],</v>
      </c>
      <c r="AA391" s="30" t="str">
        <f t="shared" si="78"/>
        <v xml:space="preserve">            [ 'session_id' =&gt;   14, 'team_rank_id' =&gt; 1 ],</v>
      </c>
      <c r="AB391" s="30" t="str">
        <f t="shared" si="80"/>
        <v xml:space="preserve">            [ 'session_id' =&gt;   14, 'item_id' =&gt; 2, 'sequence' =&gt; 2 ],</v>
      </c>
      <c r="AC391" s="30" t="str">
        <f t="shared" si="81"/>
        <v>cohort126teamrank1</v>
      </c>
      <c r="AD391" s="30">
        <f>VLOOKUP(AC391,teams!C:D,2,FALSE)</f>
        <v>15</v>
      </c>
      <c r="AE391" s="30" t="str">
        <f t="shared" si="82"/>
        <v>s14i2seq2</v>
      </c>
      <c r="AF391" s="30" t="e">
        <f>VLOOKUP(AE391,sesionitem!D:E,2,FALSE)</f>
        <v>#N/A</v>
      </c>
      <c r="AG391" s="30" t="e">
        <f t="shared" si="83"/>
        <v>#N/A</v>
      </c>
    </row>
    <row r="392" spans="1:33" x14ac:dyDescent="0.2">
      <c r="A392" s="30">
        <v>391</v>
      </c>
      <c r="B392" s="30">
        <f>VLOOKUP(C392,'May Sessions'!D:E,2,FALSE)</f>
        <v>14</v>
      </c>
      <c r="C392" s="31">
        <v>44343.8125</v>
      </c>
      <c r="D392" s="64">
        <f>VLOOKUP(E392,'Age Groups'!B:C,2,FALSE)</f>
        <v>4</v>
      </c>
      <c r="E392" s="31" t="s">
        <v>911</v>
      </c>
      <c r="F392" s="64">
        <f>VLOOKUP(H392,Items!J:L,3,FALSE)</f>
        <v>2</v>
      </c>
      <c r="G392" s="64">
        <f t="shared" si="79"/>
        <v>2</v>
      </c>
      <c r="H392" s="31" t="s">
        <v>923</v>
      </c>
      <c r="I392" s="31" t="s">
        <v>1109</v>
      </c>
      <c r="J392" s="64" t="str">
        <f t="shared" si="84"/>
        <v>1</v>
      </c>
      <c r="K392" s="31"/>
      <c r="L392" s="31" t="s">
        <v>922</v>
      </c>
      <c r="M392" s="62" t="s">
        <v>932</v>
      </c>
      <c r="N392" s="62" t="s">
        <v>1042</v>
      </c>
      <c r="O392" s="61">
        <f>VLOOKUP(P392,Clubs!D:E,2,FALSE)</f>
        <v>6</v>
      </c>
      <c r="P392" s="62" t="s">
        <v>16</v>
      </c>
      <c r="Q392" s="61">
        <v>1</v>
      </c>
      <c r="R392" s="32"/>
      <c r="V392" s="30" t="str">
        <f t="shared" si="75"/>
        <v>c6ag4y2d101</v>
      </c>
      <c r="W392" s="30">
        <f>VLOOKUP(V392,Cohorts!A:B,2,FALSE)</f>
        <v>220</v>
      </c>
      <c r="X392" s="30" t="str">
        <f t="shared" si="76"/>
        <v xml:space="preserve">            [ 'cohort_id' =&gt; 220,  'team_rank_id' =&gt; 1 ],</v>
      </c>
      <c r="Y392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2" s="30" t="str">
        <f t="shared" si="74"/>
        <v xml:space="preserve">            [ 'session_id' =&gt; 14, 'division_id' =&gt; 101 ],</v>
      </c>
      <c r="AA392" s="30" t="str">
        <f t="shared" si="78"/>
        <v xml:space="preserve">            [ 'session_id' =&gt;   14, 'team_rank_id' =&gt; 1 ],</v>
      </c>
      <c r="AB392" s="30" t="str">
        <f t="shared" si="80"/>
        <v xml:space="preserve">            [ 'session_id' =&gt;   14, 'item_id' =&gt; 2, 'sequence' =&gt; 2 ],</v>
      </c>
      <c r="AC392" s="30" t="str">
        <f t="shared" si="81"/>
        <v>cohort220teamrank1</v>
      </c>
      <c r="AD392" s="30">
        <f>VLOOKUP(AC392,teams!C:D,2,FALSE)</f>
        <v>86</v>
      </c>
      <c r="AE392" s="30" t="str">
        <f t="shared" si="82"/>
        <v>s14i2seq2</v>
      </c>
      <c r="AF392" s="30" t="e">
        <f>VLOOKUP(AE392,sesionitem!D:E,2,FALSE)</f>
        <v>#N/A</v>
      </c>
      <c r="AG392" s="30" t="e">
        <f t="shared" si="83"/>
        <v>#N/A</v>
      </c>
    </row>
    <row r="393" spans="1:33" x14ac:dyDescent="0.2">
      <c r="A393" s="30">
        <v>392</v>
      </c>
      <c r="B393" s="30">
        <f>VLOOKUP(C393,'May Sessions'!D:E,2,FALSE)</f>
        <v>14</v>
      </c>
      <c r="C393" s="31">
        <v>44343.8125</v>
      </c>
      <c r="D393" s="64">
        <f>VLOOKUP(E393,'Age Groups'!B:C,2,FALSE)</f>
        <v>4</v>
      </c>
      <c r="E393" s="31" t="s">
        <v>911</v>
      </c>
      <c r="F393" s="64">
        <f>VLOOKUP(H393,Items!J:L,3,FALSE)</f>
        <v>2</v>
      </c>
      <c r="G393" s="64">
        <f t="shared" si="79"/>
        <v>2</v>
      </c>
      <c r="H393" s="31" t="s">
        <v>923</v>
      </c>
      <c r="I393" s="31" t="s">
        <v>1109</v>
      </c>
      <c r="J393" s="64" t="str">
        <f t="shared" si="84"/>
        <v>1</v>
      </c>
      <c r="K393" s="31"/>
      <c r="L393" s="31" t="s">
        <v>922</v>
      </c>
      <c r="M393" s="62" t="s">
        <v>932</v>
      </c>
      <c r="N393" s="62" t="s">
        <v>1057</v>
      </c>
      <c r="O393" s="61">
        <f>VLOOKUP(P393,Clubs!D:E,2,FALSE)</f>
        <v>35</v>
      </c>
      <c r="P393" s="62" t="s">
        <v>127</v>
      </c>
      <c r="Q393" s="61">
        <v>1</v>
      </c>
      <c r="R393" s="32"/>
      <c r="V393" s="30" t="str">
        <f t="shared" si="75"/>
        <v>c35ag4y2d101</v>
      </c>
      <c r="W393" s="30">
        <f>VLOOKUP(V393,Cohorts!A:B,2,FALSE)</f>
        <v>157</v>
      </c>
      <c r="X393" s="30" t="str">
        <f t="shared" si="76"/>
        <v xml:space="preserve">            [ 'cohort_id' =&gt; 157,  'team_rank_id' =&gt; 1 ],</v>
      </c>
      <c r="Y393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3" s="30" t="str">
        <f t="shared" si="74"/>
        <v xml:space="preserve">            [ 'session_id' =&gt; 14, 'division_id' =&gt; 101 ],</v>
      </c>
      <c r="AA393" s="30" t="str">
        <f t="shared" si="78"/>
        <v xml:space="preserve">            [ 'session_id' =&gt;   14, 'team_rank_id' =&gt; 1 ],</v>
      </c>
      <c r="AB393" s="30" t="str">
        <f t="shared" si="80"/>
        <v xml:space="preserve">            [ 'session_id' =&gt;   14, 'item_id' =&gt; 2, 'sequence' =&gt; 2 ],</v>
      </c>
      <c r="AC393" s="30" t="str">
        <f t="shared" si="81"/>
        <v>cohort157teamrank1</v>
      </c>
      <c r="AD393" s="30">
        <f>VLOOKUP(AC393,teams!C:D,2,FALSE)</f>
        <v>39</v>
      </c>
      <c r="AE393" s="30" t="str">
        <f t="shared" si="82"/>
        <v>s14i2seq2</v>
      </c>
      <c r="AF393" s="30" t="e">
        <f>VLOOKUP(AE393,sesionitem!D:E,2,FALSE)</f>
        <v>#N/A</v>
      </c>
      <c r="AG393" s="30" t="e">
        <f t="shared" si="83"/>
        <v>#N/A</v>
      </c>
    </row>
    <row r="394" spans="1:33" x14ac:dyDescent="0.2">
      <c r="A394" s="30">
        <v>393</v>
      </c>
      <c r="B394" s="30">
        <f>VLOOKUP(C394,'May Sessions'!D:E,2,FALSE)</f>
        <v>14</v>
      </c>
      <c r="C394" s="31">
        <v>44343.8125</v>
      </c>
      <c r="D394" s="64">
        <f>VLOOKUP(E394,'Age Groups'!B:C,2,FALSE)</f>
        <v>4</v>
      </c>
      <c r="E394" s="31" t="s">
        <v>911</v>
      </c>
      <c r="F394" s="64">
        <f>VLOOKUP(H394,Items!J:L,3,FALSE)</f>
        <v>2</v>
      </c>
      <c r="G394" s="64">
        <f t="shared" si="79"/>
        <v>2</v>
      </c>
      <c r="H394" s="31" t="s">
        <v>923</v>
      </c>
      <c r="I394" s="31" t="s">
        <v>1109</v>
      </c>
      <c r="J394" s="64" t="str">
        <f t="shared" si="84"/>
        <v>1</v>
      </c>
      <c r="K394" s="31"/>
      <c r="L394" s="31" t="s">
        <v>922</v>
      </c>
      <c r="M394" s="32" t="s">
        <v>932</v>
      </c>
      <c r="N394" s="32" t="s">
        <v>1067</v>
      </c>
      <c r="O394" s="61">
        <f>VLOOKUP(P394,Clubs!D:E,2,FALSE)</f>
        <v>13</v>
      </c>
      <c r="P394" s="32" t="s">
        <v>1074</v>
      </c>
      <c r="Q394" s="32" t="s">
        <v>938</v>
      </c>
      <c r="R394" s="32"/>
      <c r="V394" s="30" t="str">
        <f t="shared" si="75"/>
        <v>c13ag4y2d101</v>
      </c>
      <c r="W394" s="30">
        <f>VLOOKUP(V394,Cohorts!A:B,2,FALSE)</f>
        <v>29</v>
      </c>
      <c r="X394" s="30" t="str">
        <f t="shared" si="76"/>
        <v xml:space="preserve">            [ 'cohort_id' =&gt; 29,  'team_rank_id' =&gt; 1 ],</v>
      </c>
      <c r="Y394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4" s="30" t="str">
        <f t="shared" si="74"/>
        <v xml:space="preserve">            [ 'session_id' =&gt; 14, 'division_id' =&gt; 101 ],</v>
      </c>
      <c r="AA394" s="30" t="str">
        <f t="shared" si="78"/>
        <v xml:space="preserve">            [ 'session_id' =&gt;   14, 'team_rank_id' =&gt; 1 ],</v>
      </c>
      <c r="AB394" s="30" t="str">
        <f t="shared" si="80"/>
        <v xml:space="preserve">            [ 'session_id' =&gt;   14, 'item_id' =&gt; 2, 'sequence' =&gt; 2 ],</v>
      </c>
      <c r="AC394" s="30" t="str">
        <f t="shared" si="81"/>
        <v>cohort29teamrank1</v>
      </c>
      <c r="AD394" s="30">
        <f>VLOOKUP(AC394,teams!C:D,2,FALSE)</f>
        <v>116</v>
      </c>
      <c r="AE394" s="30" t="str">
        <f t="shared" si="82"/>
        <v>s14i2seq2</v>
      </c>
      <c r="AF394" s="30" t="e">
        <f>VLOOKUP(AE394,sesionitem!D:E,2,FALSE)</f>
        <v>#N/A</v>
      </c>
      <c r="AG394" s="30" t="e">
        <f t="shared" si="83"/>
        <v>#N/A</v>
      </c>
    </row>
    <row r="395" spans="1:33" x14ac:dyDescent="0.2">
      <c r="A395" s="30">
        <v>394</v>
      </c>
      <c r="B395" s="30">
        <f>VLOOKUP(C395,'May Sessions'!D:E,2,FALSE)</f>
        <v>14</v>
      </c>
      <c r="C395" s="31">
        <v>44343.8125</v>
      </c>
      <c r="D395" s="64">
        <f>VLOOKUP(E395,'Age Groups'!B:C,2,FALSE)</f>
        <v>4</v>
      </c>
      <c r="E395" s="31" t="s">
        <v>911</v>
      </c>
      <c r="F395" s="64">
        <f>VLOOKUP(H395,Items!J:L,3,FALSE)</f>
        <v>2</v>
      </c>
      <c r="G395" s="64">
        <f t="shared" si="79"/>
        <v>2</v>
      </c>
      <c r="H395" s="31" t="s">
        <v>923</v>
      </c>
      <c r="I395" s="31" t="s">
        <v>1109</v>
      </c>
      <c r="J395" s="64" t="str">
        <f t="shared" si="84"/>
        <v>1</v>
      </c>
      <c r="K395" s="31"/>
      <c r="L395" s="31" t="s">
        <v>922</v>
      </c>
      <c r="M395" s="62" t="s">
        <v>932</v>
      </c>
      <c r="N395" s="62" t="s">
        <v>1070</v>
      </c>
      <c r="O395" s="61">
        <f>VLOOKUP(P395,Clubs!D:E,2,FALSE)</f>
        <v>7</v>
      </c>
      <c r="P395" s="62" t="s">
        <v>1075</v>
      </c>
      <c r="Q395" s="61">
        <v>1</v>
      </c>
      <c r="R395" s="32"/>
      <c r="V395" s="30" t="str">
        <f t="shared" si="75"/>
        <v>c7ag4y2d101</v>
      </c>
      <c r="W395" s="30">
        <f>VLOOKUP(V395,Cohorts!A:B,2,FALSE)</f>
        <v>228</v>
      </c>
      <c r="X395" s="30" t="str">
        <f t="shared" si="76"/>
        <v xml:space="preserve">            [ 'cohort_id' =&gt; 228,  'team_rank_id' =&gt; 1 ],</v>
      </c>
      <c r="Y395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5" s="30" t="str">
        <f t="shared" si="74"/>
        <v xml:space="preserve">            [ 'session_id' =&gt; 14, 'division_id' =&gt; 101 ],</v>
      </c>
      <c r="AA395" s="30" t="str">
        <f t="shared" si="78"/>
        <v xml:space="preserve">            [ 'session_id' =&gt;   14, 'team_rank_id' =&gt; 1 ],</v>
      </c>
      <c r="AB395" s="30" t="str">
        <f t="shared" si="80"/>
        <v xml:space="preserve">            [ 'session_id' =&gt;   14, 'item_id' =&gt; 2, 'sequence' =&gt; 2 ],</v>
      </c>
      <c r="AC395" s="30" t="str">
        <f t="shared" si="81"/>
        <v>cohort228teamrank1</v>
      </c>
      <c r="AD395" s="30">
        <f>VLOOKUP(AC395,teams!C:D,2,FALSE)</f>
        <v>92</v>
      </c>
      <c r="AE395" s="30" t="str">
        <f t="shared" si="82"/>
        <v>s14i2seq2</v>
      </c>
      <c r="AF395" s="30" t="e">
        <f>VLOOKUP(AE395,sesionitem!D:E,2,FALSE)</f>
        <v>#N/A</v>
      </c>
      <c r="AG395" s="30" t="e">
        <f t="shared" si="83"/>
        <v>#N/A</v>
      </c>
    </row>
    <row r="396" spans="1:33" x14ac:dyDescent="0.2">
      <c r="A396" s="30">
        <v>395</v>
      </c>
      <c r="B396" s="30">
        <f>VLOOKUP(C396,'May Sessions'!D:E,2,FALSE)</f>
        <v>14</v>
      </c>
      <c r="C396" s="31">
        <v>44343.8125</v>
      </c>
      <c r="D396" s="64">
        <f>VLOOKUP(E396,'Age Groups'!B:C,2,FALSE)</f>
        <v>4</v>
      </c>
      <c r="E396" s="31" t="s">
        <v>911</v>
      </c>
      <c r="F396" s="64">
        <f>VLOOKUP(H396,Items!J:L,3,FALSE)</f>
        <v>2</v>
      </c>
      <c r="G396" s="64">
        <f t="shared" si="79"/>
        <v>2</v>
      </c>
      <c r="H396" s="31" t="s">
        <v>923</v>
      </c>
      <c r="I396" s="31" t="s">
        <v>1109</v>
      </c>
      <c r="J396" s="64" t="str">
        <f t="shared" si="84"/>
        <v>1</v>
      </c>
      <c r="K396" s="31"/>
      <c r="L396" s="31" t="s">
        <v>922</v>
      </c>
      <c r="M396" s="62" t="s">
        <v>932</v>
      </c>
      <c r="N396" s="62" t="s">
        <v>1071</v>
      </c>
      <c r="O396" s="61">
        <f>VLOOKUP(P396,Clubs!D:E,2,FALSE)</f>
        <v>40</v>
      </c>
      <c r="P396" s="62" t="s">
        <v>145</v>
      </c>
      <c r="Q396" s="61">
        <v>1</v>
      </c>
      <c r="R396" s="32"/>
      <c r="V396" s="30" t="str">
        <f t="shared" si="75"/>
        <v>c40ag4y2d101</v>
      </c>
      <c r="W396" s="30">
        <f>VLOOKUP(V396,Cohorts!A:B,2,FALSE)</f>
        <v>200</v>
      </c>
      <c r="X396" s="30" t="str">
        <f t="shared" si="76"/>
        <v xml:space="preserve">            [ 'cohort_id' =&gt; 200,  'team_rank_id' =&gt; 1 ],</v>
      </c>
      <c r="Y396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6" s="30" t="str">
        <f t="shared" si="74"/>
        <v xml:space="preserve">            [ 'session_id' =&gt; 14, 'division_id' =&gt; 101 ],</v>
      </c>
      <c r="AA396" s="30" t="str">
        <f t="shared" si="78"/>
        <v xml:space="preserve">            [ 'session_id' =&gt;   14, 'team_rank_id' =&gt; 1 ],</v>
      </c>
      <c r="AB396" s="30" t="str">
        <f t="shared" si="80"/>
        <v xml:space="preserve">            [ 'session_id' =&gt;   14, 'item_id' =&gt; 2, 'sequence' =&gt; 2 ],</v>
      </c>
      <c r="AC396" s="30" t="str">
        <f t="shared" si="81"/>
        <v>cohort200teamrank1</v>
      </c>
      <c r="AD396" s="30">
        <f>VLOOKUP(AC396,teams!C:D,2,FALSE)</f>
        <v>70</v>
      </c>
      <c r="AE396" s="30" t="str">
        <f t="shared" si="82"/>
        <v>s14i2seq2</v>
      </c>
      <c r="AF396" s="30" t="e">
        <f>VLOOKUP(AE396,sesionitem!D:E,2,FALSE)</f>
        <v>#N/A</v>
      </c>
      <c r="AG396" s="30" t="e">
        <f t="shared" si="83"/>
        <v>#N/A</v>
      </c>
    </row>
    <row r="397" spans="1:33" ht="17" x14ac:dyDescent="0.2">
      <c r="A397" s="30">
        <v>396</v>
      </c>
      <c r="B397" s="30">
        <f>VLOOKUP(C397,'May Sessions'!D:E,2,FALSE)</f>
        <v>14</v>
      </c>
      <c r="C397" s="31">
        <v>44343.8125</v>
      </c>
      <c r="D397" s="64">
        <f>VLOOKUP(E397,'Age Groups'!B:C,2,FALSE)</f>
        <v>4</v>
      </c>
      <c r="E397" s="31" t="s">
        <v>911</v>
      </c>
      <c r="F397" s="64">
        <f>VLOOKUP(H397,Items!J:L,3,FALSE)</f>
        <v>8</v>
      </c>
      <c r="G397" s="64">
        <f t="shared" si="79"/>
        <v>3</v>
      </c>
      <c r="H397" s="31" t="s">
        <v>919</v>
      </c>
      <c r="I397" s="31" t="s">
        <v>1108</v>
      </c>
      <c r="J397" s="64" t="str">
        <f t="shared" si="84"/>
        <v>1</v>
      </c>
      <c r="K397" s="31"/>
      <c r="L397" s="31" t="s">
        <v>922</v>
      </c>
      <c r="M397" s="32" t="s">
        <v>932</v>
      </c>
      <c r="N397" s="32" t="s">
        <v>938</v>
      </c>
      <c r="O397" s="61">
        <f>VLOOKUP(P397,Clubs!D:E,2,FALSE)</f>
        <v>13</v>
      </c>
      <c r="P397" s="32" t="s">
        <v>1074</v>
      </c>
      <c r="Q397" s="32" t="s">
        <v>986</v>
      </c>
      <c r="R397" s="34" t="s">
        <v>876</v>
      </c>
      <c r="V397" s="30" t="str">
        <f t="shared" si="75"/>
        <v>c13ag4y2d101</v>
      </c>
      <c r="W397" s="30">
        <f>VLOOKUP(V397,Cohorts!A:B,2,FALSE)</f>
        <v>29</v>
      </c>
      <c r="X397" s="30" t="str">
        <f t="shared" si="76"/>
        <v xml:space="preserve">            [ 'cohort_id' =&gt; 29,  'team_rank_id' =&gt; 2 ],</v>
      </c>
      <c r="Y397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7" s="30" t="str">
        <f t="shared" si="74"/>
        <v xml:space="preserve">            [ 'session_id' =&gt; 14, 'division_id' =&gt; 101 ],</v>
      </c>
      <c r="AA397" s="30" t="str">
        <f t="shared" si="78"/>
        <v xml:space="preserve">            [ 'session_id' =&gt;   14, 'team_rank_id' =&gt; 2 ],</v>
      </c>
      <c r="AB397" s="30" t="str">
        <f t="shared" si="80"/>
        <v xml:space="preserve">            [ 'session_id' =&gt;   14, 'item_id' =&gt; 8, 'sequence' =&gt; 3 ],</v>
      </c>
      <c r="AC397" s="30" t="str">
        <f t="shared" si="81"/>
        <v>cohort29teamrank2</v>
      </c>
      <c r="AD397" s="30">
        <f>VLOOKUP(AC397,teams!C:D,2,FALSE)</f>
        <v>117</v>
      </c>
      <c r="AE397" s="30" t="str">
        <f t="shared" si="82"/>
        <v>s14i8seq3</v>
      </c>
      <c r="AF397" s="30" t="e">
        <f>VLOOKUP(AE397,sesionitem!D:E,2,FALSE)</f>
        <v>#N/A</v>
      </c>
      <c r="AG397" s="30" t="e">
        <f t="shared" si="83"/>
        <v>#N/A</v>
      </c>
    </row>
    <row r="398" spans="1:33" ht="17" x14ac:dyDescent="0.2">
      <c r="A398" s="30">
        <v>397</v>
      </c>
      <c r="B398" s="30">
        <f>VLOOKUP(C398,'May Sessions'!D:E,2,FALSE)</f>
        <v>14</v>
      </c>
      <c r="C398" s="31">
        <v>44343.8125</v>
      </c>
      <c r="D398" s="64">
        <f>VLOOKUP(E398,'Age Groups'!B:C,2,FALSE)</f>
        <v>4</v>
      </c>
      <c r="E398" s="31" t="s">
        <v>911</v>
      </c>
      <c r="F398" s="64">
        <f>VLOOKUP(H398,Items!J:L,3,FALSE)</f>
        <v>8</v>
      </c>
      <c r="G398" s="64">
        <f t="shared" si="79"/>
        <v>3</v>
      </c>
      <c r="H398" s="31" t="s">
        <v>919</v>
      </c>
      <c r="I398" s="31" t="s">
        <v>1108</v>
      </c>
      <c r="J398" s="64" t="str">
        <f t="shared" si="84"/>
        <v>1</v>
      </c>
      <c r="K398" s="31"/>
      <c r="L398" s="31" t="s">
        <v>922</v>
      </c>
      <c r="M398" s="62" t="s">
        <v>932</v>
      </c>
      <c r="N398" s="62" t="s">
        <v>986</v>
      </c>
      <c r="O398" s="61">
        <f>VLOOKUP(P398,Clubs!D:E,2,FALSE)</f>
        <v>29</v>
      </c>
      <c r="P398" s="62" t="s">
        <v>1004</v>
      </c>
      <c r="Q398" s="61">
        <v>1</v>
      </c>
      <c r="R398" s="34" t="s">
        <v>877</v>
      </c>
      <c r="V398" s="30" t="str">
        <f t="shared" si="75"/>
        <v>c29ag4y2d101</v>
      </c>
      <c r="W398" s="30">
        <f>VLOOKUP(V398,Cohorts!A:B,2,FALSE)</f>
        <v>126</v>
      </c>
      <c r="X398" s="30" t="str">
        <f t="shared" si="76"/>
        <v xml:space="preserve">            [ 'cohort_id' =&gt; 126,  'team_rank_id' =&gt; 1 ],</v>
      </c>
      <c r="Y398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8" s="30" t="str">
        <f t="shared" si="74"/>
        <v xml:space="preserve">            [ 'session_id' =&gt; 14, 'division_id' =&gt; 101 ],</v>
      </c>
      <c r="AA398" s="30" t="str">
        <f t="shared" si="78"/>
        <v xml:space="preserve">            [ 'session_id' =&gt;   14, 'team_rank_id' =&gt; 1 ],</v>
      </c>
      <c r="AB398" s="30" t="str">
        <f t="shared" si="80"/>
        <v xml:space="preserve">            [ 'session_id' =&gt;   14, 'item_id' =&gt; 8, 'sequence' =&gt; 3 ],</v>
      </c>
      <c r="AC398" s="30" t="str">
        <f t="shared" si="81"/>
        <v>cohort126teamrank1</v>
      </c>
      <c r="AD398" s="30">
        <f>VLOOKUP(AC398,teams!C:D,2,FALSE)</f>
        <v>15</v>
      </c>
      <c r="AE398" s="30" t="str">
        <f t="shared" si="82"/>
        <v>s14i8seq3</v>
      </c>
      <c r="AF398" s="30" t="e">
        <f>VLOOKUP(AE398,sesionitem!D:E,2,FALSE)</f>
        <v>#N/A</v>
      </c>
      <c r="AG398" s="30" t="e">
        <f t="shared" si="83"/>
        <v>#N/A</v>
      </c>
    </row>
    <row r="399" spans="1:33" x14ac:dyDescent="0.2">
      <c r="A399" s="30">
        <v>398</v>
      </c>
      <c r="B399" s="30">
        <f>VLOOKUP(C399,'May Sessions'!D:E,2,FALSE)</f>
        <v>14</v>
      </c>
      <c r="C399" s="31">
        <v>44343.8125</v>
      </c>
      <c r="D399" s="64">
        <f>VLOOKUP(E399,'Age Groups'!B:C,2,FALSE)</f>
        <v>4</v>
      </c>
      <c r="E399" s="31" t="s">
        <v>911</v>
      </c>
      <c r="F399" s="64">
        <f>VLOOKUP(H399,Items!J:L,3,FALSE)</f>
        <v>8</v>
      </c>
      <c r="G399" s="64">
        <f t="shared" si="79"/>
        <v>3</v>
      </c>
      <c r="H399" s="31" t="s">
        <v>919</v>
      </c>
      <c r="I399" s="31" t="s">
        <v>1108</v>
      </c>
      <c r="J399" s="64" t="str">
        <f t="shared" si="84"/>
        <v>1</v>
      </c>
      <c r="K399" s="31"/>
      <c r="L399" s="31" t="s">
        <v>922</v>
      </c>
      <c r="M399" s="32" t="s">
        <v>932</v>
      </c>
      <c r="N399" s="32" t="s">
        <v>1017</v>
      </c>
      <c r="O399" s="61">
        <f>VLOOKUP(P399,Clubs!D:E,2,FALSE)</f>
        <v>13</v>
      </c>
      <c r="P399" s="32" t="s">
        <v>1074</v>
      </c>
      <c r="Q399" s="32" t="s">
        <v>938</v>
      </c>
      <c r="R399" s="33"/>
      <c r="V399" s="30" t="str">
        <f t="shared" si="75"/>
        <v>c13ag4y2d101</v>
      </c>
      <c r="W399" s="30">
        <f>VLOOKUP(V399,Cohorts!A:B,2,FALSE)</f>
        <v>29</v>
      </c>
      <c r="X399" s="30" t="str">
        <f t="shared" si="76"/>
        <v xml:space="preserve">            [ 'cohort_id' =&gt; 29,  'team_rank_id' =&gt; 1 ],</v>
      </c>
      <c r="Y399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399" s="30" t="str">
        <f t="shared" si="74"/>
        <v xml:space="preserve">            [ 'session_id' =&gt; 14, 'division_id' =&gt; 101 ],</v>
      </c>
      <c r="AA399" s="30" t="str">
        <f t="shared" si="78"/>
        <v xml:space="preserve">            [ 'session_id' =&gt;   14, 'team_rank_id' =&gt; 1 ],</v>
      </c>
      <c r="AB399" s="30" t="str">
        <f t="shared" si="80"/>
        <v xml:space="preserve">            [ 'session_id' =&gt;   14, 'item_id' =&gt; 8, 'sequence' =&gt; 3 ],</v>
      </c>
      <c r="AC399" s="30" t="str">
        <f t="shared" si="81"/>
        <v>cohort29teamrank1</v>
      </c>
      <c r="AD399" s="30">
        <f>VLOOKUP(AC399,teams!C:D,2,FALSE)</f>
        <v>116</v>
      </c>
      <c r="AE399" s="30" t="str">
        <f t="shared" si="82"/>
        <v>s14i8seq3</v>
      </c>
      <c r="AF399" s="30" t="e">
        <f>VLOOKUP(AE399,sesionitem!D:E,2,FALSE)</f>
        <v>#N/A</v>
      </c>
      <c r="AG399" s="30" t="e">
        <f t="shared" si="83"/>
        <v>#N/A</v>
      </c>
    </row>
    <row r="400" spans="1:33" x14ac:dyDescent="0.2">
      <c r="A400" s="30">
        <v>399</v>
      </c>
      <c r="B400" s="30">
        <f>VLOOKUP(C400,'May Sessions'!D:E,2,FALSE)</f>
        <v>14</v>
      </c>
      <c r="C400" s="31">
        <v>44343.8125</v>
      </c>
      <c r="D400" s="64">
        <f>VLOOKUP(E400,'Age Groups'!B:C,2,FALSE)</f>
        <v>4</v>
      </c>
      <c r="E400" s="31" t="s">
        <v>911</v>
      </c>
      <c r="F400" s="64">
        <f>VLOOKUP(H400,Items!J:L,3,FALSE)</f>
        <v>8</v>
      </c>
      <c r="G400" s="64">
        <f t="shared" si="79"/>
        <v>3</v>
      </c>
      <c r="H400" s="31" t="s">
        <v>919</v>
      </c>
      <c r="I400" s="31" t="s">
        <v>1108</v>
      </c>
      <c r="J400" s="64" t="str">
        <f t="shared" si="84"/>
        <v>1</v>
      </c>
      <c r="K400" s="31"/>
      <c r="L400" s="31" t="s">
        <v>922</v>
      </c>
      <c r="M400" s="62" t="s">
        <v>932</v>
      </c>
      <c r="N400" s="62" t="s">
        <v>1042</v>
      </c>
      <c r="O400" s="61">
        <f>VLOOKUP(P400,Clubs!D:E,2,FALSE)</f>
        <v>40</v>
      </c>
      <c r="P400" s="62" t="s">
        <v>145</v>
      </c>
      <c r="Q400" s="61">
        <v>1</v>
      </c>
      <c r="R400" s="33"/>
      <c r="V400" s="30" t="str">
        <f t="shared" si="75"/>
        <v>c40ag4y2d101</v>
      </c>
      <c r="W400" s="30">
        <f>VLOOKUP(V400,Cohorts!A:B,2,FALSE)</f>
        <v>200</v>
      </c>
      <c r="X400" s="30" t="str">
        <f t="shared" si="76"/>
        <v xml:space="preserve">            [ 'cohort_id' =&gt; 200,  'team_rank_id' =&gt; 1 ],</v>
      </c>
      <c r="Y400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400" s="30" t="str">
        <f t="shared" si="74"/>
        <v xml:space="preserve">            [ 'session_id' =&gt; 14, 'division_id' =&gt; 101 ],</v>
      </c>
      <c r="AA400" s="30" t="str">
        <f t="shared" si="78"/>
        <v xml:space="preserve">            [ 'session_id' =&gt;   14, 'team_rank_id' =&gt; 1 ],</v>
      </c>
      <c r="AB400" s="30" t="str">
        <f t="shared" si="80"/>
        <v xml:space="preserve">            [ 'session_id' =&gt;   14, 'item_id' =&gt; 8, 'sequence' =&gt; 3 ],</v>
      </c>
      <c r="AC400" s="30" t="str">
        <f t="shared" si="81"/>
        <v>cohort200teamrank1</v>
      </c>
      <c r="AD400" s="30">
        <f>VLOOKUP(AC400,teams!C:D,2,FALSE)</f>
        <v>70</v>
      </c>
      <c r="AE400" s="30" t="str">
        <f t="shared" si="82"/>
        <v>s14i8seq3</v>
      </c>
      <c r="AF400" s="30" t="e">
        <f>VLOOKUP(AE400,sesionitem!D:E,2,FALSE)</f>
        <v>#N/A</v>
      </c>
      <c r="AG400" s="30" t="e">
        <f t="shared" si="83"/>
        <v>#N/A</v>
      </c>
    </row>
    <row r="401" spans="1:33" ht="17" x14ac:dyDescent="0.2">
      <c r="A401" s="30">
        <v>400</v>
      </c>
      <c r="B401" s="30">
        <f>VLOOKUP(C401,'May Sessions'!D:E,2,FALSE)</f>
        <v>14</v>
      </c>
      <c r="C401" s="31">
        <v>44343.8125</v>
      </c>
      <c r="D401" s="64">
        <f>VLOOKUP(E401,'Age Groups'!B:C,2,FALSE)</f>
        <v>4</v>
      </c>
      <c r="E401" s="31" t="s">
        <v>911</v>
      </c>
      <c r="F401" s="64">
        <f>VLOOKUP(H401,Items!J:L,3,FALSE)</f>
        <v>8</v>
      </c>
      <c r="G401" s="64">
        <f t="shared" si="79"/>
        <v>3</v>
      </c>
      <c r="H401" s="31" t="s">
        <v>919</v>
      </c>
      <c r="I401" s="31" t="s">
        <v>1108</v>
      </c>
      <c r="J401" s="64" t="str">
        <f t="shared" si="84"/>
        <v>1</v>
      </c>
      <c r="K401" s="31"/>
      <c r="L401" s="31" t="s">
        <v>922</v>
      </c>
      <c r="M401" s="62" t="s">
        <v>932</v>
      </c>
      <c r="N401" s="62" t="s">
        <v>1057</v>
      </c>
      <c r="O401" s="61">
        <f>VLOOKUP(P401,Clubs!D:E,2,FALSE)</f>
        <v>7</v>
      </c>
      <c r="P401" s="62" t="s">
        <v>1075</v>
      </c>
      <c r="Q401" s="61">
        <v>1</v>
      </c>
      <c r="R401" s="34" t="s">
        <v>878</v>
      </c>
      <c r="V401" s="30" t="str">
        <f t="shared" si="75"/>
        <v>c7ag4y2d101</v>
      </c>
      <c r="W401" s="30">
        <f>VLOOKUP(V401,Cohorts!A:B,2,FALSE)</f>
        <v>228</v>
      </c>
      <c r="X401" s="30" t="str">
        <f t="shared" si="76"/>
        <v xml:space="preserve">            [ 'cohort_id' =&gt; 228,  'team_rank_id' =&gt; 1 ],</v>
      </c>
      <c r="Y401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401" s="30" t="str">
        <f t="shared" si="74"/>
        <v xml:space="preserve">            [ 'session_id' =&gt; 14, 'division_id' =&gt; 101 ],</v>
      </c>
      <c r="AA401" s="30" t="str">
        <f t="shared" si="78"/>
        <v xml:space="preserve">            [ 'session_id' =&gt;   14, 'team_rank_id' =&gt; 1 ],</v>
      </c>
      <c r="AB401" s="30" t="str">
        <f t="shared" si="80"/>
        <v xml:space="preserve">            [ 'session_id' =&gt;   14, 'item_id' =&gt; 8, 'sequence' =&gt; 3 ],</v>
      </c>
      <c r="AC401" s="30" t="str">
        <f t="shared" si="81"/>
        <v>cohort228teamrank1</v>
      </c>
      <c r="AD401" s="30">
        <f>VLOOKUP(AC401,teams!C:D,2,FALSE)</f>
        <v>92</v>
      </c>
      <c r="AE401" s="30" t="str">
        <f t="shared" si="82"/>
        <v>s14i8seq3</v>
      </c>
      <c r="AF401" s="30" t="e">
        <f>VLOOKUP(AE401,sesionitem!D:E,2,FALSE)</f>
        <v>#N/A</v>
      </c>
      <c r="AG401" s="30" t="e">
        <f t="shared" si="83"/>
        <v>#N/A</v>
      </c>
    </row>
    <row r="402" spans="1:33" ht="17" x14ac:dyDescent="0.2">
      <c r="A402" s="30">
        <v>401</v>
      </c>
      <c r="B402" s="30">
        <f>VLOOKUP(C402,'May Sessions'!D:E,2,FALSE)</f>
        <v>14</v>
      </c>
      <c r="C402" s="31">
        <v>44343.8125</v>
      </c>
      <c r="D402" s="64">
        <f>VLOOKUP(E402,'Age Groups'!B:C,2,FALSE)</f>
        <v>4</v>
      </c>
      <c r="E402" s="31" t="s">
        <v>911</v>
      </c>
      <c r="F402" s="64">
        <f>VLOOKUP(H402,Items!J:L,3,FALSE)</f>
        <v>8</v>
      </c>
      <c r="G402" s="64">
        <f t="shared" si="79"/>
        <v>3</v>
      </c>
      <c r="H402" s="31" t="s">
        <v>919</v>
      </c>
      <c r="I402" s="31" t="s">
        <v>1108</v>
      </c>
      <c r="J402" s="64" t="str">
        <f t="shared" si="84"/>
        <v>1</v>
      </c>
      <c r="K402" s="31"/>
      <c r="L402" s="31" t="s">
        <v>922</v>
      </c>
      <c r="M402" s="62" t="s">
        <v>932</v>
      </c>
      <c r="N402" s="62" t="s">
        <v>1067</v>
      </c>
      <c r="O402" s="61">
        <f>VLOOKUP(P402,Clubs!D:E,2,FALSE)</f>
        <v>35</v>
      </c>
      <c r="P402" s="62" t="s">
        <v>127</v>
      </c>
      <c r="Q402" s="61">
        <v>1</v>
      </c>
      <c r="R402" s="34" t="s">
        <v>879</v>
      </c>
      <c r="V402" s="30" t="str">
        <f t="shared" si="75"/>
        <v>c35ag4y2d101</v>
      </c>
      <c r="W402" s="30">
        <f>VLOOKUP(V402,Cohorts!A:B,2,FALSE)</f>
        <v>157</v>
      </c>
      <c r="X402" s="30" t="str">
        <f t="shared" si="76"/>
        <v xml:space="preserve">            [ 'cohort_id' =&gt; 157,  'team_rank_id' =&gt; 1 ],</v>
      </c>
      <c r="Y402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402" s="30" t="str">
        <f t="shared" si="74"/>
        <v xml:space="preserve">            [ 'session_id' =&gt; 14, 'division_id' =&gt; 101 ],</v>
      </c>
      <c r="AA402" s="30" t="str">
        <f t="shared" si="78"/>
        <v xml:space="preserve">            [ 'session_id' =&gt;   14, 'team_rank_id' =&gt; 1 ],</v>
      </c>
      <c r="AB402" s="30" t="str">
        <f t="shared" si="80"/>
        <v xml:space="preserve">            [ 'session_id' =&gt;   14, 'item_id' =&gt; 8, 'sequence' =&gt; 3 ],</v>
      </c>
      <c r="AC402" s="30" t="str">
        <f t="shared" si="81"/>
        <v>cohort157teamrank1</v>
      </c>
      <c r="AD402" s="30">
        <f>VLOOKUP(AC402,teams!C:D,2,FALSE)</f>
        <v>39</v>
      </c>
      <c r="AE402" s="30" t="str">
        <f t="shared" si="82"/>
        <v>s14i8seq3</v>
      </c>
      <c r="AF402" s="30" t="e">
        <f>VLOOKUP(AE402,sesionitem!D:E,2,FALSE)</f>
        <v>#N/A</v>
      </c>
      <c r="AG402" s="30" t="e">
        <f t="shared" si="83"/>
        <v>#N/A</v>
      </c>
    </row>
    <row r="403" spans="1:33" ht="17" x14ac:dyDescent="0.2">
      <c r="A403" s="30">
        <v>402</v>
      </c>
      <c r="B403" s="30">
        <f>VLOOKUP(C403,'May Sessions'!D:E,2,FALSE)</f>
        <v>14</v>
      </c>
      <c r="C403" s="31">
        <v>44343.8125</v>
      </c>
      <c r="D403" s="64">
        <f>VLOOKUP(E403,'Age Groups'!B:C,2,FALSE)</f>
        <v>4</v>
      </c>
      <c r="E403" s="31" t="s">
        <v>911</v>
      </c>
      <c r="F403" s="64">
        <f>VLOOKUP(H403,Items!J:L,3,FALSE)</f>
        <v>8</v>
      </c>
      <c r="G403" s="64">
        <f t="shared" si="79"/>
        <v>3</v>
      </c>
      <c r="H403" s="31" t="s">
        <v>919</v>
      </c>
      <c r="I403" s="31" t="s">
        <v>1108</v>
      </c>
      <c r="J403" s="64" t="str">
        <f t="shared" si="84"/>
        <v>1</v>
      </c>
      <c r="K403" s="31"/>
      <c r="L403" s="31" t="s">
        <v>922</v>
      </c>
      <c r="M403" s="62" t="s">
        <v>932</v>
      </c>
      <c r="N403" s="62" t="s">
        <v>1070</v>
      </c>
      <c r="O403" s="61">
        <f>VLOOKUP(P403,Clubs!D:E,2,FALSE)</f>
        <v>6</v>
      </c>
      <c r="P403" s="62" t="s">
        <v>16</v>
      </c>
      <c r="Q403" s="61">
        <v>1</v>
      </c>
      <c r="R403" s="34" t="s">
        <v>880</v>
      </c>
      <c r="V403" s="30" t="str">
        <f t="shared" si="75"/>
        <v>c6ag4y2d101</v>
      </c>
      <c r="W403" s="30">
        <f>VLOOKUP(V403,Cohorts!A:B,2,FALSE)</f>
        <v>220</v>
      </c>
      <c r="X403" s="30" t="str">
        <f t="shared" si="76"/>
        <v xml:space="preserve">            [ 'cohort_id' =&gt; 220,  'team_rank_id' =&gt; 1 ],</v>
      </c>
      <c r="Y403" s="30" t="str">
        <f t="shared" si="77"/>
        <v xml:space="preserve">                'competition_id' =&gt; 1, // this is May 2021###                'age_group_id'   =&gt; 4, ###                'start'          =&gt; '2021-05-27 19:30:00', ###            ], [</v>
      </c>
      <c r="Z403" s="30" t="str">
        <f t="shared" si="74"/>
        <v xml:space="preserve">            [ 'session_id' =&gt; 14, 'division_id' =&gt; 101 ],</v>
      </c>
      <c r="AA403" s="30" t="str">
        <f t="shared" si="78"/>
        <v xml:space="preserve">            [ 'session_id' =&gt;   14, 'team_rank_id' =&gt; 1 ],</v>
      </c>
      <c r="AB403" s="30" t="str">
        <f t="shared" si="80"/>
        <v xml:space="preserve">            [ 'session_id' =&gt;   14, 'item_id' =&gt; 8, 'sequence' =&gt; 3 ],</v>
      </c>
      <c r="AC403" s="30" t="str">
        <f t="shared" si="81"/>
        <v>cohort220teamrank1</v>
      </c>
      <c r="AD403" s="30">
        <f>VLOOKUP(AC403,teams!C:D,2,FALSE)</f>
        <v>86</v>
      </c>
      <c r="AE403" s="30" t="str">
        <f t="shared" si="82"/>
        <v>s14i8seq3</v>
      </c>
      <c r="AF403" s="30" t="e">
        <f>VLOOKUP(AE403,sesionitem!D:E,2,FALSE)</f>
        <v>#N/A</v>
      </c>
      <c r="AG403" s="30" t="e">
        <f t="shared" si="83"/>
        <v>#N/A</v>
      </c>
    </row>
    <row r="404" spans="1:33" x14ac:dyDescent="0.2">
      <c r="A404" s="30">
        <v>403</v>
      </c>
      <c r="B404" s="30">
        <f>VLOOKUP(C404,'May Sessions'!D:E,2,FALSE)</f>
        <v>15</v>
      </c>
      <c r="C404" s="31">
        <v>44344.75</v>
      </c>
      <c r="D404" s="64">
        <f>VLOOKUP(E404,'Age Groups'!B:C,2,FALSE)</f>
        <v>4</v>
      </c>
      <c r="E404" s="31" t="s">
        <v>911</v>
      </c>
      <c r="F404" s="64">
        <f>VLOOKUP(H404,Items!J:L,3,FALSE)</f>
        <v>4</v>
      </c>
      <c r="G404" s="64">
        <f t="shared" si="79"/>
        <v>1</v>
      </c>
      <c r="H404" s="31" t="s">
        <v>915</v>
      </c>
      <c r="I404" s="31" t="s">
        <v>1109</v>
      </c>
      <c r="J404" s="64">
        <v>0</v>
      </c>
      <c r="K404" s="31"/>
      <c r="L404" s="31" t="s">
        <v>921</v>
      </c>
      <c r="M404" s="32" t="s">
        <v>933</v>
      </c>
      <c r="N404" s="32" t="s">
        <v>938</v>
      </c>
      <c r="O404" s="61">
        <f>VLOOKUP(P404,Clubs!D:E,2,FALSE)</f>
        <v>36</v>
      </c>
      <c r="P404" s="32" t="s">
        <v>131</v>
      </c>
      <c r="Q404" s="32" t="s">
        <v>1017</v>
      </c>
      <c r="R404" s="32"/>
      <c r="V404" s="30" t="str">
        <f t="shared" si="75"/>
        <v>c36ag4y2d100</v>
      </c>
      <c r="W404" s="30">
        <f>VLOOKUP(V404,Cohorts!A:B,2,FALSE)</f>
        <v>165</v>
      </c>
      <c r="X404" s="30" t="str">
        <f t="shared" si="76"/>
        <v xml:space="preserve">            [ 'cohort_id' =&gt; 165,  'team_rank_id' =&gt; 3 ],</v>
      </c>
      <c r="Y404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4" s="30" t="str">
        <f t="shared" si="74"/>
        <v xml:space="preserve">            [ 'session_id' =&gt; 15, 'division_id' =&gt; 100 ],</v>
      </c>
      <c r="AA404" s="30" t="str">
        <f t="shared" si="78"/>
        <v xml:space="preserve">            [ 'session_id' =&gt;   15, 'team_rank_id' =&gt; 3 ],</v>
      </c>
      <c r="AB404" s="30" t="str">
        <f t="shared" si="80"/>
        <v xml:space="preserve">            [ 'session_id' =&gt;   15, 'item_id' =&gt; 4, 'sequence' =&gt; 1 ],</v>
      </c>
      <c r="AC404" s="30" t="str">
        <f t="shared" si="81"/>
        <v>cohort165teamrank3</v>
      </c>
      <c r="AD404" s="30">
        <f>VLOOKUP(AC404,teams!C:D,2,FALSE)</f>
        <v>46</v>
      </c>
      <c r="AE404" s="30" t="str">
        <f t="shared" si="82"/>
        <v>s15i4seq1</v>
      </c>
      <c r="AF404" s="30" t="e">
        <f>VLOOKUP(AE404,sesionitem!D:E,2,FALSE)</f>
        <v>#N/A</v>
      </c>
      <c r="AG404" s="30" t="e">
        <f t="shared" si="83"/>
        <v>#N/A</v>
      </c>
    </row>
    <row r="405" spans="1:33" x14ac:dyDescent="0.2">
      <c r="A405" s="30">
        <v>404</v>
      </c>
      <c r="B405" s="30">
        <f>VLOOKUP(C405,'May Sessions'!D:E,2,FALSE)</f>
        <v>15</v>
      </c>
      <c r="C405" s="31">
        <v>44344.75</v>
      </c>
      <c r="D405" s="64">
        <f>VLOOKUP(E405,'Age Groups'!B:C,2,FALSE)</f>
        <v>4</v>
      </c>
      <c r="E405" s="31" t="s">
        <v>911</v>
      </c>
      <c r="F405" s="64">
        <f>VLOOKUP(H405,Items!J:L,3,FALSE)</f>
        <v>4</v>
      </c>
      <c r="G405" s="64">
        <f t="shared" si="79"/>
        <v>1</v>
      </c>
      <c r="H405" s="31" t="s">
        <v>915</v>
      </c>
      <c r="I405" s="31" t="s">
        <v>1109</v>
      </c>
      <c r="J405" s="64">
        <v>0</v>
      </c>
      <c r="K405" s="31"/>
      <c r="L405" s="31" t="s">
        <v>921</v>
      </c>
      <c r="M405" s="32" t="s">
        <v>933</v>
      </c>
      <c r="N405" s="32" t="s">
        <v>986</v>
      </c>
      <c r="O405" s="61">
        <f>VLOOKUP(P405,Clubs!D:E,2,FALSE)</f>
        <v>3</v>
      </c>
      <c r="P405" s="32" t="s">
        <v>1079</v>
      </c>
      <c r="Q405" s="32" t="s">
        <v>986</v>
      </c>
      <c r="R405" s="32"/>
      <c r="V405" s="30" t="str">
        <f t="shared" si="75"/>
        <v>c3ag4y2d100</v>
      </c>
      <c r="W405" s="30">
        <f>VLOOKUP(V405,Cohorts!A:B,2,FALSE)</f>
        <v>132</v>
      </c>
      <c r="X405" s="30" t="str">
        <f t="shared" si="76"/>
        <v xml:space="preserve">            [ 'cohort_id' =&gt; 132,  'team_rank_id' =&gt; 2 ],</v>
      </c>
      <c r="Y405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5" s="30" t="str">
        <f t="shared" si="74"/>
        <v xml:space="preserve">            [ 'session_id' =&gt; 15, 'division_id' =&gt; 100 ],</v>
      </c>
      <c r="AA405" s="30" t="str">
        <f t="shared" si="78"/>
        <v xml:space="preserve">            [ 'session_id' =&gt;   15, 'team_rank_id' =&gt; 2 ],</v>
      </c>
      <c r="AB405" s="30" t="str">
        <f t="shared" si="80"/>
        <v xml:space="preserve">            [ 'session_id' =&gt;   15, 'item_id' =&gt; 4, 'sequence' =&gt; 1 ],</v>
      </c>
      <c r="AC405" s="30" t="str">
        <f t="shared" si="81"/>
        <v>cohort132teamrank2</v>
      </c>
      <c r="AD405" s="30">
        <f>VLOOKUP(AC405,teams!C:D,2,FALSE)</f>
        <v>23</v>
      </c>
      <c r="AE405" s="30" t="str">
        <f t="shared" si="82"/>
        <v>s15i4seq1</v>
      </c>
      <c r="AF405" s="30" t="e">
        <f>VLOOKUP(AE405,sesionitem!D:E,2,FALSE)</f>
        <v>#N/A</v>
      </c>
      <c r="AG405" s="30" t="e">
        <f t="shared" si="83"/>
        <v>#N/A</v>
      </c>
    </row>
    <row r="406" spans="1:33" x14ac:dyDescent="0.2">
      <c r="A406" s="30">
        <v>405</v>
      </c>
      <c r="B406" s="30">
        <f>VLOOKUP(C406,'May Sessions'!D:E,2,FALSE)</f>
        <v>15</v>
      </c>
      <c r="C406" s="31">
        <v>44344.75</v>
      </c>
      <c r="D406" s="64">
        <f>VLOOKUP(E406,'Age Groups'!B:C,2,FALSE)</f>
        <v>4</v>
      </c>
      <c r="E406" s="31" t="s">
        <v>911</v>
      </c>
      <c r="F406" s="64">
        <f>VLOOKUP(H406,Items!J:L,3,FALSE)</f>
        <v>4</v>
      </c>
      <c r="G406" s="64">
        <f t="shared" si="79"/>
        <v>1</v>
      </c>
      <c r="H406" s="31" t="s">
        <v>915</v>
      </c>
      <c r="I406" s="31" t="s">
        <v>1109</v>
      </c>
      <c r="J406" s="64">
        <v>0</v>
      </c>
      <c r="K406" s="31"/>
      <c r="L406" s="31" t="s">
        <v>921</v>
      </c>
      <c r="M406" s="32" t="s">
        <v>933</v>
      </c>
      <c r="N406" s="32" t="s">
        <v>1017</v>
      </c>
      <c r="O406" s="61">
        <f>VLOOKUP(P406,Clubs!D:E,2,FALSE)</f>
        <v>36</v>
      </c>
      <c r="P406" s="32" t="s">
        <v>131</v>
      </c>
      <c r="Q406" s="32" t="s">
        <v>986</v>
      </c>
      <c r="R406" s="32"/>
      <c r="V406" s="30" t="str">
        <f t="shared" si="75"/>
        <v>c36ag4y2d100</v>
      </c>
      <c r="W406" s="30">
        <f>VLOOKUP(V406,Cohorts!A:B,2,FALSE)</f>
        <v>165</v>
      </c>
      <c r="X406" s="30" t="str">
        <f t="shared" si="76"/>
        <v xml:space="preserve">            [ 'cohort_id' =&gt; 165,  'team_rank_id' =&gt; 2 ],</v>
      </c>
      <c r="Y406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6" s="30" t="str">
        <f t="shared" si="74"/>
        <v xml:space="preserve">            [ 'session_id' =&gt; 15, 'division_id' =&gt; 100 ],</v>
      </c>
      <c r="AA406" s="30" t="str">
        <f t="shared" si="78"/>
        <v xml:space="preserve">            [ 'session_id' =&gt;   15, 'team_rank_id' =&gt; 2 ],</v>
      </c>
      <c r="AB406" s="30" t="str">
        <f t="shared" si="80"/>
        <v xml:space="preserve">            [ 'session_id' =&gt;   15, 'item_id' =&gt; 4, 'sequence' =&gt; 1 ],</v>
      </c>
      <c r="AC406" s="30" t="str">
        <f t="shared" si="81"/>
        <v>cohort165teamrank2</v>
      </c>
      <c r="AD406" s="30">
        <f>VLOOKUP(AC406,teams!C:D,2,FALSE)</f>
        <v>45</v>
      </c>
      <c r="AE406" s="30" t="str">
        <f t="shared" si="82"/>
        <v>s15i4seq1</v>
      </c>
      <c r="AF406" s="30" t="e">
        <f>VLOOKUP(AE406,sesionitem!D:E,2,FALSE)</f>
        <v>#N/A</v>
      </c>
      <c r="AG406" s="30" t="e">
        <f t="shared" si="83"/>
        <v>#N/A</v>
      </c>
    </row>
    <row r="407" spans="1:33" x14ac:dyDescent="0.2">
      <c r="A407" s="30">
        <v>406</v>
      </c>
      <c r="B407" s="30">
        <f>VLOOKUP(C407,'May Sessions'!D:E,2,FALSE)</f>
        <v>15</v>
      </c>
      <c r="C407" s="31">
        <v>44344.75</v>
      </c>
      <c r="D407" s="64">
        <f>VLOOKUP(E407,'Age Groups'!B:C,2,FALSE)</f>
        <v>4</v>
      </c>
      <c r="E407" s="31" t="s">
        <v>911</v>
      </c>
      <c r="F407" s="64">
        <f>VLOOKUP(H407,Items!J:L,3,FALSE)</f>
        <v>4</v>
      </c>
      <c r="G407" s="64">
        <f t="shared" si="79"/>
        <v>1</v>
      </c>
      <c r="H407" s="31" t="s">
        <v>915</v>
      </c>
      <c r="I407" s="31" t="s">
        <v>1109</v>
      </c>
      <c r="J407" s="64">
        <v>0</v>
      </c>
      <c r="K407" s="31"/>
      <c r="L407" s="31" t="s">
        <v>921</v>
      </c>
      <c r="M407" s="32" t="s">
        <v>933</v>
      </c>
      <c r="N407" s="32" t="s">
        <v>1042</v>
      </c>
      <c r="O407" s="61">
        <f>VLOOKUP(P407,Clubs!D:E,2,FALSE)</f>
        <v>12</v>
      </c>
      <c r="P407" s="32" t="s">
        <v>974</v>
      </c>
      <c r="Q407" s="32" t="s">
        <v>986</v>
      </c>
      <c r="R407" s="32"/>
      <c r="V407" s="30" t="str">
        <f t="shared" si="75"/>
        <v>c12ag4y2d100</v>
      </c>
      <c r="W407" s="30">
        <f>VLOOKUP(V407,Cohorts!A:B,2,FALSE)</f>
        <v>21</v>
      </c>
      <c r="X407" s="30" t="str">
        <f t="shared" si="76"/>
        <v xml:space="preserve">            [ 'cohort_id' =&gt; 21,  'team_rank_id' =&gt; 2 ],</v>
      </c>
      <c r="Y407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7" s="30" t="str">
        <f t="shared" si="74"/>
        <v xml:space="preserve">            [ 'session_id' =&gt; 15, 'division_id' =&gt; 100 ],</v>
      </c>
      <c r="AA407" s="30" t="str">
        <f t="shared" si="78"/>
        <v xml:space="preserve">            [ 'session_id' =&gt;   15, 'team_rank_id' =&gt; 2 ],</v>
      </c>
      <c r="AB407" s="30" t="str">
        <f t="shared" si="80"/>
        <v xml:space="preserve">            [ 'session_id' =&gt;   15, 'item_id' =&gt; 4, 'sequence' =&gt; 1 ],</v>
      </c>
      <c r="AC407" s="30" t="str">
        <f t="shared" si="81"/>
        <v>cohort21teamrank2</v>
      </c>
      <c r="AD407" s="30">
        <f>VLOOKUP(AC407,teams!C:D,2,FALSE)</f>
        <v>77</v>
      </c>
      <c r="AE407" s="30" t="str">
        <f t="shared" si="82"/>
        <v>s15i4seq1</v>
      </c>
      <c r="AF407" s="30" t="e">
        <f>VLOOKUP(AE407,sesionitem!D:E,2,FALSE)</f>
        <v>#N/A</v>
      </c>
      <c r="AG407" s="30" t="e">
        <f t="shared" si="83"/>
        <v>#N/A</v>
      </c>
    </row>
    <row r="408" spans="1:33" x14ac:dyDescent="0.2">
      <c r="A408" s="30">
        <v>407</v>
      </c>
      <c r="B408" s="30">
        <f>VLOOKUP(C408,'May Sessions'!D:E,2,FALSE)</f>
        <v>15</v>
      </c>
      <c r="C408" s="31">
        <v>44344.75</v>
      </c>
      <c r="D408" s="64">
        <f>VLOOKUP(E408,'Age Groups'!B:C,2,FALSE)</f>
        <v>4</v>
      </c>
      <c r="E408" s="31" t="s">
        <v>911</v>
      </c>
      <c r="F408" s="64">
        <f>VLOOKUP(H408,Items!J:L,3,FALSE)</f>
        <v>4</v>
      </c>
      <c r="G408" s="64">
        <f t="shared" si="79"/>
        <v>1</v>
      </c>
      <c r="H408" s="31" t="s">
        <v>915</v>
      </c>
      <c r="I408" s="31" t="s">
        <v>1109</v>
      </c>
      <c r="J408" s="64">
        <v>0</v>
      </c>
      <c r="K408" s="31"/>
      <c r="L408" s="31" t="s">
        <v>921</v>
      </c>
      <c r="M408" s="32" t="s">
        <v>933</v>
      </c>
      <c r="N408" s="32" t="s">
        <v>1057</v>
      </c>
      <c r="O408" s="61">
        <f>VLOOKUP(P408,Clubs!D:E,2,FALSE)</f>
        <v>9</v>
      </c>
      <c r="P408" s="32" t="s">
        <v>966</v>
      </c>
      <c r="Q408" s="32" t="s">
        <v>986</v>
      </c>
      <c r="R408" s="32"/>
      <c r="V408" s="30" t="str">
        <f t="shared" si="75"/>
        <v>c9ag4y2d100</v>
      </c>
      <c r="W408" s="30">
        <f>VLOOKUP(V408,Cohorts!A:B,2,FALSE)</f>
        <v>244</v>
      </c>
      <c r="X408" s="30" t="str">
        <f t="shared" si="76"/>
        <v xml:space="preserve">            [ 'cohort_id' =&gt; 244,  'team_rank_id' =&gt; 2 ],</v>
      </c>
      <c r="Y408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8" s="30" t="str">
        <f t="shared" si="74"/>
        <v xml:space="preserve">            [ 'session_id' =&gt; 15, 'division_id' =&gt; 100 ],</v>
      </c>
      <c r="AA408" s="30" t="str">
        <f t="shared" si="78"/>
        <v xml:space="preserve">            [ 'session_id' =&gt;   15, 'team_rank_id' =&gt; 2 ],</v>
      </c>
      <c r="AB408" s="30" t="str">
        <f t="shared" si="80"/>
        <v xml:space="preserve">            [ 'session_id' =&gt;   15, 'item_id' =&gt; 4, 'sequence' =&gt; 1 ],</v>
      </c>
      <c r="AC408" s="30" t="str">
        <f t="shared" si="81"/>
        <v>cohort244teamrank2</v>
      </c>
      <c r="AD408" s="30">
        <f>VLOOKUP(AC408,teams!C:D,2,FALSE)</f>
        <v>107</v>
      </c>
      <c r="AE408" s="30" t="str">
        <f t="shared" si="82"/>
        <v>s15i4seq1</v>
      </c>
      <c r="AF408" s="30" t="e">
        <f>VLOOKUP(AE408,sesionitem!D:E,2,FALSE)</f>
        <v>#N/A</v>
      </c>
      <c r="AG408" s="30" t="e">
        <f t="shared" si="83"/>
        <v>#N/A</v>
      </c>
    </row>
    <row r="409" spans="1:33" x14ac:dyDescent="0.2">
      <c r="A409" s="30">
        <v>408</v>
      </c>
      <c r="B409" s="30">
        <f>VLOOKUP(C409,'May Sessions'!D:E,2,FALSE)</f>
        <v>15</v>
      </c>
      <c r="C409" s="31">
        <v>44344.75</v>
      </c>
      <c r="D409" s="64">
        <f>VLOOKUP(E409,'Age Groups'!B:C,2,FALSE)</f>
        <v>4</v>
      </c>
      <c r="E409" s="31" t="s">
        <v>911</v>
      </c>
      <c r="F409" s="64">
        <f>VLOOKUP(H409,Items!J:L,3,FALSE)</f>
        <v>4</v>
      </c>
      <c r="G409" s="64">
        <f t="shared" si="79"/>
        <v>1</v>
      </c>
      <c r="H409" s="31" t="s">
        <v>915</v>
      </c>
      <c r="I409" s="31" t="s">
        <v>1109</v>
      </c>
      <c r="J409" s="64">
        <v>0</v>
      </c>
      <c r="K409" s="31"/>
      <c r="L409" s="31" t="s">
        <v>921</v>
      </c>
      <c r="M409" s="32" t="s">
        <v>933</v>
      </c>
      <c r="N409" s="32" t="s">
        <v>1067</v>
      </c>
      <c r="O409" s="61">
        <f>VLOOKUP(P409,Clubs!D:E,2,FALSE)</f>
        <v>14</v>
      </c>
      <c r="P409" s="32" t="s">
        <v>49</v>
      </c>
      <c r="Q409" s="32" t="s">
        <v>986</v>
      </c>
      <c r="R409" s="32"/>
      <c r="V409" s="30" t="str">
        <f t="shared" si="75"/>
        <v>c14ag4y2d100</v>
      </c>
      <c r="W409" s="30">
        <f>VLOOKUP(V409,Cohorts!A:B,2,FALSE)</f>
        <v>37</v>
      </c>
      <c r="X409" s="30" t="str">
        <f t="shared" si="76"/>
        <v xml:space="preserve">            [ 'cohort_id' =&gt; 37,  'team_rank_id' =&gt; 2 ],</v>
      </c>
      <c r="Y409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09" s="30" t="str">
        <f t="shared" si="74"/>
        <v xml:space="preserve">            [ 'session_id' =&gt; 15, 'division_id' =&gt; 100 ],</v>
      </c>
      <c r="AA409" s="30" t="str">
        <f t="shared" si="78"/>
        <v xml:space="preserve">            [ 'session_id' =&gt;   15, 'team_rank_id' =&gt; 2 ],</v>
      </c>
      <c r="AB409" s="30" t="str">
        <f t="shared" si="80"/>
        <v xml:space="preserve">            [ 'session_id' =&gt;   15, 'item_id' =&gt; 4, 'sequence' =&gt; 1 ],</v>
      </c>
      <c r="AC409" s="30" t="str">
        <f t="shared" si="81"/>
        <v>cohort37teamrank2</v>
      </c>
      <c r="AD409" s="30">
        <f>VLOOKUP(AC409,teams!C:D,2,FALSE)</f>
        <v>125</v>
      </c>
      <c r="AE409" s="30" t="str">
        <f t="shared" si="82"/>
        <v>s15i4seq1</v>
      </c>
      <c r="AF409" s="30" t="e">
        <f>VLOOKUP(AE409,sesionitem!D:E,2,FALSE)</f>
        <v>#N/A</v>
      </c>
      <c r="AG409" s="30" t="e">
        <f t="shared" si="83"/>
        <v>#N/A</v>
      </c>
    </row>
    <row r="410" spans="1:33" x14ac:dyDescent="0.2">
      <c r="A410" s="30">
        <v>409</v>
      </c>
      <c r="B410" s="30">
        <f>VLOOKUP(C410,'May Sessions'!D:E,2,FALSE)</f>
        <v>15</v>
      </c>
      <c r="C410" s="31">
        <v>44344.75</v>
      </c>
      <c r="D410" s="64">
        <f>VLOOKUP(E410,'Age Groups'!B:C,2,FALSE)</f>
        <v>4</v>
      </c>
      <c r="E410" s="31" t="s">
        <v>911</v>
      </c>
      <c r="F410" s="64">
        <f>VLOOKUP(H410,Items!J:L,3,FALSE)</f>
        <v>2</v>
      </c>
      <c r="G410" s="64">
        <f t="shared" si="79"/>
        <v>2</v>
      </c>
      <c r="H410" s="31" t="s">
        <v>923</v>
      </c>
      <c r="I410" s="31" t="s">
        <v>1109</v>
      </c>
      <c r="J410" s="64">
        <v>0</v>
      </c>
      <c r="K410" s="31"/>
      <c r="L410" s="31" t="s">
        <v>921</v>
      </c>
      <c r="M410" s="32" t="s">
        <v>933</v>
      </c>
      <c r="N410" s="32" t="s">
        <v>938</v>
      </c>
      <c r="O410" s="61">
        <f>VLOOKUP(P410,Clubs!D:E,2,FALSE)</f>
        <v>3</v>
      </c>
      <c r="P410" s="32" t="s">
        <v>1079</v>
      </c>
      <c r="Q410" s="32" t="s">
        <v>986</v>
      </c>
      <c r="R410" s="32"/>
      <c r="V410" s="30" t="str">
        <f t="shared" si="75"/>
        <v>c3ag4y2d100</v>
      </c>
      <c r="W410" s="30">
        <f>VLOOKUP(V410,Cohorts!A:B,2,FALSE)</f>
        <v>132</v>
      </c>
      <c r="X410" s="30" t="str">
        <f t="shared" si="76"/>
        <v xml:space="preserve">            [ 'cohort_id' =&gt; 132,  'team_rank_id' =&gt; 2 ],</v>
      </c>
      <c r="Y410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0" s="30" t="str">
        <f t="shared" si="74"/>
        <v xml:space="preserve">            [ 'session_id' =&gt; 15, 'division_id' =&gt; 100 ],</v>
      </c>
      <c r="AA410" s="30" t="str">
        <f t="shared" si="78"/>
        <v xml:space="preserve">            [ 'session_id' =&gt;   15, 'team_rank_id' =&gt; 2 ],</v>
      </c>
      <c r="AB410" s="30" t="str">
        <f t="shared" si="80"/>
        <v xml:space="preserve">            [ 'session_id' =&gt;   15, 'item_id' =&gt; 2, 'sequence' =&gt; 2 ],</v>
      </c>
      <c r="AC410" s="30" t="str">
        <f t="shared" si="81"/>
        <v>cohort132teamrank2</v>
      </c>
      <c r="AD410" s="30">
        <f>VLOOKUP(AC410,teams!C:D,2,FALSE)</f>
        <v>23</v>
      </c>
      <c r="AE410" s="30" t="str">
        <f t="shared" si="82"/>
        <v>s15i2seq2</v>
      </c>
      <c r="AF410" s="30" t="e">
        <f>VLOOKUP(AE410,sesionitem!D:E,2,FALSE)</f>
        <v>#N/A</v>
      </c>
      <c r="AG410" s="30" t="e">
        <f t="shared" si="83"/>
        <v>#N/A</v>
      </c>
    </row>
    <row r="411" spans="1:33" x14ac:dyDescent="0.2">
      <c r="A411" s="30">
        <v>410</v>
      </c>
      <c r="B411" s="30">
        <f>VLOOKUP(C411,'May Sessions'!D:E,2,FALSE)</f>
        <v>15</v>
      </c>
      <c r="C411" s="31">
        <v>44344.75</v>
      </c>
      <c r="D411" s="64">
        <f>VLOOKUP(E411,'Age Groups'!B:C,2,FALSE)</f>
        <v>4</v>
      </c>
      <c r="E411" s="31" t="s">
        <v>911</v>
      </c>
      <c r="F411" s="64">
        <f>VLOOKUP(H411,Items!J:L,3,FALSE)</f>
        <v>2</v>
      </c>
      <c r="G411" s="64">
        <f t="shared" si="79"/>
        <v>2</v>
      </c>
      <c r="H411" s="31" t="s">
        <v>923</v>
      </c>
      <c r="I411" s="31" t="s">
        <v>1109</v>
      </c>
      <c r="J411" s="64">
        <v>0</v>
      </c>
      <c r="K411" s="31"/>
      <c r="L411" s="31" t="s">
        <v>921</v>
      </c>
      <c r="M411" s="32" t="s">
        <v>933</v>
      </c>
      <c r="N411" s="32" t="s">
        <v>986</v>
      </c>
      <c r="O411" s="61">
        <f>VLOOKUP(P411,Clubs!D:E,2,FALSE)</f>
        <v>36</v>
      </c>
      <c r="P411" s="32" t="s">
        <v>131</v>
      </c>
      <c r="Q411" s="32" t="s">
        <v>986</v>
      </c>
      <c r="R411" s="32"/>
      <c r="V411" s="30" t="str">
        <f t="shared" si="75"/>
        <v>c36ag4y2d100</v>
      </c>
      <c r="W411" s="30">
        <f>VLOOKUP(V411,Cohorts!A:B,2,FALSE)</f>
        <v>165</v>
      </c>
      <c r="X411" s="30" t="str">
        <f t="shared" si="76"/>
        <v xml:space="preserve">            [ 'cohort_id' =&gt; 165,  'team_rank_id' =&gt; 2 ],</v>
      </c>
      <c r="Y411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1" s="30" t="str">
        <f t="shared" si="74"/>
        <v xml:space="preserve">            [ 'session_id' =&gt; 15, 'division_id' =&gt; 100 ],</v>
      </c>
      <c r="AA411" s="30" t="str">
        <f t="shared" si="78"/>
        <v xml:space="preserve">            [ 'session_id' =&gt;   15, 'team_rank_id' =&gt; 2 ],</v>
      </c>
      <c r="AB411" s="30" t="str">
        <f t="shared" si="80"/>
        <v xml:space="preserve">            [ 'session_id' =&gt;   15, 'item_id' =&gt; 2, 'sequence' =&gt; 2 ],</v>
      </c>
      <c r="AC411" s="30" t="str">
        <f t="shared" si="81"/>
        <v>cohort165teamrank2</v>
      </c>
      <c r="AD411" s="30">
        <f>VLOOKUP(AC411,teams!C:D,2,FALSE)</f>
        <v>45</v>
      </c>
      <c r="AE411" s="30" t="str">
        <f t="shared" si="82"/>
        <v>s15i2seq2</v>
      </c>
      <c r="AF411" s="30" t="e">
        <f>VLOOKUP(AE411,sesionitem!D:E,2,FALSE)</f>
        <v>#N/A</v>
      </c>
      <c r="AG411" s="30" t="e">
        <f t="shared" si="83"/>
        <v>#N/A</v>
      </c>
    </row>
    <row r="412" spans="1:33" x14ac:dyDescent="0.2">
      <c r="A412" s="30">
        <v>411</v>
      </c>
      <c r="B412" s="30">
        <f>VLOOKUP(C412,'May Sessions'!D:E,2,FALSE)</f>
        <v>15</v>
      </c>
      <c r="C412" s="31">
        <v>44344.75</v>
      </c>
      <c r="D412" s="64">
        <f>VLOOKUP(E412,'Age Groups'!B:C,2,FALSE)</f>
        <v>4</v>
      </c>
      <c r="E412" s="31" t="s">
        <v>911</v>
      </c>
      <c r="F412" s="64">
        <f>VLOOKUP(H412,Items!J:L,3,FALSE)</f>
        <v>2</v>
      </c>
      <c r="G412" s="64">
        <f t="shared" si="79"/>
        <v>2</v>
      </c>
      <c r="H412" s="31" t="s">
        <v>923</v>
      </c>
      <c r="I412" s="31" t="s">
        <v>1109</v>
      </c>
      <c r="J412" s="64">
        <v>0</v>
      </c>
      <c r="K412" s="31"/>
      <c r="L412" s="31" t="s">
        <v>921</v>
      </c>
      <c r="M412" s="32" t="s">
        <v>933</v>
      </c>
      <c r="N412" s="32" t="s">
        <v>1017</v>
      </c>
      <c r="O412" s="61">
        <f>VLOOKUP(P412,Clubs!D:E,2,FALSE)</f>
        <v>9</v>
      </c>
      <c r="P412" s="32" t="s">
        <v>966</v>
      </c>
      <c r="Q412" s="32" t="s">
        <v>986</v>
      </c>
      <c r="R412" s="32"/>
      <c r="V412" s="30" t="str">
        <f t="shared" si="75"/>
        <v>c9ag4y2d100</v>
      </c>
      <c r="W412" s="30">
        <f>VLOOKUP(V412,Cohorts!A:B,2,FALSE)</f>
        <v>244</v>
      </c>
      <c r="X412" s="30" t="str">
        <f t="shared" si="76"/>
        <v xml:space="preserve">            [ 'cohort_id' =&gt; 244,  'team_rank_id' =&gt; 2 ],</v>
      </c>
      <c r="Y412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2" s="30" t="str">
        <f t="shared" ref="Z412:Z435" si="85" xml:space="preserve"> "            [ 'session_id' =&gt; "&amp;B412&amp;", 'division_id' =&gt; 10"&amp;J412&amp;" ],"</f>
        <v xml:space="preserve">            [ 'session_id' =&gt; 15, 'division_id' =&gt; 100 ],</v>
      </c>
      <c r="AA412" s="30" t="str">
        <f t="shared" si="78"/>
        <v xml:space="preserve">            [ 'session_id' =&gt;   15, 'team_rank_id' =&gt; 2 ],</v>
      </c>
      <c r="AB412" s="30" t="str">
        <f t="shared" si="80"/>
        <v xml:space="preserve">            [ 'session_id' =&gt;   15, 'item_id' =&gt; 2, 'sequence' =&gt; 2 ],</v>
      </c>
      <c r="AC412" s="30" t="str">
        <f t="shared" si="81"/>
        <v>cohort244teamrank2</v>
      </c>
      <c r="AD412" s="30">
        <f>VLOOKUP(AC412,teams!C:D,2,FALSE)</f>
        <v>107</v>
      </c>
      <c r="AE412" s="30" t="str">
        <f t="shared" si="82"/>
        <v>s15i2seq2</v>
      </c>
      <c r="AF412" s="30" t="e">
        <f>VLOOKUP(AE412,sesionitem!D:E,2,FALSE)</f>
        <v>#N/A</v>
      </c>
      <c r="AG412" s="30" t="e">
        <f t="shared" si="83"/>
        <v>#N/A</v>
      </c>
    </row>
    <row r="413" spans="1:33" x14ac:dyDescent="0.2">
      <c r="A413" s="30">
        <v>412</v>
      </c>
      <c r="B413" s="30">
        <f>VLOOKUP(C413,'May Sessions'!D:E,2,FALSE)</f>
        <v>15</v>
      </c>
      <c r="C413" s="31">
        <v>44344.75</v>
      </c>
      <c r="D413" s="64">
        <f>VLOOKUP(E413,'Age Groups'!B:C,2,FALSE)</f>
        <v>4</v>
      </c>
      <c r="E413" s="31" t="s">
        <v>911</v>
      </c>
      <c r="F413" s="64">
        <f>VLOOKUP(H413,Items!J:L,3,FALSE)</f>
        <v>2</v>
      </c>
      <c r="G413" s="64">
        <f t="shared" si="79"/>
        <v>2</v>
      </c>
      <c r="H413" s="31" t="s">
        <v>923</v>
      </c>
      <c r="I413" s="31" t="s">
        <v>1109</v>
      </c>
      <c r="J413" s="64">
        <v>0</v>
      </c>
      <c r="K413" s="31"/>
      <c r="L413" s="31" t="s">
        <v>921</v>
      </c>
      <c r="M413" s="32" t="s">
        <v>933</v>
      </c>
      <c r="N413" s="32" t="s">
        <v>1042</v>
      </c>
      <c r="O413" s="61">
        <f>VLOOKUP(P413,Clubs!D:E,2,FALSE)</f>
        <v>14</v>
      </c>
      <c r="P413" s="32" t="s">
        <v>49</v>
      </c>
      <c r="Q413" s="32" t="s">
        <v>986</v>
      </c>
      <c r="R413" s="32"/>
      <c r="V413" s="30" t="str">
        <f t="shared" si="75"/>
        <v>c14ag4y2d100</v>
      </c>
      <c r="W413" s="30">
        <f>VLOOKUP(V413,Cohorts!A:B,2,FALSE)</f>
        <v>37</v>
      </c>
      <c r="X413" s="30" t="str">
        <f t="shared" si="76"/>
        <v xml:space="preserve">            [ 'cohort_id' =&gt; 37,  'team_rank_id' =&gt; 2 ],</v>
      </c>
      <c r="Y413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3" s="30" t="str">
        <f t="shared" si="85"/>
        <v xml:space="preserve">            [ 'session_id' =&gt; 15, 'division_id' =&gt; 100 ],</v>
      </c>
      <c r="AA413" s="30" t="str">
        <f t="shared" si="78"/>
        <v xml:space="preserve">            [ 'session_id' =&gt;   15, 'team_rank_id' =&gt; 2 ],</v>
      </c>
      <c r="AB413" s="30" t="str">
        <f t="shared" si="80"/>
        <v xml:space="preserve">            [ 'session_id' =&gt;   15, 'item_id' =&gt; 2, 'sequence' =&gt; 2 ],</v>
      </c>
      <c r="AC413" s="30" t="str">
        <f t="shared" si="81"/>
        <v>cohort37teamrank2</v>
      </c>
      <c r="AD413" s="30">
        <f>VLOOKUP(AC413,teams!C:D,2,FALSE)</f>
        <v>125</v>
      </c>
      <c r="AE413" s="30" t="str">
        <f t="shared" si="82"/>
        <v>s15i2seq2</v>
      </c>
      <c r="AF413" s="30" t="e">
        <f>VLOOKUP(AE413,sesionitem!D:E,2,FALSE)</f>
        <v>#N/A</v>
      </c>
      <c r="AG413" s="30" t="e">
        <f t="shared" si="83"/>
        <v>#N/A</v>
      </c>
    </row>
    <row r="414" spans="1:33" x14ac:dyDescent="0.2">
      <c r="A414" s="30">
        <v>413</v>
      </c>
      <c r="B414" s="30">
        <f>VLOOKUP(C414,'May Sessions'!D:E,2,FALSE)</f>
        <v>15</v>
      </c>
      <c r="C414" s="31">
        <v>44344.75</v>
      </c>
      <c r="D414" s="64">
        <f>VLOOKUP(E414,'Age Groups'!B:C,2,FALSE)</f>
        <v>4</v>
      </c>
      <c r="E414" s="31" t="s">
        <v>911</v>
      </c>
      <c r="F414" s="64">
        <f>VLOOKUP(H414,Items!J:L,3,FALSE)</f>
        <v>2</v>
      </c>
      <c r="G414" s="64">
        <f t="shared" si="79"/>
        <v>2</v>
      </c>
      <c r="H414" s="31" t="s">
        <v>923</v>
      </c>
      <c r="I414" s="31" t="s">
        <v>1109</v>
      </c>
      <c r="J414" s="64">
        <v>0</v>
      </c>
      <c r="K414" s="31"/>
      <c r="L414" s="31" t="s">
        <v>921</v>
      </c>
      <c r="M414" s="32" t="s">
        <v>933</v>
      </c>
      <c r="N414" s="32" t="s">
        <v>1057</v>
      </c>
      <c r="O414" s="61">
        <f>VLOOKUP(P414,Clubs!D:E,2,FALSE)</f>
        <v>12</v>
      </c>
      <c r="P414" s="32" t="s">
        <v>974</v>
      </c>
      <c r="Q414" s="32" t="s">
        <v>986</v>
      </c>
      <c r="R414" s="32"/>
      <c r="V414" s="30" t="str">
        <f t="shared" si="75"/>
        <v>c12ag4y2d100</v>
      </c>
      <c r="W414" s="30">
        <f>VLOOKUP(V414,Cohorts!A:B,2,FALSE)</f>
        <v>21</v>
      </c>
      <c r="X414" s="30" t="str">
        <f t="shared" si="76"/>
        <v xml:space="preserve">            [ 'cohort_id' =&gt; 21,  'team_rank_id' =&gt; 2 ],</v>
      </c>
      <c r="Y414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4" s="30" t="str">
        <f t="shared" si="85"/>
        <v xml:space="preserve">            [ 'session_id' =&gt; 15, 'division_id' =&gt; 100 ],</v>
      </c>
      <c r="AA414" s="30" t="str">
        <f t="shared" si="78"/>
        <v xml:space="preserve">            [ 'session_id' =&gt;   15, 'team_rank_id' =&gt; 2 ],</v>
      </c>
      <c r="AB414" s="30" t="str">
        <f t="shared" si="80"/>
        <v xml:space="preserve">            [ 'session_id' =&gt;   15, 'item_id' =&gt; 2, 'sequence' =&gt; 2 ],</v>
      </c>
      <c r="AC414" s="30" t="str">
        <f t="shared" si="81"/>
        <v>cohort21teamrank2</v>
      </c>
      <c r="AD414" s="30">
        <f>VLOOKUP(AC414,teams!C:D,2,FALSE)</f>
        <v>77</v>
      </c>
      <c r="AE414" s="30" t="str">
        <f t="shared" si="82"/>
        <v>s15i2seq2</v>
      </c>
      <c r="AF414" s="30" t="e">
        <f>VLOOKUP(AE414,sesionitem!D:E,2,FALSE)</f>
        <v>#N/A</v>
      </c>
      <c r="AG414" s="30" t="e">
        <f t="shared" si="83"/>
        <v>#N/A</v>
      </c>
    </row>
    <row r="415" spans="1:33" ht="17" x14ac:dyDescent="0.2">
      <c r="A415" s="30">
        <v>414</v>
      </c>
      <c r="B415" s="30">
        <f>VLOOKUP(C415,'May Sessions'!D:E,2,FALSE)</f>
        <v>15</v>
      </c>
      <c r="C415" s="31">
        <v>44344.75</v>
      </c>
      <c r="D415" s="64">
        <f>VLOOKUP(E415,'Age Groups'!B:C,2,FALSE)</f>
        <v>4</v>
      </c>
      <c r="E415" s="31" t="s">
        <v>911</v>
      </c>
      <c r="F415" s="64">
        <f>VLOOKUP(H415,Items!J:L,3,FALSE)</f>
        <v>8</v>
      </c>
      <c r="G415" s="64">
        <f t="shared" si="79"/>
        <v>3</v>
      </c>
      <c r="H415" s="31" t="s">
        <v>919</v>
      </c>
      <c r="I415" s="31" t="s">
        <v>1108</v>
      </c>
      <c r="J415" s="64">
        <v>0</v>
      </c>
      <c r="K415" s="31"/>
      <c r="L415" s="31" t="s">
        <v>921</v>
      </c>
      <c r="M415" s="32" t="s">
        <v>933</v>
      </c>
      <c r="N415" s="32" t="s">
        <v>938</v>
      </c>
      <c r="O415" s="61">
        <f>VLOOKUP(P415,Clubs!D:E,2,FALSE)</f>
        <v>3</v>
      </c>
      <c r="P415" s="32" t="s">
        <v>1079</v>
      </c>
      <c r="Q415" s="32" t="s">
        <v>986</v>
      </c>
      <c r="R415" s="34" t="s">
        <v>892</v>
      </c>
      <c r="V415" s="30" t="str">
        <f t="shared" si="75"/>
        <v>c3ag4y2d100</v>
      </c>
      <c r="W415" s="30">
        <f>VLOOKUP(V415,Cohorts!A:B,2,FALSE)</f>
        <v>132</v>
      </c>
      <c r="X415" s="30" t="str">
        <f t="shared" si="76"/>
        <v xml:space="preserve">            [ 'cohort_id' =&gt; 132,  'team_rank_id' =&gt; 2 ],</v>
      </c>
      <c r="Y415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5" s="30" t="str">
        <f t="shared" si="85"/>
        <v xml:space="preserve">            [ 'session_id' =&gt; 15, 'division_id' =&gt; 100 ],</v>
      </c>
      <c r="AA415" s="30" t="str">
        <f t="shared" si="78"/>
        <v xml:space="preserve">            [ 'session_id' =&gt;   15, 'team_rank_id' =&gt; 2 ],</v>
      </c>
      <c r="AB415" s="30" t="str">
        <f t="shared" si="80"/>
        <v xml:space="preserve">            [ 'session_id' =&gt;   15, 'item_id' =&gt; 8, 'sequence' =&gt; 3 ],</v>
      </c>
      <c r="AC415" s="30" t="str">
        <f t="shared" si="81"/>
        <v>cohort132teamrank2</v>
      </c>
      <c r="AD415" s="30">
        <f>VLOOKUP(AC415,teams!C:D,2,FALSE)</f>
        <v>23</v>
      </c>
      <c r="AE415" s="30" t="str">
        <f t="shared" si="82"/>
        <v>s15i8seq3</v>
      </c>
      <c r="AF415" s="30" t="e">
        <f>VLOOKUP(AE415,sesionitem!D:E,2,FALSE)</f>
        <v>#N/A</v>
      </c>
      <c r="AG415" s="30" t="e">
        <f t="shared" si="83"/>
        <v>#N/A</v>
      </c>
    </row>
    <row r="416" spans="1:33" ht="17" x14ac:dyDescent="0.2">
      <c r="A416" s="30">
        <v>415</v>
      </c>
      <c r="B416" s="30">
        <f>VLOOKUP(C416,'May Sessions'!D:E,2,FALSE)</f>
        <v>15</v>
      </c>
      <c r="C416" s="31">
        <v>44344.75</v>
      </c>
      <c r="D416" s="64">
        <f>VLOOKUP(E416,'Age Groups'!B:C,2,FALSE)</f>
        <v>4</v>
      </c>
      <c r="E416" s="31" t="s">
        <v>911</v>
      </c>
      <c r="F416" s="64">
        <f>VLOOKUP(H416,Items!J:L,3,FALSE)</f>
        <v>8</v>
      </c>
      <c r="G416" s="64">
        <f t="shared" si="79"/>
        <v>3</v>
      </c>
      <c r="H416" s="31" t="s">
        <v>919</v>
      </c>
      <c r="I416" s="31" t="s">
        <v>1108</v>
      </c>
      <c r="J416" s="64">
        <v>0</v>
      </c>
      <c r="K416" s="31"/>
      <c r="L416" s="31" t="s">
        <v>921</v>
      </c>
      <c r="M416" s="32" t="s">
        <v>933</v>
      </c>
      <c r="N416" s="32" t="s">
        <v>986</v>
      </c>
      <c r="O416" s="61">
        <f>VLOOKUP(P416,Clubs!D:E,2,FALSE)</f>
        <v>14</v>
      </c>
      <c r="P416" s="32" t="s">
        <v>49</v>
      </c>
      <c r="Q416" s="32" t="s">
        <v>986</v>
      </c>
      <c r="R416" s="34" t="s">
        <v>893</v>
      </c>
      <c r="V416" s="30" t="str">
        <f t="shared" si="75"/>
        <v>c14ag4y2d100</v>
      </c>
      <c r="W416" s="30">
        <f>VLOOKUP(V416,Cohorts!A:B,2,FALSE)</f>
        <v>37</v>
      </c>
      <c r="X416" s="30" t="str">
        <f t="shared" si="76"/>
        <v xml:space="preserve">            [ 'cohort_id' =&gt; 37,  'team_rank_id' =&gt; 2 ],</v>
      </c>
      <c r="Y416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6" s="30" t="str">
        <f t="shared" si="85"/>
        <v xml:space="preserve">            [ 'session_id' =&gt; 15, 'division_id' =&gt; 100 ],</v>
      </c>
      <c r="AA416" s="30" t="str">
        <f t="shared" si="78"/>
        <v xml:space="preserve">            [ 'session_id' =&gt;   15, 'team_rank_id' =&gt; 2 ],</v>
      </c>
      <c r="AB416" s="30" t="str">
        <f t="shared" si="80"/>
        <v xml:space="preserve">            [ 'session_id' =&gt;   15, 'item_id' =&gt; 8, 'sequence' =&gt; 3 ],</v>
      </c>
      <c r="AC416" s="30" t="str">
        <f t="shared" si="81"/>
        <v>cohort37teamrank2</v>
      </c>
      <c r="AD416" s="30">
        <f>VLOOKUP(AC416,teams!C:D,2,FALSE)</f>
        <v>125</v>
      </c>
      <c r="AE416" s="30" t="str">
        <f t="shared" si="82"/>
        <v>s15i8seq3</v>
      </c>
      <c r="AF416" s="30" t="e">
        <f>VLOOKUP(AE416,sesionitem!D:E,2,FALSE)</f>
        <v>#N/A</v>
      </c>
      <c r="AG416" s="30" t="e">
        <f t="shared" si="83"/>
        <v>#N/A</v>
      </c>
    </row>
    <row r="417" spans="1:33" ht="17" x14ac:dyDescent="0.2">
      <c r="A417" s="30">
        <v>416</v>
      </c>
      <c r="B417" s="30">
        <f>VLOOKUP(C417,'May Sessions'!D:E,2,FALSE)</f>
        <v>15</v>
      </c>
      <c r="C417" s="31">
        <v>44344.75</v>
      </c>
      <c r="D417" s="64">
        <f>VLOOKUP(E417,'Age Groups'!B:C,2,FALSE)</f>
        <v>4</v>
      </c>
      <c r="E417" s="31" t="s">
        <v>911</v>
      </c>
      <c r="F417" s="64">
        <f>VLOOKUP(H417,Items!J:L,3,FALSE)</f>
        <v>8</v>
      </c>
      <c r="G417" s="64">
        <f t="shared" si="79"/>
        <v>3</v>
      </c>
      <c r="H417" s="31" t="s">
        <v>919</v>
      </c>
      <c r="I417" s="31" t="s">
        <v>1108</v>
      </c>
      <c r="J417" s="64">
        <v>0</v>
      </c>
      <c r="K417" s="31"/>
      <c r="L417" s="31" t="s">
        <v>921</v>
      </c>
      <c r="M417" s="32" t="s">
        <v>933</v>
      </c>
      <c r="N417" s="32" t="s">
        <v>1017</v>
      </c>
      <c r="O417" s="61">
        <f>VLOOKUP(P417,Clubs!D:E,2,FALSE)</f>
        <v>12</v>
      </c>
      <c r="P417" s="32" t="s">
        <v>974</v>
      </c>
      <c r="Q417" s="32" t="s">
        <v>986</v>
      </c>
      <c r="R417" s="34" t="s">
        <v>621</v>
      </c>
      <c r="V417" s="30" t="str">
        <f t="shared" si="75"/>
        <v>c12ag4y2d100</v>
      </c>
      <c r="W417" s="30">
        <f>VLOOKUP(V417,Cohorts!A:B,2,FALSE)</f>
        <v>21</v>
      </c>
      <c r="X417" s="30" t="str">
        <f t="shared" si="76"/>
        <v xml:space="preserve">            [ 'cohort_id' =&gt; 21,  'team_rank_id' =&gt; 2 ],</v>
      </c>
      <c r="Y417" s="30" t="str">
        <f t="shared" si="77"/>
        <v xml:space="preserve">                'competition_id' =&gt; 1, // this is May 2021###                'age_group_id'   =&gt; 4, ###                'start'          =&gt; '2021-05-28 18:00:00', ###            ], [</v>
      </c>
      <c r="Z417" s="30" t="str">
        <f t="shared" si="85"/>
        <v xml:space="preserve">            [ 'session_id' =&gt; 15, 'division_id' =&gt; 100 ],</v>
      </c>
      <c r="AA417" s="30" t="str">
        <f t="shared" si="78"/>
        <v xml:space="preserve">            [ 'session_id' =&gt;   15, 'team_rank_id' =&gt; 2 ],</v>
      </c>
      <c r="AB417" s="30" t="str">
        <f t="shared" si="80"/>
        <v xml:space="preserve">            [ 'session_id' =&gt;   15, 'item_id' =&gt; 8, 'sequence' =&gt; 3 ],</v>
      </c>
      <c r="AC417" s="30" t="str">
        <f t="shared" si="81"/>
        <v>cohort21teamrank2</v>
      </c>
      <c r="AD417" s="30">
        <f>VLOOKUP(AC417,teams!C:D,2,FALSE)</f>
        <v>77</v>
      </c>
      <c r="AE417" s="30" t="str">
        <f t="shared" si="82"/>
        <v>s15i8seq3</v>
      </c>
      <c r="AF417" s="30" t="e">
        <f>VLOOKUP(AE417,sesionitem!D:E,2,FALSE)</f>
        <v>#N/A</v>
      </c>
      <c r="AG417" s="30" t="e">
        <f t="shared" si="83"/>
        <v>#N/A</v>
      </c>
    </row>
    <row r="418" spans="1:33" x14ac:dyDescent="0.2">
      <c r="A418" s="30">
        <v>417</v>
      </c>
      <c r="B418" s="30">
        <f>VLOOKUP(C418,'May Sessions'!D:E,2,FALSE)</f>
        <v>16</v>
      </c>
      <c r="C418" s="31">
        <v>44344.8125</v>
      </c>
      <c r="D418" s="64">
        <f>VLOOKUP(E418,'Age Groups'!B:C,2,FALSE)</f>
        <v>4</v>
      </c>
      <c r="E418" s="31" t="s">
        <v>911</v>
      </c>
      <c r="F418" s="64">
        <f>VLOOKUP(H418,Items!J:L,3,FALSE)</f>
        <v>4</v>
      </c>
      <c r="G418" s="64">
        <f t="shared" si="79"/>
        <v>1</v>
      </c>
      <c r="H418" s="31" t="s">
        <v>915</v>
      </c>
      <c r="I418" s="31" t="s">
        <v>1109</v>
      </c>
      <c r="J418" s="64">
        <v>0</v>
      </c>
      <c r="K418" s="31"/>
      <c r="L418" s="31" t="s">
        <v>921</v>
      </c>
      <c r="M418" s="61" t="s">
        <v>931</v>
      </c>
      <c r="N418" s="61" t="s">
        <v>938</v>
      </c>
      <c r="O418" s="61">
        <f>VLOOKUP(P418,Clubs!D:E,2,FALSE)</f>
        <v>8</v>
      </c>
      <c r="P418" s="61" t="s">
        <v>949</v>
      </c>
      <c r="Q418" s="61">
        <v>1</v>
      </c>
      <c r="R418" s="32"/>
      <c r="V418" s="30" t="str">
        <f t="shared" si="75"/>
        <v>c8ag4y2d100</v>
      </c>
      <c r="W418" s="30">
        <f>VLOOKUP(V418,Cohorts!A:B,2,FALSE)</f>
        <v>236</v>
      </c>
      <c r="X418" s="30" t="str">
        <f t="shared" si="76"/>
        <v xml:space="preserve">            [ 'cohort_id' =&gt; 236,  'team_rank_id' =&gt; 1 ],</v>
      </c>
      <c r="Y418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18" s="30" t="str">
        <f t="shared" si="85"/>
        <v xml:space="preserve">            [ 'session_id' =&gt; 16, 'division_id' =&gt; 100 ],</v>
      </c>
      <c r="AA418" s="30" t="str">
        <f t="shared" si="78"/>
        <v xml:space="preserve">            [ 'session_id' =&gt;   16, 'team_rank_id' =&gt; 1 ],</v>
      </c>
      <c r="AB418" s="30" t="str">
        <f t="shared" si="80"/>
        <v xml:space="preserve">            [ 'session_id' =&gt;   16, 'item_id' =&gt; 4, 'sequence' =&gt; 1 ],</v>
      </c>
      <c r="AC418" s="30" t="str">
        <f t="shared" si="81"/>
        <v>cohort236teamrank1</v>
      </c>
      <c r="AD418" s="30">
        <f>VLOOKUP(AC418,teams!C:D,2,FALSE)</f>
        <v>99</v>
      </c>
      <c r="AE418" s="30" t="str">
        <f t="shared" si="82"/>
        <v>s16i4seq1</v>
      </c>
      <c r="AF418" s="30" t="e">
        <f>VLOOKUP(AE418,sesionitem!D:E,2,FALSE)</f>
        <v>#N/A</v>
      </c>
      <c r="AG418" s="30" t="e">
        <f t="shared" si="83"/>
        <v>#N/A</v>
      </c>
    </row>
    <row r="419" spans="1:33" x14ac:dyDescent="0.2">
      <c r="A419" s="30">
        <v>418</v>
      </c>
      <c r="B419" s="30">
        <f>VLOOKUP(C419,'May Sessions'!D:E,2,FALSE)</f>
        <v>16</v>
      </c>
      <c r="C419" s="31">
        <v>44344.8125</v>
      </c>
      <c r="D419" s="64">
        <f>VLOOKUP(E419,'Age Groups'!B:C,2,FALSE)</f>
        <v>4</v>
      </c>
      <c r="E419" s="31" t="s">
        <v>911</v>
      </c>
      <c r="F419" s="64">
        <f>VLOOKUP(H419,Items!J:L,3,FALSE)</f>
        <v>4</v>
      </c>
      <c r="G419" s="64">
        <f t="shared" si="79"/>
        <v>1</v>
      </c>
      <c r="H419" s="31" t="s">
        <v>915</v>
      </c>
      <c r="I419" s="31" t="s">
        <v>1109</v>
      </c>
      <c r="J419" s="64">
        <v>0</v>
      </c>
      <c r="K419" s="31"/>
      <c r="L419" s="31" t="s">
        <v>921</v>
      </c>
      <c r="M419" s="61" t="s">
        <v>931</v>
      </c>
      <c r="N419" s="61" t="s">
        <v>986</v>
      </c>
      <c r="O419" s="61">
        <f>VLOOKUP(P419,Clubs!D:E,2,FALSE)</f>
        <v>9</v>
      </c>
      <c r="P419" s="61" t="s">
        <v>966</v>
      </c>
      <c r="Q419" s="61">
        <v>1</v>
      </c>
      <c r="R419" s="32"/>
      <c r="V419" s="30" t="str">
        <f t="shared" si="75"/>
        <v>c9ag4y2d100</v>
      </c>
      <c r="W419" s="30">
        <f>VLOOKUP(V419,Cohorts!A:B,2,FALSE)</f>
        <v>244</v>
      </c>
      <c r="X419" s="30" t="str">
        <f t="shared" si="76"/>
        <v xml:space="preserve">            [ 'cohort_id' =&gt; 244,  'team_rank_id' =&gt; 1 ],</v>
      </c>
      <c r="Y419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19" s="30" t="str">
        <f t="shared" si="85"/>
        <v xml:space="preserve">            [ 'session_id' =&gt; 16, 'division_id' =&gt; 100 ],</v>
      </c>
      <c r="AA419" s="30" t="str">
        <f t="shared" si="78"/>
        <v xml:space="preserve">            [ 'session_id' =&gt;   16, 'team_rank_id' =&gt; 1 ],</v>
      </c>
      <c r="AB419" s="30" t="str">
        <f t="shared" si="80"/>
        <v xml:space="preserve">            [ 'session_id' =&gt;   16, 'item_id' =&gt; 4, 'sequence' =&gt; 1 ],</v>
      </c>
      <c r="AC419" s="30" t="str">
        <f t="shared" si="81"/>
        <v>cohort244teamrank1</v>
      </c>
      <c r="AD419" s="30">
        <f>VLOOKUP(AC419,teams!C:D,2,FALSE)</f>
        <v>106</v>
      </c>
      <c r="AE419" s="30" t="str">
        <f t="shared" si="82"/>
        <v>s16i4seq1</v>
      </c>
      <c r="AF419" s="30" t="e">
        <f>VLOOKUP(AE419,sesionitem!D:E,2,FALSE)</f>
        <v>#N/A</v>
      </c>
      <c r="AG419" s="30" t="e">
        <f t="shared" si="83"/>
        <v>#N/A</v>
      </c>
    </row>
    <row r="420" spans="1:33" x14ac:dyDescent="0.2">
      <c r="A420" s="30">
        <v>419</v>
      </c>
      <c r="B420" s="30">
        <f>VLOOKUP(C420,'May Sessions'!D:E,2,FALSE)</f>
        <v>16</v>
      </c>
      <c r="C420" s="31">
        <v>44344.8125</v>
      </c>
      <c r="D420" s="64">
        <f>VLOOKUP(E420,'Age Groups'!B:C,2,FALSE)</f>
        <v>4</v>
      </c>
      <c r="E420" s="31" t="s">
        <v>911</v>
      </c>
      <c r="F420" s="64">
        <f>VLOOKUP(H420,Items!J:L,3,FALSE)</f>
        <v>4</v>
      </c>
      <c r="G420" s="64">
        <f t="shared" si="79"/>
        <v>1</v>
      </c>
      <c r="H420" s="31" t="s">
        <v>915</v>
      </c>
      <c r="I420" s="31" t="s">
        <v>1109</v>
      </c>
      <c r="J420" s="64">
        <v>0</v>
      </c>
      <c r="K420" s="31"/>
      <c r="L420" s="31" t="s">
        <v>921</v>
      </c>
      <c r="M420" s="61" t="s">
        <v>931</v>
      </c>
      <c r="N420" s="61" t="s">
        <v>1017</v>
      </c>
      <c r="O420" s="61">
        <f>VLOOKUP(P420,Clubs!D:E,2,FALSE)</f>
        <v>36</v>
      </c>
      <c r="P420" s="61" t="s">
        <v>131</v>
      </c>
      <c r="Q420" s="61">
        <v>1</v>
      </c>
      <c r="R420" s="32"/>
      <c r="V420" s="30" t="str">
        <f t="shared" si="75"/>
        <v>c36ag4y2d100</v>
      </c>
      <c r="W420" s="30">
        <f>VLOOKUP(V420,Cohorts!A:B,2,FALSE)</f>
        <v>165</v>
      </c>
      <c r="X420" s="30" t="str">
        <f t="shared" si="76"/>
        <v xml:space="preserve">            [ 'cohort_id' =&gt; 165,  'team_rank_id' =&gt; 1 ],</v>
      </c>
      <c r="Y420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0" s="30" t="str">
        <f t="shared" si="85"/>
        <v xml:space="preserve">            [ 'session_id' =&gt; 16, 'division_id' =&gt; 100 ],</v>
      </c>
      <c r="AA420" s="30" t="str">
        <f t="shared" si="78"/>
        <v xml:space="preserve">            [ 'session_id' =&gt;   16, 'team_rank_id' =&gt; 1 ],</v>
      </c>
      <c r="AB420" s="30" t="str">
        <f t="shared" si="80"/>
        <v xml:space="preserve">            [ 'session_id' =&gt;   16, 'item_id' =&gt; 4, 'sequence' =&gt; 1 ],</v>
      </c>
      <c r="AC420" s="30" t="str">
        <f t="shared" si="81"/>
        <v>cohort165teamrank1</v>
      </c>
      <c r="AD420" s="30">
        <f>VLOOKUP(AC420,teams!C:D,2,FALSE)</f>
        <v>44</v>
      </c>
      <c r="AE420" s="30" t="str">
        <f t="shared" si="82"/>
        <v>s16i4seq1</v>
      </c>
      <c r="AF420" s="30" t="e">
        <f>VLOOKUP(AE420,sesionitem!D:E,2,FALSE)</f>
        <v>#N/A</v>
      </c>
      <c r="AG420" s="30" t="e">
        <f t="shared" si="83"/>
        <v>#N/A</v>
      </c>
    </row>
    <row r="421" spans="1:33" x14ac:dyDescent="0.2">
      <c r="A421" s="30">
        <v>420</v>
      </c>
      <c r="B421" s="30">
        <f>VLOOKUP(C421,'May Sessions'!D:E,2,FALSE)</f>
        <v>16</v>
      </c>
      <c r="C421" s="31">
        <v>44344.8125</v>
      </c>
      <c r="D421" s="64">
        <f>VLOOKUP(E421,'Age Groups'!B:C,2,FALSE)</f>
        <v>4</v>
      </c>
      <c r="E421" s="31" t="s">
        <v>911</v>
      </c>
      <c r="F421" s="64">
        <f>VLOOKUP(H421,Items!J:L,3,FALSE)</f>
        <v>4</v>
      </c>
      <c r="G421" s="64">
        <f t="shared" si="79"/>
        <v>1</v>
      </c>
      <c r="H421" s="31" t="s">
        <v>915</v>
      </c>
      <c r="I421" s="31" t="s">
        <v>1109</v>
      </c>
      <c r="J421" s="64">
        <v>0</v>
      </c>
      <c r="K421" s="31"/>
      <c r="L421" s="31" t="s">
        <v>921</v>
      </c>
      <c r="M421" s="61" t="s">
        <v>931</v>
      </c>
      <c r="N421" s="61" t="s">
        <v>1042</v>
      </c>
      <c r="O421" s="61">
        <f>VLOOKUP(P421,Clubs!D:E,2,FALSE)</f>
        <v>12</v>
      </c>
      <c r="P421" s="61" t="s">
        <v>974</v>
      </c>
      <c r="Q421" s="61">
        <v>1</v>
      </c>
      <c r="R421" s="32"/>
      <c r="V421" s="30" t="str">
        <f t="shared" si="75"/>
        <v>c12ag4y2d100</v>
      </c>
      <c r="W421" s="30">
        <f>VLOOKUP(V421,Cohorts!A:B,2,FALSE)</f>
        <v>21</v>
      </c>
      <c r="X421" s="30" t="str">
        <f t="shared" si="76"/>
        <v xml:space="preserve">            [ 'cohort_id' =&gt; 21,  'team_rank_id' =&gt; 1 ],</v>
      </c>
      <c r="Y421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1" s="30" t="str">
        <f t="shared" si="85"/>
        <v xml:space="preserve">            [ 'session_id' =&gt; 16, 'division_id' =&gt; 100 ],</v>
      </c>
      <c r="AA421" s="30" t="str">
        <f t="shared" si="78"/>
        <v xml:space="preserve">            [ 'session_id' =&gt;   16, 'team_rank_id' =&gt; 1 ],</v>
      </c>
      <c r="AB421" s="30" t="str">
        <f t="shared" si="80"/>
        <v xml:space="preserve">            [ 'session_id' =&gt;   16, 'item_id' =&gt; 4, 'sequence' =&gt; 1 ],</v>
      </c>
      <c r="AC421" s="30" t="str">
        <f t="shared" si="81"/>
        <v>cohort21teamrank1</v>
      </c>
      <c r="AD421" s="30">
        <f>VLOOKUP(AC421,teams!C:D,2,FALSE)</f>
        <v>76</v>
      </c>
      <c r="AE421" s="30" t="str">
        <f t="shared" si="82"/>
        <v>s16i4seq1</v>
      </c>
      <c r="AF421" s="30" t="e">
        <f>VLOOKUP(AE421,sesionitem!D:E,2,FALSE)</f>
        <v>#N/A</v>
      </c>
      <c r="AG421" s="30" t="e">
        <f t="shared" si="83"/>
        <v>#N/A</v>
      </c>
    </row>
    <row r="422" spans="1:33" x14ac:dyDescent="0.2">
      <c r="A422" s="30">
        <v>421</v>
      </c>
      <c r="B422" s="30">
        <f>VLOOKUP(C422,'May Sessions'!D:E,2,FALSE)</f>
        <v>16</v>
      </c>
      <c r="C422" s="31">
        <v>44344.8125</v>
      </c>
      <c r="D422" s="64">
        <f>VLOOKUP(E422,'Age Groups'!B:C,2,FALSE)</f>
        <v>4</v>
      </c>
      <c r="E422" s="31" t="s">
        <v>911</v>
      </c>
      <c r="F422" s="64">
        <f>VLOOKUP(H422,Items!J:L,3,FALSE)</f>
        <v>4</v>
      </c>
      <c r="G422" s="64">
        <f t="shared" si="79"/>
        <v>1</v>
      </c>
      <c r="H422" s="31" t="s">
        <v>915</v>
      </c>
      <c r="I422" s="31" t="s">
        <v>1109</v>
      </c>
      <c r="J422" s="64">
        <v>0</v>
      </c>
      <c r="K422" s="31"/>
      <c r="L422" s="31" t="s">
        <v>921</v>
      </c>
      <c r="M422" s="61" t="s">
        <v>931</v>
      </c>
      <c r="N422" s="61" t="s">
        <v>1057</v>
      </c>
      <c r="O422" s="61">
        <f>VLOOKUP(P422,Clubs!D:E,2,FALSE)</f>
        <v>14</v>
      </c>
      <c r="P422" s="61" t="s">
        <v>49</v>
      </c>
      <c r="Q422" s="61">
        <v>1</v>
      </c>
      <c r="R422" s="32"/>
      <c r="V422" s="30" t="str">
        <f t="shared" si="75"/>
        <v>c14ag4y2d100</v>
      </c>
      <c r="W422" s="30">
        <f>VLOOKUP(V422,Cohorts!A:B,2,FALSE)</f>
        <v>37</v>
      </c>
      <c r="X422" s="30" t="str">
        <f t="shared" si="76"/>
        <v xml:space="preserve">            [ 'cohort_id' =&gt; 37,  'team_rank_id' =&gt; 1 ],</v>
      </c>
      <c r="Y422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2" s="30" t="str">
        <f t="shared" si="85"/>
        <v xml:space="preserve">            [ 'session_id' =&gt; 16, 'division_id' =&gt; 100 ],</v>
      </c>
      <c r="AA422" s="30" t="str">
        <f t="shared" si="78"/>
        <v xml:space="preserve">            [ 'session_id' =&gt;   16, 'team_rank_id' =&gt; 1 ],</v>
      </c>
      <c r="AB422" s="30" t="str">
        <f t="shared" si="80"/>
        <v xml:space="preserve">            [ 'session_id' =&gt;   16, 'item_id' =&gt; 4, 'sequence' =&gt; 1 ],</v>
      </c>
      <c r="AC422" s="30" t="str">
        <f t="shared" si="81"/>
        <v>cohort37teamrank1</v>
      </c>
      <c r="AD422" s="30">
        <f>VLOOKUP(AC422,teams!C:D,2,FALSE)</f>
        <v>124</v>
      </c>
      <c r="AE422" s="30" t="str">
        <f t="shared" si="82"/>
        <v>s16i4seq1</v>
      </c>
      <c r="AF422" s="30" t="e">
        <f>VLOOKUP(AE422,sesionitem!D:E,2,FALSE)</f>
        <v>#N/A</v>
      </c>
      <c r="AG422" s="30" t="e">
        <f t="shared" si="83"/>
        <v>#N/A</v>
      </c>
    </row>
    <row r="423" spans="1:33" x14ac:dyDescent="0.2">
      <c r="A423" s="30">
        <v>422</v>
      </c>
      <c r="B423" s="30">
        <f>VLOOKUP(C423,'May Sessions'!D:E,2,FALSE)</f>
        <v>16</v>
      </c>
      <c r="C423" s="31">
        <v>44344.8125</v>
      </c>
      <c r="D423" s="64">
        <f>VLOOKUP(E423,'Age Groups'!B:C,2,FALSE)</f>
        <v>4</v>
      </c>
      <c r="E423" s="31" t="s">
        <v>911</v>
      </c>
      <c r="F423" s="64">
        <f>VLOOKUP(H423,Items!J:L,3,FALSE)</f>
        <v>4</v>
      </c>
      <c r="G423" s="64">
        <f t="shared" si="79"/>
        <v>1</v>
      </c>
      <c r="H423" s="31" t="s">
        <v>915</v>
      </c>
      <c r="I423" s="31" t="s">
        <v>1109</v>
      </c>
      <c r="J423" s="64">
        <v>0</v>
      </c>
      <c r="K423" s="31"/>
      <c r="L423" s="31" t="s">
        <v>921</v>
      </c>
      <c r="M423" s="32" t="s">
        <v>931</v>
      </c>
      <c r="N423" s="32" t="s">
        <v>1067</v>
      </c>
      <c r="O423" s="61">
        <f>VLOOKUP(P423,Clubs!D:E,2,FALSE)</f>
        <v>3</v>
      </c>
      <c r="P423" s="32" t="s">
        <v>1079</v>
      </c>
      <c r="Q423" s="32" t="s">
        <v>938</v>
      </c>
      <c r="R423" s="32"/>
      <c r="V423" s="30" t="str">
        <f t="shared" si="75"/>
        <v>c3ag4y2d100</v>
      </c>
      <c r="W423" s="30">
        <f>VLOOKUP(V423,Cohorts!A:B,2,FALSE)</f>
        <v>132</v>
      </c>
      <c r="X423" s="30" t="str">
        <f t="shared" si="76"/>
        <v xml:space="preserve">            [ 'cohort_id' =&gt; 132,  'team_rank_id' =&gt; 1 ],</v>
      </c>
      <c r="Y423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3" s="30" t="str">
        <f t="shared" si="85"/>
        <v xml:space="preserve">            [ 'session_id' =&gt; 16, 'division_id' =&gt; 100 ],</v>
      </c>
      <c r="AA423" s="30" t="str">
        <f t="shared" si="78"/>
        <v xml:space="preserve">            [ 'session_id' =&gt;   16, 'team_rank_id' =&gt; 1 ],</v>
      </c>
      <c r="AB423" s="30" t="str">
        <f t="shared" si="80"/>
        <v xml:space="preserve">            [ 'session_id' =&gt;   16, 'item_id' =&gt; 4, 'sequence' =&gt; 1 ],</v>
      </c>
      <c r="AC423" s="30" t="str">
        <f t="shared" si="81"/>
        <v>cohort132teamrank1</v>
      </c>
      <c r="AD423" s="30">
        <f>VLOOKUP(AC423,teams!C:D,2,FALSE)</f>
        <v>22</v>
      </c>
      <c r="AE423" s="30" t="str">
        <f t="shared" si="82"/>
        <v>s16i4seq1</v>
      </c>
      <c r="AF423" s="30" t="e">
        <f>VLOOKUP(AE423,sesionitem!D:E,2,FALSE)</f>
        <v>#N/A</v>
      </c>
      <c r="AG423" s="30" t="e">
        <f t="shared" si="83"/>
        <v>#N/A</v>
      </c>
    </row>
    <row r="424" spans="1:33" x14ac:dyDescent="0.2">
      <c r="A424" s="30">
        <v>423</v>
      </c>
      <c r="B424" s="30">
        <f>VLOOKUP(C424,'May Sessions'!D:E,2,FALSE)</f>
        <v>16</v>
      </c>
      <c r="C424" s="31">
        <v>44344.8125</v>
      </c>
      <c r="D424" s="64">
        <f>VLOOKUP(E424,'Age Groups'!B:C,2,FALSE)</f>
        <v>4</v>
      </c>
      <c r="E424" s="31" t="s">
        <v>911</v>
      </c>
      <c r="F424" s="64">
        <f>VLOOKUP(H424,Items!J:L,3,FALSE)</f>
        <v>2</v>
      </c>
      <c r="G424" s="64">
        <f t="shared" si="79"/>
        <v>2</v>
      </c>
      <c r="H424" s="31" t="s">
        <v>923</v>
      </c>
      <c r="I424" s="31" t="s">
        <v>1109</v>
      </c>
      <c r="J424" s="64">
        <v>0</v>
      </c>
      <c r="K424" s="31"/>
      <c r="L424" s="31" t="s">
        <v>921</v>
      </c>
      <c r="M424" s="61" t="s">
        <v>931</v>
      </c>
      <c r="N424" s="61" t="s">
        <v>938</v>
      </c>
      <c r="O424" s="61">
        <f>VLOOKUP(P424,Clubs!D:E,2,FALSE)</f>
        <v>9</v>
      </c>
      <c r="P424" s="61" t="s">
        <v>966</v>
      </c>
      <c r="Q424" s="61">
        <v>1</v>
      </c>
      <c r="R424" s="32"/>
      <c r="V424" s="30" t="str">
        <f t="shared" si="75"/>
        <v>c9ag4y2d100</v>
      </c>
      <c r="W424" s="30">
        <f>VLOOKUP(V424,Cohorts!A:B,2,FALSE)</f>
        <v>244</v>
      </c>
      <c r="X424" s="30" t="str">
        <f t="shared" si="76"/>
        <v xml:space="preserve">            [ 'cohort_id' =&gt; 244,  'team_rank_id' =&gt; 1 ],</v>
      </c>
      <c r="Y424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4" s="30" t="str">
        <f t="shared" si="85"/>
        <v xml:space="preserve">            [ 'session_id' =&gt; 16, 'division_id' =&gt; 100 ],</v>
      </c>
      <c r="AA424" s="30" t="str">
        <f t="shared" si="78"/>
        <v xml:space="preserve">            [ 'session_id' =&gt;   16, 'team_rank_id' =&gt; 1 ],</v>
      </c>
      <c r="AB424" s="30" t="str">
        <f t="shared" si="80"/>
        <v xml:space="preserve">            [ 'session_id' =&gt;   16, 'item_id' =&gt; 2, 'sequence' =&gt; 2 ],</v>
      </c>
      <c r="AC424" s="30" t="str">
        <f t="shared" si="81"/>
        <v>cohort244teamrank1</v>
      </c>
      <c r="AD424" s="30">
        <f>VLOOKUP(AC424,teams!C:D,2,FALSE)</f>
        <v>106</v>
      </c>
      <c r="AE424" s="30" t="str">
        <f t="shared" si="82"/>
        <v>s16i2seq2</v>
      </c>
      <c r="AF424" s="30" t="e">
        <f>VLOOKUP(AE424,sesionitem!D:E,2,FALSE)</f>
        <v>#N/A</v>
      </c>
      <c r="AG424" s="30" t="e">
        <f t="shared" si="83"/>
        <v>#N/A</v>
      </c>
    </row>
    <row r="425" spans="1:33" x14ac:dyDescent="0.2">
      <c r="A425" s="30">
        <v>424</v>
      </c>
      <c r="B425" s="30">
        <f>VLOOKUP(C425,'May Sessions'!D:E,2,FALSE)</f>
        <v>16</v>
      </c>
      <c r="C425" s="31">
        <v>44344.8125</v>
      </c>
      <c r="D425" s="64">
        <f>VLOOKUP(E425,'Age Groups'!B:C,2,FALSE)</f>
        <v>4</v>
      </c>
      <c r="E425" s="31" t="s">
        <v>911</v>
      </c>
      <c r="F425" s="64">
        <f>VLOOKUP(H425,Items!J:L,3,FALSE)</f>
        <v>2</v>
      </c>
      <c r="G425" s="64">
        <f t="shared" si="79"/>
        <v>2</v>
      </c>
      <c r="H425" s="31" t="s">
        <v>923</v>
      </c>
      <c r="I425" s="31" t="s">
        <v>1109</v>
      </c>
      <c r="J425" s="64">
        <v>0</v>
      </c>
      <c r="K425" s="31"/>
      <c r="L425" s="31" t="s">
        <v>921</v>
      </c>
      <c r="M425" s="61" t="s">
        <v>931</v>
      </c>
      <c r="N425" s="61" t="s">
        <v>986</v>
      </c>
      <c r="O425" s="61">
        <f>VLOOKUP(P425,Clubs!D:E,2,FALSE)</f>
        <v>12</v>
      </c>
      <c r="P425" s="61" t="s">
        <v>974</v>
      </c>
      <c r="Q425" s="61">
        <v>1</v>
      </c>
      <c r="R425" s="32"/>
      <c r="V425" s="30" t="str">
        <f t="shared" si="75"/>
        <v>c12ag4y2d100</v>
      </c>
      <c r="W425" s="30">
        <f>VLOOKUP(V425,Cohorts!A:B,2,FALSE)</f>
        <v>21</v>
      </c>
      <c r="X425" s="30" t="str">
        <f t="shared" si="76"/>
        <v xml:space="preserve">            [ 'cohort_id' =&gt; 21,  'team_rank_id' =&gt; 1 ],</v>
      </c>
      <c r="Y425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5" s="30" t="str">
        <f t="shared" si="85"/>
        <v xml:space="preserve">            [ 'session_id' =&gt; 16, 'division_id' =&gt; 100 ],</v>
      </c>
      <c r="AA425" s="30" t="str">
        <f t="shared" si="78"/>
        <v xml:space="preserve">            [ 'session_id' =&gt;   16, 'team_rank_id' =&gt; 1 ],</v>
      </c>
      <c r="AB425" s="30" t="str">
        <f t="shared" si="80"/>
        <v xml:space="preserve">            [ 'session_id' =&gt;   16, 'item_id' =&gt; 2, 'sequence' =&gt; 2 ],</v>
      </c>
      <c r="AC425" s="30" t="str">
        <f t="shared" si="81"/>
        <v>cohort21teamrank1</v>
      </c>
      <c r="AD425" s="30">
        <f>VLOOKUP(AC425,teams!C:D,2,FALSE)</f>
        <v>76</v>
      </c>
      <c r="AE425" s="30" t="str">
        <f t="shared" si="82"/>
        <v>s16i2seq2</v>
      </c>
      <c r="AF425" s="30" t="e">
        <f>VLOOKUP(AE425,sesionitem!D:E,2,FALSE)</f>
        <v>#N/A</v>
      </c>
      <c r="AG425" s="30" t="e">
        <f t="shared" si="83"/>
        <v>#N/A</v>
      </c>
    </row>
    <row r="426" spans="1:33" x14ac:dyDescent="0.2">
      <c r="A426" s="30">
        <v>425</v>
      </c>
      <c r="B426" s="30">
        <f>VLOOKUP(C426,'May Sessions'!D:E,2,FALSE)</f>
        <v>16</v>
      </c>
      <c r="C426" s="31">
        <v>44344.8125</v>
      </c>
      <c r="D426" s="64">
        <f>VLOOKUP(E426,'Age Groups'!B:C,2,FALSE)</f>
        <v>4</v>
      </c>
      <c r="E426" s="31" t="s">
        <v>911</v>
      </c>
      <c r="F426" s="64">
        <f>VLOOKUP(H426,Items!J:L,3,FALSE)</f>
        <v>2</v>
      </c>
      <c r="G426" s="64">
        <f t="shared" si="79"/>
        <v>2</v>
      </c>
      <c r="H426" s="31" t="s">
        <v>923</v>
      </c>
      <c r="I426" s="31" t="s">
        <v>1109</v>
      </c>
      <c r="J426" s="64">
        <v>0</v>
      </c>
      <c r="K426" s="31"/>
      <c r="L426" s="31" t="s">
        <v>921</v>
      </c>
      <c r="M426" s="61" t="s">
        <v>931</v>
      </c>
      <c r="N426" s="61" t="s">
        <v>1017</v>
      </c>
      <c r="O426" s="61">
        <f>VLOOKUP(P426,Clubs!D:E,2,FALSE)</f>
        <v>8</v>
      </c>
      <c r="P426" s="61" t="s">
        <v>949</v>
      </c>
      <c r="Q426" s="61">
        <v>1</v>
      </c>
      <c r="R426" s="32"/>
      <c r="V426" s="30" t="str">
        <f t="shared" si="75"/>
        <v>c8ag4y2d100</v>
      </c>
      <c r="W426" s="30">
        <f>VLOOKUP(V426,Cohorts!A:B,2,FALSE)</f>
        <v>236</v>
      </c>
      <c r="X426" s="30" t="str">
        <f t="shared" si="76"/>
        <v xml:space="preserve">            [ 'cohort_id' =&gt; 236,  'team_rank_id' =&gt; 1 ],</v>
      </c>
      <c r="Y426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6" s="30" t="str">
        <f t="shared" si="85"/>
        <v xml:space="preserve">            [ 'session_id' =&gt; 16, 'division_id' =&gt; 100 ],</v>
      </c>
      <c r="AA426" s="30" t="str">
        <f t="shared" si="78"/>
        <v xml:space="preserve">            [ 'session_id' =&gt;   16, 'team_rank_id' =&gt; 1 ],</v>
      </c>
      <c r="AB426" s="30" t="str">
        <f t="shared" si="80"/>
        <v xml:space="preserve">            [ 'session_id' =&gt;   16, 'item_id' =&gt; 2, 'sequence' =&gt; 2 ],</v>
      </c>
      <c r="AC426" s="30" t="str">
        <f t="shared" si="81"/>
        <v>cohort236teamrank1</v>
      </c>
      <c r="AD426" s="30">
        <f>VLOOKUP(AC426,teams!C:D,2,FALSE)</f>
        <v>99</v>
      </c>
      <c r="AE426" s="30" t="str">
        <f t="shared" si="82"/>
        <v>s16i2seq2</v>
      </c>
      <c r="AF426" s="30" t="e">
        <f>VLOOKUP(AE426,sesionitem!D:E,2,FALSE)</f>
        <v>#N/A</v>
      </c>
      <c r="AG426" s="30" t="e">
        <f t="shared" si="83"/>
        <v>#N/A</v>
      </c>
    </row>
    <row r="427" spans="1:33" x14ac:dyDescent="0.2">
      <c r="A427" s="30">
        <v>426</v>
      </c>
      <c r="B427" s="30">
        <f>VLOOKUP(C427,'May Sessions'!D:E,2,FALSE)</f>
        <v>16</v>
      </c>
      <c r="C427" s="31">
        <v>44344.8125</v>
      </c>
      <c r="D427" s="64">
        <f>VLOOKUP(E427,'Age Groups'!B:C,2,FALSE)</f>
        <v>4</v>
      </c>
      <c r="E427" s="31" t="s">
        <v>911</v>
      </c>
      <c r="F427" s="64">
        <f>VLOOKUP(H427,Items!J:L,3,FALSE)</f>
        <v>2</v>
      </c>
      <c r="G427" s="64">
        <f t="shared" si="79"/>
        <v>2</v>
      </c>
      <c r="H427" s="31" t="s">
        <v>923</v>
      </c>
      <c r="I427" s="31" t="s">
        <v>1109</v>
      </c>
      <c r="J427" s="64">
        <v>0</v>
      </c>
      <c r="K427" s="31"/>
      <c r="L427" s="31" t="s">
        <v>921</v>
      </c>
      <c r="M427" s="61" t="s">
        <v>931</v>
      </c>
      <c r="N427" s="61" t="s">
        <v>1042</v>
      </c>
      <c r="O427" s="61">
        <f>VLOOKUP(P427,Clubs!D:E,2,FALSE)</f>
        <v>36</v>
      </c>
      <c r="P427" s="61" t="s">
        <v>131</v>
      </c>
      <c r="Q427" s="61">
        <v>1</v>
      </c>
      <c r="R427" s="32"/>
      <c r="V427" s="30" t="str">
        <f t="shared" si="75"/>
        <v>c36ag4y2d100</v>
      </c>
      <c r="W427" s="30">
        <f>VLOOKUP(V427,Cohorts!A:B,2,FALSE)</f>
        <v>165</v>
      </c>
      <c r="X427" s="30" t="str">
        <f t="shared" si="76"/>
        <v xml:space="preserve">            [ 'cohort_id' =&gt; 165,  'team_rank_id' =&gt; 1 ],</v>
      </c>
      <c r="Y427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7" s="30" t="str">
        <f t="shared" si="85"/>
        <v xml:space="preserve">            [ 'session_id' =&gt; 16, 'division_id' =&gt; 100 ],</v>
      </c>
      <c r="AA427" s="30" t="str">
        <f t="shared" si="78"/>
        <v xml:space="preserve">            [ 'session_id' =&gt;   16, 'team_rank_id' =&gt; 1 ],</v>
      </c>
      <c r="AB427" s="30" t="str">
        <f t="shared" si="80"/>
        <v xml:space="preserve">            [ 'session_id' =&gt;   16, 'item_id' =&gt; 2, 'sequence' =&gt; 2 ],</v>
      </c>
      <c r="AC427" s="30" t="str">
        <f t="shared" si="81"/>
        <v>cohort165teamrank1</v>
      </c>
      <c r="AD427" s="30">
        <f>VLOOKUP(AC427,teams!C:D,2,FALSE)</f>
        <v>44</v>
      </c>
      <c r="AE427" s="30" t="str">
        <f t="shared" si="82"/>
        <v>s16i2seq2</v>
      </c>
      <c r="AF427" s="30" t="e">
        <f>VLOOKUP(AE427,sesionitem!D:E,2,FALSE)</f>
        <v>#N/A</v>
      </c>
      <c r="AG427" s="30" t="e">
        <f t="shared" si="83"/>
        <v>#N/A</v>
      </c>
    </row>
    <row r="428" spans="1:33" x14ac:dyDescent="0.2">
      <c r="A428" s="30">
        <v>427</v>
      </c>
      <c r="B428" s="30">
        <f>VLOOKUP(C428,'May Sessions'!D:E,2,FALSE)</f>
        <v>16</v>
      </c>
      <c r="C428" s="31">
        <v>44344.8125</v>
      </c>
      <c r="D428" s="64">
        <f>VLOOKUP(E428,'Age Groups'!B:C,2,FALSE)</f>
        <v>4</v>
      </c>
      <c r="E428" s="31" t="s">
        <v>911</v>
      </c>
      <c r="F428" s="64">
        <f>VLOOKUP(H428,Items!J:L,3,FALSE)</f>
        <v>2</v>
      </c>
      <c r="G428" s="64">
        <f t="shared" si="79"/>
        <v>2</v>
      </c>
      <c r="H428" s="31" t="s">
        <v>923</v>
      </c>
      <c r="I428" s="31" t="s">
        <v>1109</v>
      </c>
      <c r="J428" s="64">
        <v>0</v>
      </c>
      <c r="K428" s="31"/>
      <c r="L428" s="31" t="s">
        <v>921</v>
      </c>
      <c r="M428" s="61" t="s">
        <v>931</v>
      </c>
      <c r="N428" s="61" t="s">
        <v>1057</v>
      </c>
      <c r="O428" s="61">
        <f>VLOOKUP(P428,Clubs!D:E,2,FALSE)</f>
        <v>14</v>
      </c>
      <c r="P428" s="61" t="s">
        <v>49</v>
      </c>
      <c r="Q428" s="61">
        <v>1</v>
      </c>
      <c r="R428" s="32"/>
      <c r="V428" s="30" t="str">
        <f t="shared" si="75"/>
        <v>c14ag4y2d100</v>
      </c>
      <c r="W428" s="30">
        <f>VLOOKUP(V428,Cohorts!A:B,2,FALSE)</f>
        <v>37</v>
      </c>
      <c r="X428" s="30" t="str">
        <f t="shared" si="76"/>
        <v xml:space="preserve">            [ 'cohort_id' =&gt; 37,  'team_rank_id' =&gt; 1 ],</v>
      </c>
      <c r="Y428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8" s="30" t="str">
        <f t="shared" si="85"/>
        <v xml:space="preserve">            [ 'session_id' =&gt; 16, 'division_id' =&gt; 100 ],</v>
      </c>
      <c r="AA428" s="30" t="str">
        <f t="shared" si="78"/>
        <v xml:space="preserve">            [ 'session_id' =&gt;   16, 'team_rank_id' =&gt; 1 ],</v>
      </c>
      <c r="AB428" s="30" t="str">
        <f t="shared" si="80"/>
        <v xml:space="preserve">            [ 'session_id' =&gt;   16, 'item_id' =&gt; 2, 'sequence' =&gt; 2 ],</v>
      </c>
      <c r="AC428" s="30" t="str">
        <f t="shared" si="81"/>
        <v>cohort37teamrank1</v>
      </c>
      <c r="AD428" s="30">
        <f>VLOOKUP(AC428,teams!C:D,2,FALSE)</f>
        <v>124</v>
      </c>
      <c r="AE428" s="30" t="str">
        <f t="shared" si="82"/>
        <v>s16i2seq2</v>
      </c>
      <c r="AF428" s="30" t="e">
        <f>VLOOKUP(AE428,sesionitem!D:E,2,FALSE)</f>
        <v>#N/A</v>
      </c>
      <c r="AG428" s="30" t="e">
        <f t="shared" si="83"/>
        <v>#N/A</v>
      </c>
    </row>
    <row r="429" spans="1:33" x14ac:dyDescent="0.2">
      <c r="A429" s="30">
        <v>428</v>
      </c>
      <c r="B429" s="30">
        <f>VLOOKUP(C429,'May Sessions'!D:E,2,FALSE)</f>
        <v>16</v>
      </c>
      <c r="C429" s="31">
        <v>44344.8125</v>
      </c>
      <c r="D429" s="64">
        <f>VLOOKUP(E429,'Age Groups'!B:C,2,FALSE)</f>
        <v>4</v>
      </c>
      <c r="E429" s="31" t="s">
        <v>911</v>
      </c>
      <c r="F429" s="64">
        <f>VLOOKUP(H429,Items!J:L,3,FALSE)</f>
        <v>2</v>
      </c>
      <c r="G429" s="64">
        <f t="shared" si="79"/>
        <v>2</v>
      </c>
      <c r="H429" s="31" t="s">
        <v>923</v>
      </c>
      <c r="I429" s="31" t="s">
        <v>1109</v>
      </c>
      <c r="J429" s="64">
        <v>0</v>
      </c>
      <c r="K429" s="31"/>
      <c r="L429" s="31" t="s">
        <v>921</v>
      </c>
      <c r="M429" s="32" t="s">
        <v>931</v>
      </c>
      <c r="N429" s="32" t="s">
        <v>1067</v>
      </c>
      <c r="O429" s="61">
        <f>VLOOKUP(P429,Clubs!D:E,2,FALSE)</f>
        <v>3</v>
      </c>
      <c r="P429" s="32" t="s">
        <v>1079</v>
      </c>
      <c r="Q429" s="32" t="s">
        <v>938</v>
      </c>
      <c r="R429" s="32"/>
      <c r="V429" s="30" t="str">
        <f t="shared" si="75"/>
        <v>c3ag4y2d100</v>
      </c>
      <c r="W429" s="30">
        <f>VLOOKUP(V429,Cohorts!A:B,2,FALSE)</f>
        <v>132</v>
      </c>
      <c r="X429" s="30" t="str">
        <f t="shared" si="76"/>
        <v xml:space="preserve">            [ 'cohort_id' =&gt; 132,  'team_rank_id' =&gt; 1 ],</v>
      </c>
      <c r="Y429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29" s="30" t="str">
        <f t="shared" si="85"/>
        <v xml:space="preserve">            [ 'session_id' =&gt; 16, 'division_id' =&gt; 100 ],</v>
      </c>
      <c r="AA429" s="30" t="str">
        <f t="shared" si="78"/>
        <v xml:space="preserve">            [ 'session_id' =&gt;   16, 'team_rank_id' =&gt; 1 ],</v>
      </c>
      <c r="AB429" s="30" t="str">
        <f t="shared" si="80"/>
        <v xml:space="preserve">            [ 'session_id' =&gt;   16, 'item_id' =&gt; 2, 'sequence' =&gt; 2 ],</v>
      </c>
      <c r="AC429" s="30" t="str">
        <f t="shared" si="81"/>
        <v>cohort132teamrank1</v>
      </c>
      <c r="AD429" s="30">
        <f>VLOOKUP(AC429,teams!C:D,2,FALSE)</f>
        <v>22</v>
      </c>
      <c r="AE429" s="30" t="str">
        <f t="shared" si="82"/>
        <v>s16i2seq2</v>
      </c>
      <c r="AF429" s="30" t="e">
        <f>VLOOKUP(AE429,sesionitem!D:E,2,FALSE)</f>
        <v>#N/A</v>
      </c>
      <c r="AG429" s="30" t="e">
        <f t="shared" si="83"/>
        <v>#N/A</v>
      </c>
    </row>
    <row r="430" spans="1:33" ht="17" x14ac:dyDescent="0.2">
      <c r="A430" s="30">
        <v>429</v>
      </c>
      <c r="B430" s="30">
        <f>VLOOKUP(C430,'May Sessions'!D:E,2,FALSE)</f>
        <v>16</v>
      </c>
      <c r="C430" s="31">
        <v>44344.8125</v>
      </c>
      <c r="D430" s="64">
        <f>VLOOKUP(E430,'Age Groups'!B:C,2,FALSE)</f>
        <v>4</v>
      </c>
      <c r="E430" s="31" t="s">
        <v>911</v>
      </c>
      <c r="F430" s="64">
        <f>VLOOKUP(H430,Items!J:L,3,FALSE)</f>
        <v>8</v>
      </c>
      <c r="G430" s="64">
        <f t="shared" si="79"/>
        <v>3</v>
      </c>
      <c r="H430" s="31" t="s">
        <v>919</v>
      </c>
      <c r="I430" s="31" t="s">
        <v>1108</v>
      </c>
      <c r="J430" s="64">
        <v>0</v>
      </c>
      <c r="K430" s="31"/>
      <c r="L430" s="31" t="s">
        <v>921</v>
      </c>
      <c r="M430" s="61" t="s">
        <v>931</v>
      </c>
      <c r="N430" s="61" t="s">
        <v>938</v>
      </c>
      <c r="O430" s="61">
        <f>VLOOKUP(P430,Clubs!D:E,2,FALSE)</f>
        <v>12</v>
      </c>
      <c r="P430" s="61" t="s">
        <v>974</v>
      </c>
      <c r="Q430" s="61">
        <v>1</v>
      </c>
      <c r="R430" s="34" t="s">
        <v>901</v>
      </c>
      <c r="V430" s="30" t="str">
        <f t="shared" si="75"/>
        <v>c12ag4y2d100</v>
      </c>
      <c r="W430" s="30">
        <f>VLOOKUP(V430,Cohorts!A:B,2,FALSE)</f>
        <v>21</v>
      </c>
      <c r="X430" s="30" t="str">
        <f t="shared" si="76"/>
        <v xml:space="preserve">            [ 'cohort_id' =&gt; 21,  'team_rank_id' =&gt; 1 ],</v>
      </c>
      <c r="Y430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0" s="30" t="str">
        <f t="shared" si="85"/>
        <v xml:space="preserve">            [ 'session_id' =&gt; 16, 'division_id' =&gt; 100 ],</v>
      </c>
      <c r="AA430" s="30" t="str">
        <f t="shared" si="78"/>
        <v xml:space="preserve">            [ 'session_id' =&gt;   16, 'team_rank_id' =&gt; 1 ],</v>
      </c>
      <c r="AB430" s="30" t="str">
        <f t="shared" si="80"/>
        <v xml:space="preserve">            [ 'session_id' =&gt;   16, 'item_id' =&gt; 8, 'sequence' =&gt; 3 ],</v>
      </c>
      <c r="AC430" s="30" t="str">
        <f t="shared" si="81"/>
        <v>cohort21teamrank1</v>
      </c>
      <c r="AD430" s="30">
        <f>VLOOKUP(AC430,teams!C:D,2,FALSE)</f>
        <v>76</v>
      </c>
      <c r="AE430" s="30" t="str">
        <f t="shared" si="82"/>
        <v>s16i8seq3</v>
      </c>
      <c r="AF430" s="30" t="e">
        <f>VLOOKUP(AE430,sesionitem!D:E,2,FALSE)</f>
        <v>#N/A</v>
      </c>
      <c r="AG430" s="30" t="e">
        <f t="shared" si="83"/>
        <v>#N/A</v>
      </c>
    </row>
    <row r="431" spans="1:33" ht="17" x14ac:dyDescent="0.2">
      <c r="A431" s="30">
        <v>430</v>
      </c>
      <c r="B431" s="30">
        <f>VLOOKUP(C431,'May Sessions'!D:E,2,FALSE)</f>
        <v>16</v>
      </c>
      <c r="C431" s="31">
        <v>44344.8125</v>
      </c>
      <c r="D431" s="64">
        <f>VLOOKUP(E431,'Age Groups'!B:C,2,FALSE)</f>
        <v>4</v>
      </c>
      <c r="E431" s="31" t="s">
        <v>911</v>
      </c>
      <c r="F431" s="64">
        <f>VLOOKUP(H431,Items!J:L,3,FALSE)</f>
        <v>8</v>
      </c>
      <c r="G431" s="64">
        <f t="shared" si="79"/>
        <v>3</v>
      </c>
      <c r="H431" s="31" t="s">
        <v>919</v>
      </c>
      <c r="I431" s="31" t="s">
        <v>1108</v>
      </c>
      <c r="J431" s="64">
        <v>0</v>
      </c>
      <c r="K431" s="31"/>
      <c r="L431" s="31" t="s">
        <v>921</v>
      </c>
      <c r="M431" s="61" t="s">
        <v>931</v>
      </c>
      <c r="N431" s="61" t="s">
        <v>986</v>
      </c>
      <c r="O431" s="61">
        <f>VLOOKUP(P431,Clubs!D:E,2,FALSE)</f>
        <v>9</v>
      </c>
      <c r="P431" s="61" t="s">
        <v>966</v>
      </c>
      <c r="Q431" s="61">
        <v>1</v>
      </c>
      <c r="R431" s="34" t="s">
        <v>902</v>
      </c>
      <c r="V431" s="30" t="str">
        <f t="shared" si="75"/>
        <v>c9ag4y2d100</v>
      </c>
      <c r="W431" s="30">
        <f>VLOOKUP(V431,Cohorts!A:B,2,FALSE)</f>
        <v>244</v>
      </c>
      <c r="X431" s="30" t="str">
        <f t="shared" si="76"/>
        <v xml:space="preserve">            [ 'cohort_id' =&gt; 244,  'team_rank_id' =&gt; 1 ],</v>
      </c>
      <c r="Y431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1" s="30" t="str">
        <f t="shared" si="85"/>
        <v xml:space="preserve">            [ 'session_id' =&gt; 16, 'division_id' =&gt; 100 ],</v>
      </c>
      <c r="AA431" s="30" t="str">
        <f t="shared" si="78"/>
        <v xml:space="preserve">            [ 'session_id' =&gt;   16, 'team_rank_id' =&gt; 1 ],</v>
      </c>
      <c r="AB431" s="30" t="str">
        <f t="shared" si="80"/>
        <v xml:space="preserve">            [ 'session_id' =&gt;   16, 'item_id' =&gt; 8, 'sequence' =&gt; 3 ],</v>
      </c>
      <c r="AC431" s="30" t="str">
        <f t="shared" si="81"/>
        <v>cohort244teamrank1</v>
      </c>
      <c r="AD431" s="30">
        <f>VLOOKUP(AC431,teams!C:D,2,FALSE)</f>
        <v>106</v>
      </c>
      <c r="AE431" s="30" t="str">
        <f t="shared" si="82"/>
        <v>s16i8seq3</v>
      </c>
      <c r="AF431" s="30" t="e">
        <f>VLOOKUP(AE431,sesionitem!D:E,2,FALSE)</f>
        <v>#N/A</v>
      </c>
      <c r="AG431" s="30" t="e">
        <f t="shared" si="83"/>
        <v>#N/A</v>
      </c>
    </row>
    <row r="432" spans="1:33" ht="17" x14ac:dyDescent="0.2">
      <c r="A432" s="30">
        <v>431</v>
      </c>
      <c r="B432" s="30">
        <f>VLOOKUP(C432,'May Sessions'!D:E,2,FALSE)</f>
        <v>16</v>
      </c>
      <c r="C432" s="31">
        <v>44344.8125</v>
      </c>
      <c r="D432" s="64">
        <f>VLOOKUP(E432,'Age Groups'!B:C,2,FALSE)</f>
        <v>4</v>
      </c>
      <c r="E432" s="31" t="s">
        <v>911</v>
      </c>
      <c r="F432" s="64">
        <f>VLOOKUP(H432,Items!J:L,3,FALSE)</f>
        <v>8</v>
      </c>
      <c r="G432" s="64">
        <f t="shared" si="79"/>
        <v>3</v>
      </c>
      <c r="H432" s="31" t="s">
        <v>919</v>
      </c>
      <c r="I432" s="31" t="s">
        <v>1108</v>
      </c>
      <c r="J432" s="64">
        <v>0</v>
      </c>
      <c r="K432" s="31"/>
      <c r="L432" s="31" t="s">
        <v>921</v>
      </c>
      <c r="M432" s="61" t="s">
        <v>931</v>
      </c>
      <c r="N432" s="61" t="s">
        <v>1017</v>
      </c>
      <c r="O432" s="61">
        <f>VLOOKUP(P432,Clubs!D:E,2,FALSE)</f>
        <v>36</v>
      </c>
      <c r="P432" s="61" t="s">
        <v>131</v>
      </c>
      <c r="Q432" s="61">
        <v>1</v>
      </c>
      <c r="R432" s="34" t="s">
        <v>903</v>
      </c>
      <c r="V432" s="30" t="str">
        <f t="shared" si="75"/>
        <v>c36ag4y2d100</v>
      </c>
      <c r="W432" s="30">
        <f>VLOOKUP(V432,Cohorts!A:B,2,FALSE)</f>
        <v>165</v>
      </c>
      <c r="X432" s="30" t="str">
        <f t="shared" si="76"/>
        <v xml:space="preserve">            [ 'cohort_id' =&gt; 165,  'team_rank_id' =&gt; 1 ],</v>
      </c>
      <c r="Y432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2" s="30" t="str">
        <f t="shared" si="85"/>
        <v xml:space="preserve">            [ 'session_id' =&gt; 16, 'division_id' =&gt; 100 ],</v>
      </c>
      <c r="AA432" s="30" t="str">
        <f t="shared" si="78"/>
        <v xml:space="preserve">            [ 'session_id' =&gt;   16, 'team_rank_id' =&gt; 1 ],</v>
      </c>
      <c r="AB432" s="30" t="str">
        <f t="shared" si="80"/>
        <v xml:space="preserve">            [ 'session_id' =&gt;   16, 'item_id' =&gt; 8, 'sequence' =&gt; 3 ],</v>
      </c>
      <c r="AC432" s="30" t="str">
        <f t="shared" si="81"/>
        <v>cohort165teamrank1</v>
      </c>
      <c r="AD432" s="30">
        <f>VLOOKUP(AC432,teams!C:D,2,FALSE)</f>
        <v>44</v>
      </c>
      <c r="AE432" s="30" t="str">
        <f t="shared" si="82"/>
        <v>s16i8seq3</v>
      </c>
      <c r="AF432" s="30" t="e">
        <f>VLOOKUP(AE432,sesionitem!D:E,2,FALSE)</f>
        <v>#N/A</v>
      </c>
      <c r="AG432" s="30" t="e">
        <f t="shared" si="83"/>
        <v>#N/A</v>
      </c>
    </row>
    <row r="433" spans="1:33" ht="17" x14ac:dyDescent="0.2">
      <c r="A433" s="30">
        <v>432</v>
      </c>
      <c r="B433" s="30">
        <f>VLOOKUP(C433,'May Sessions'!D:E,2,FALSE)</f>
        <v>16</v>
      </c>
      <c r="C433" s="31">
        <v>44344.8125</v>
      </c>
      <c r="D433" s="64">
        <f>VLOOKUP(E433,'Age Groups'!B:C,2,FALSE)</f>
        <v>4</v>
      </c>
      <c r="E433" s="31" t="s">
        <v>911</v>
      </c>
      <c r="F433" s="64">
        <f>VLOOKUP(H433,Items!J:L,3,FALSE)</f>
        <v>8</v>
      </c>
      <c r="G433" s="64">
        <f t="shared" si="79"/>
        <v>3</v>
      </c>
      <c r="H433" s="31" t="s">
        <v>919</v>
      </c>
      <c r="I433" s="31" t="s">
        <v>1108</v>
      </c>
      <c r="J433" s="64">
        <v>0</v>
      </c>
      <c r="K433" s="31"/>
      <c r="L433" s="31" t="s">
        <v>921</v>
      </c>
      <c r="M433" s="61" t="s">
        <v>931</v>
      </c>
      <c r="N433" s="61" t="s">
        <v>1042</v>
      </c>
      <c r="O433" s="61">
        <f>VLOOKUP(P433,Clubs!D:E,2,FALSE)</f>
        <v>8</v>
      </c>
      <c r="P433" s="61" t="s">
        <v>949</v>
      </c>
      <c r="Q433" s="61">
        <v>1</v>
      </c>
      <c r="R433" s="34" t="s">
        <v>1230</v>
      </c>
      <c r="V433" s="30" t="str">
        <f t="shared" si="75"/>
        <v>c8ag4y2d100</v>
      </c>
      <c r="W433" s="30">
        <f>VLOOKUP(V433,Cohorts!A:B,2,FALSE)</f>
        <v>236</v>
      </c>
      <c r="X433" s="30" t="str">
        <f t="shared" si="76"/>
        <v xml:space="preserve">            [ 'cohort_id' =&gt; 236,  'team_rank_id' =&gt; 1 ],</v>
      </c>
      <c r="Y433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3" s="30" t="str">
        <f t="shared" si="85"/>
        <v xml:space="preserve">            [ 'session_id' =&gt; 16, 'division_id' =&gt; 100 ],</v>
      </c>
      <c r="AA433" s="30" t="str">
        <f t="shared" si="78"/>
        <v xml:space="preserve">            [ 'session_id' =&gt;   16, 'team_rank_id' =&gt; 1 ],</v>
      </c>
      <c r="AB433" s="30" t="str">
        <f t="shared" si="80"/>
        <v xml:space="preserve">            [ 'session_id' =&gt;   16, 'item_id' =&gt; 8, 'sequence' =&gt; 3 ],</v>
      </c>
      <c r="AC433" s="30" t="str">
        <f t="shared" si="81"/>
        <v>cohort236teamrank1</v>
      </c>
      <c r="AD433" s="30">
        <f>VLOOKUP(AC433,teams!C:D,2,FALSE)</f>
        <v>99</v>
      </c>
      <c r="AE433" s="30" t="str">
        <f t="shared" si="82"/>
        <v>s16i8seq3</v>
      </c>
      <c r="AF433" s="30" t="e">
        <f>VLOOKUP(AE433,sesionitem!D:E,2,FALSE)</f>
        <v>#N/A</v>
      </c>
      <c r="AG433" s="30" t="e">
        <f t="shared" si="83"/>
        <v>#N/A</v>
      </c>
    </row>
    <row r="434" spans="1:33" ht="17" x14ac:dyDescent="0.2">
      <c r="A434" s="30">
        <v>433</v>
      </c>
      <c r="B434" s="30">
        <f>VLOOKUP(C434,'May Sessions'!D:E,2,FALSE)</f>
        <v>16</v>
      </c>
      <c r="C434" s="31">
        <v>44344.8125</v>
      </c>
      <c r="D434" s="64">
        <f>VLOOKUP(E434,'Age Groups'!B:C,2,FALSE)</f>
        <v>4</v>
      </c>
      <c r="E434" s="31" t="s">
        <v>911</v>
      </c>
      <c r="F434" s="64">
        <f>VLOOKUP(H434,Items!J:L,3,FALSE)</f>
        <v>8</v>
      </c>
      <c r="G434" s="64">
        <f t="shared" si="79"/>
        <v>3</v>
      </c>
      <c r="H434" s="31" t="s">
        <v>919</v>
      </c>
      <c r="I434" s="31" t="s">
        <v>1108</v>
      </c>
      <c r="J434" s="64">
        <v>0</v>
      </c>
      <c r="K434" s="31"/>
      <c r="L434" s="31" t="s">
        <v>921</v>
      </c>
      <c r="M434" s="61" t="s">
        <v>931</v>
      </c>
      <c r="N434" s="61" t="s">
        <v>1057</v>
      </c>
      <c r="O434" s="61">
        <f>VLOOKUP(P434,Clubs!D:E,2,FALSE)</f>
        <v>14</v>
      </c>
      <c r="P434" s="61" t="s">
        <v>49</v>
      </c>
      <c r="Q434" s="61">
        <v>1</v>
      </c>
      <c r="R434" s="34" t="s">
        <v>905</v>
      </c>
      <c r="V434" s="30" t="str">
        <f t="shared" si="75"/>
        <v>c14ag4y2d100</v>
      </c>
      <c r="W434" s="30">
        <f>VLOOKUP(V434,Cohorts!A:B,2,FALSE)</f>
        <v>37</v>
      </c>
      <c r="X434" s="30" t="str">
        <f t="shared" si="76"/>
        <v xml:space="preserve">            [ 'cohort_id' =&gt; 37,  'team_rank_id' =&gt; 1 ],</v>
      </c>
      <c r="Y434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4" s="30" t="str">
        <f t="shared" si="85"/>
        <v xml:space="preserve">            [ 'session_id' =&gt; 16, 'division_id' =&gt; 100 ],</v>
      </c>
      <c r="AA434" s="30" t="str">
        <f t="shared" si="78"/>
        <v xml:space="preserve">            [ 'session_id' =&gt;   16, 'team_rank_id' =&gt; 1 ],</v>
      </c>
      <c r="AB434" s="30" t="str">
        <f t="shared" si="80"/>
        <v xml:space="preserve">            [ 'session_id' =&gt;   16, 'item_id' =&gt; 8, 'sequence' =&gt; 3 ],</v>
      </c>
      <c r="AC434" s="30" t="str">
        <f t="shared" si="81"/>
        <v>cohort37teamrank1</v>
      </c>
      <c r="AD434" s="30">
        <f>VLOOKUP(AC434,teams!C:D,2,FALSE)</f>
        <v>124</v>
      </c>
      <c r="AE434" s="30" t="str">
        <f t="shared" si="82"/>
        <v>s16i8seq3</v>
      </c>
      <c r="AF434" s="30" t="e">
        <f>VLOOKUP(AE434,sesionitem!D:E,2,FALSE)</f>
        <v>#N/A</v>
      </c>
      <c r="AG434" s="30" t="e">
        <f t="shared" si="83"/>
        <v>#N/A</v>
      </c>
    </row>
    <row r="435" spans="1:33" ht="17" x14ac:dyDescent="0.2">
      <c r="A435" s="30">
        <v>434</v>
      </c>
      <c r="B435" s="30">
        <f>VLOOKUP(C435,'May Sessions'!D:E,2,FALSE)</f>
        <v>16</v>
      </c>
      <c r="C435" s="31">
        <v>44344.8125</v>
      </c>
      <c r="D435" s="64">
        <f>VLOOKUP(E435,'Age Groups'!B:C,2,FALSE)</f>
        <v>4</v>
      </c>
      <c r="E435" s="31" t="s">
        <v>911</v>
      </c>
      <c r="F435" s="64">
        <f>VLOOKUP(H435,Items!J:L,3,FALSE)</f>
        <v>8</v>
      </c>
      <c r="G435" s="64">
        <f t="shared" si="79"/>
        <v>3</v>
      </c>
      <c r="H435" s="31" t="s">
        <v>919</v>
      </c>
      <c r="I435" s="31" t="s">
        <v>1108</v>
      </c>
      <c r="J435" s="64">
        <v>0</v>
      </c>
      <c r="K435" s="31"/>
      <c r="L435" s="31" t="s">
        <v>921</v>
      </c>
      <c r="M435" s="32" t="s">
        <v>931</v>
      </c>
      <c r="N435" s="32" t="s">
        <v>1067</v>
      </c>
      <c r="O435" s="61">
        <f>VLOOKUP(P435,Clubs!D:E,2,FALSE)</f>
        <v>3</v>
      </c>
      <c r="P435" s="32" t="s">
        <v>1079</v>
      </c>
      <c r="Q435" s="32" t="s">
        <v>938</v>
      </c>
      <c r="R435" s="34" t="s">
        <v>906</v>
      </c>
      <c r="V435" s="30" t="str">
        <f t="shared" si="75"/>
        <v>c3ag4y2d100</v>
      </c>
      <c r="W435" s="30">
        <f>VLOOKUP(V435,Cohorts!A:B,2,FALSE)</f>
        <v>132</v>
      </c>
      <c r="X435" s="30" t="str">
        <f t="shared" si="76"/>
        <v xml:space="preserve">            [ 'cohort_id' =&gt; 132,  'team_rank_id' =&gt; 1 ],</v>
      </c>
      <c r="Y435" s="30" t="str">
        <f t="shared" si="77"/>
        <v xml:space="preserve">                'competition_id' =&gt; 1, // this is May 2021###                'age_group_id'   =&gt; 4, ###                'start'          =&gt; '2021-05-28 19:30:00', ###            ], [</v>
      </c>
      <c r="Z435" s="30" t="str">
        <f t="shared" si="85"/>
        <v xml:space="preserve">            [ 'session_id' =&gt; 16, 'division_id' =&gt; 100 ],</v>
      </c>
      <c r="AA435" s="30" t="str">
        <f t="shared" si="78"/>
        <v xml:space="preserve">            [ 'session_id' =&gt;   16, 'team_rank_id' =&gt; 1 ],</v>
      </c>
      <c r="AB435" s="30" t="str">
        <f t="shared" si="80"/>
        <v xml:space="preserve">            [ 'session_id' =&gt;   16, 'item_id' =&gt; 8, 'sequence' =&gt; 3 ],</v>
      </c>
      <c r="AC435" s="30" t="str">
        <f t="shared" si="81"/>
        <v>cohort132teamrank1</v>
      </c>
      <c r="AD435" s="30">
        <f>VLOOKUP(AC435,teams!C:D,2,FALSE)</f>
        <v>22</v>
      </c>
      <c r="AE435" s="30" t="str">
        <f t="shared" si="82"/>
        <v>s16i8seq3</v>
      </c>
      <c r="AF435" s="30" t="e">
        <f>VLOOKUP(AE435,sesionitem!D:E,2,FALSE)</f>
        <v>#N/A</v>
      </c>
      <c r="AG435" s="30" t="e">
        <f t="shared" si="83"/>
        <v>#N/A</v>
      </c>
    </row>
    <row r="436" spans="1:33" x14ac:dyDescent="0.2">
      <c r="AG436" s="30" t="s">
        <v>1159</v>
      </c>
    </row>
    <row r="437" spans="1:33" x14ac:dyDescent="0.2">
      <c r="AG437" s="30" t="s">
        <v>1159</v>
      </c>
    </row>
    <row r="438" spans="1:33" x14ac:dyDescent="0.2">
      <c r="AG438" s="30" t="s">
        <v>1159</v>
      </c>
    </row>
  </sheetData>
  <autoFilter ref="A1:AR435" xr:uid="{B73394C1-718F-6E46-94FE-FC2F77536512}">
    <sortState xmlns:xlrd2="http://schemas.microsoft.com/office/spreadsheetml/2017/richdata2" ref="A2:AR435">
      <sortCondition ref="A1:A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F042-B3D5-1A48-A5BD-5C2442E72430}">
  <dimension ref="A1:AA48"/>
  <sheetViews>
    <sheetView tabSelected="1" workbookViewId="0">
      <pane ySplit="1" topLeftCell="A2" activePane="bottomLeft" state="frozen"/>
      <selection pane="bottomLeft" activeCell="H16" sqref="H16"/>
    </sheetView>
    <sheetView tabSelected="1" workbookViewId="1">
      <pane ySplit="1" topLeftCell="A2" activePane="bottomLeft" state="frozen"/>
      <selection pane="bottomLeft" activeCell="N2" sqref="N2"/>
    </sheetView>
  </sheetViews>
  <sheetFormatPr baseColWidth="10" defaultColWidth="8.83203125" defaultRowHeight="20.25" customHeight="1" x14ac:dyDescent="0.15"/>
  <cols>
    <col min="1" max="1" width="6" style="207" bestFit="1" customWidth="1"/>
    <col min="2" max="2" width="10.83203125" style="213" bestFit="1" customWidth="1"/>
    <col min="3" max="3" width="11" style="216" bestFit="1" customWidth="1"/>
    <col min="4" max="4" width="17.83203125" style="227" bestFit="1" customWidth="1"/>
    <col min="5" max="5" width="12" style="219" bestFit="1" customWidth="1"/>
    <col min="6" max="6" width="19" style="216" bestFit="1" customWidth="1"/>
    <col min="7" max="7" width="12.5" style="222" bestFit="1" customWidth="1"/>
    <col min="8" max="8" width="17" style="216" bestFit="1" customWidth="1"/>
    <col min="9" max="11" width="23.1640625" style="222" bestFit="1" customWidth="1"/>
    <col min="12" max="12" width="27" style="222" bestFit="1" customWidth="1"/>
    <col min="13" max="13" width="40.6640625" style="216" hidden="1" customWidth="1"/>
    <col min="14" max="14" width="46.33203125" style="207" hidden="1" customWidth="1"/>
    <col min="15" max="15" width="12" style="207" customWidth="1"/>
    <col min="16" max="16" width="15.6640625" style="207" bestFit="1" customWidth="1"/>
    <col min="17" max="17" width="10" style="207" customWidth="1"/>
    <col min="18" max="20" width="41" style="207" bestFit="1" customWidth="1"/>
    <col min="21" max="23" width="7" style="207" bestFit="1" customWidth="1"/>
    <col min="24" max="16384" width="8.83203125" style="207"/>
  </cols>
  <sheetData>
    <row r="1" spans="1:27" s="208" customFormat="1" ht="20.25" customHeight="1" x14ac:dyDescent="0.2">
      <c r="A1" s="208" t="s">
        <v>168</v>
      </c>
      <c r="B1" s="211" t="s">
        <v>1275</v>
      </c>
      <c r="C1" s="214" t="s">
        <v>1276</v>
      </c>
      <c r="D1" s="225" t="s">
        <v>1297</v>
      </c>
      <c r="E1" s="217" t="s">
        <v>1282</v>
      </c>
      <c r="F1" s="214" t="s">
        <v>1164</v>
      </c>
      <c r="G1" s="220" t="s">
        <v>1176</v>
      </c>
      <c r="H1" s="214" t="s">
        <v>930</v>
      </c>
      <c r="I1" s="220" t="s">
        <v>1290</v>
      </c>
      <c r="J1" s="220" t="s">
        <v>1291</v>
      </c>
      <c r="K1" s="220" t="s">
        <v>1292</v>
      </c>
      <c r="L1" s="220" t="s">
        <v>1293</v>
      </c>
      <c r="M1" s="214" t="s">
        <v>1278</v>
      </c>
      <c r="N1" s="208" t="s">
        <v>1278</v>
      </c>
      <c r="O1" s="208" t="s">
        <v>1203</v>
      </c>
      <c r="P1" s="208" t="s">
        <v>1296</v>
      </c>
      <c r="Q1" s="208" t="s">
        <v>1295</v>
      </c>
      <c r="R1" s="208" t="s">
        <v>1298</v>
      </c>
      <c r="S1" s="208" t="s">
        <v>1299</v>
      </c>
      <c r="T1" s="208" t="s">
        <v>1300</v>
      </c>
      <c r="U1" s="208" t="s">
        <v>1277</v>
      </c>
      <c r="V1" s="208" t="s">
        <v>1277</v>
      </c>
      <c r="W1" s="208" t="s">
        <v>1277</v>
      </c>
    </row>
    <row r="2" spans="1:27" s="209" customFormat="1" ht="20.25" customHeight="1" x14ac:dyDescent="0.2">
      <c r="A2" s="209">
        <v>25</v>
      </c>
      <c r="B2" s="212">
        <v>44422</v>
      </c>
      <c r="C2" s="215">
        <v>0.41666666666666669</v>
      </c>
      <c r="D2" s="226">
        <f>B2+C2</f>
        <v>44422.416666666664</v>
      </c>
      <c r="E2" s="218">
        <f>VLOOKUP(F2,'Age Groups'!B:C,2,FALSE)</f>
        <v>4</v>
      </c>
      <c r="F2" s="215" t="s">
        <v>911</v>
      </c>
      <c r="G2" s="221">
        <v>99</v>
      </c>
      <c r="H2" s="215" t="s">
        <v>1283</v>
      </c>
      <c r="I2" s="221">
        <v>2</v>
      </c>
      <c r="J2" s="221">
        <v>3</v>
      </c>
      <c r="K2" s="221">
        <v>4</v>
      </c>
      <c r="L2" s="221"/>
      <c r="M2" s="215" t="str">
        <f>SUBSTITUTE(N2,F2&amp;" ","")</f>
        <v>Championship Team 2, 3 &amp; 4</v>
      </c>
      <c r="N2" s="210" t="s">
        <v>1260</v>
      </c>
      <c r="O2" s="209" t="str">
        <f>"                'competition_id' =&gt; 2, // this is Aug 2021###                'age_group_id'   =&gt; "&amp;E2&amp;", ###                'start'          =&gt; '"&amp;TEXT(B2,"yyyy-mm-dd")&amp;TEXT(C2," hh:mm:ss")&amp;"', ###            ], ["</f>
        <v xml:space="preserve">                'competition_id' =&gt; 2, // this is Aug 2021###                'age_group_id'   =&gt; 4, ###                'start'          =&gt; '2021-08-14 10:00:00', ###            ], [</v>
      </c>
      <c r="P2" s="209">
        <f>VLOOKUP(D2,'Aug Sessions'!D:E,2,FALSE)</f>
        <v>27</v>
      </c>
      <c r="Q2" s="209" t="str">
        <f>"            [ 'session_id' =&gt; "&amp;P2&amp;", 'division_id' =&gt; "&amp;G2&amp;" ],"</f>
        <v xml:space="preserve">            [ 'session_id' =&gt; 27, 'division_id' =&gt; 99 ],</v>
      </c>
      <c r="R2" s="209" t="str">
        <f>"            [ 'session_id' =&gt;  "&amp;P2&amp;", 'team_rank_id' =&gt; "&amp;I2&amp;" ],"</f>
        <v xml:space="preserve">            [ 'session_id' =&gt;  27, 'team_rank_id' =&gt; 2 ],</v>
      </c>
      <c r="S2" s="209" t="str">
        <f>"            [ 'session_id' =&gt;  "&amp;P2&amp;", 'team_rank_id' =&gt; "&amp;J2&amp;" ],"</f>
        <v xml:space="preserve">            [ 'session_id' =&gt;  27, 'team_rank_id' =&gt; 3 ],</v>
      </c>
      <c r="T2" s="209" t="str">
        <f>"            [ 'session_id' =&gt;  "&amp;P2&amp;", 'team_rank_id' =&gt; "&amp;K2&amp;" ],"</f>
        <v xml:space="preserve">            [ 'session_id' =&gt;  27, 'team_rank_id' =&gt; 4 ],</v>
      </c>
      <c r="U2" s="209" t="s">
        <v>1159</v>
      </c>
      <c r="V2" s="209" t="s">
        <v>1159</v>
      </c>
      <c r="W2" s="209" t="s">
        <v>1159</v>
      </c>
      <c r="X2" s="209" t="s">
        <v>1159</v>
      </c>
      <c r="Y2" s="209" t="s">
        <v>1159</v>
      </c>
      <c r="Z2" s="209" t="s">
        <v>1159</v>
      </c>
      <c r="AA2" s="209" t="s">
        <v>1159</v>
      </c>
    </row>
    <row r="3" spans="1:27" s="209" customFormat="1" ht="20.25" customHeight="1" x14ac:dyDescent="0.2">
      <c r="A3" s="209">
        <v>42</v>
      </c>
      <c r="B3" s="212">
        <v>44437</v>
      </c>
      <c r="C3" s="215">
        <v>0.58333333333333337</v>
      </c>
      <c r="D3" s="226">
        <f t="shared" ref="D3:D43" si="0">B3+C3</f>
        <v>44437.583333333336</v>
      </c>
      <c r="E3" s="218">
        <f>VLOOKUP(F3,'Age Groups'!B:C,2,FALSE)</f>
        <v>6</v>
      </c>
      <c r="F3" s="215" t="s">
        <v>912</v>
      </c>
      <c r="G3" s="221">
        <v>99</v>
      </c>
      <c r="H3" s="215" t="s">
        <v>1283</v>
      </c>
      <c r="I3" s="221">
        <v>1</v>
      </c>
      <c r="J3" s="221">
        <v>2</v>
      </c>
      <c r="K3" s="221"/>
      <c r="L3" s="223" t="s">
        <v>1294</v>
      </c>
      <c r="M3" s="215" t="str">
        <f>SUBSTITUTE(N3,F3&amp;" ","")</f>
        <v>Championship Team 1 &amp; 2 - Her Majesty's Theatre</v>
      </c>
      <c r="N3" s="210" t="s">
        <v>1274</v>
      </c>
      <c r="O3" s="209" t="str">
        <f t="shared" ref="O3:O43" si="1">"                'competition_id' =&gt; 2, // this is Aug 2021###                'age_group_id'   =&gt; "&amp;E3&amp;", ###                'start'          =&gt; '"&amp;TEXT(B3,"yyyy-mm-dd")&amp;TEXT(C3," hh:mm:ss")&amp;"', ###            ], ["</f>
        <v xml:space="preserve">                'competition_id' =&gt; 2, // this is Aug 2021###                'age_group_id'   =&gt; 6, ###                'start'          =&gt; '2021-08-29 14:00:00', ###            ], [</v>
      </c>
      <c r="P3" s="209">
        <f>VLOOKUP(D3,'Aug Sessions'!D:E,2,FALSE)</f>
        <v>28</v>
      </c>
      <c r="Q3" s="209" t="str">
        <f t="shared" ref="Q3:Q43" si="2">"            [ 'session_id' =&gt; "&amp;P3&amp;", 'division_id' =&gt; "&amp;G3&amp;" ],"</f>
        <v xml:space="preserve">            [ 'session_id' =&gt; 28, 'division_id' =&gt; 99 ],</v>
      </c>
      <c r="R3" s="209" t="str">
        <f t="shared" ref="R3:R43" si="3">"            [ 'session_id' =&gt;  "&amp;P3&amp;", 'team_rank_id' =&gt; "&amp;I3&amp;" ],"</f>
        <v xml:space="preserve">            [ 'session_id' =&gt;  28, 'team_rank_id' =&gt; 1 ],</v>
      </c>
      <c r="S3" s="209" t="str">
        <f t="shared" ref="S3:S43" si="4">"            [ 'session_id' =&gt;  "&amp;P3&amp;", 'team_rank_id' =&gt; "&amp;J3&amp;" ],"</f>
        <v xml:space="preserve">            [ 'session_id' =&gt;  28, 'team_rank_id' =&gt; 2 ],</v>
      </c>
      <c r="U3" s="209" t="s">
        <v>1159</v>
      </c>
      <c r="V3" s="209" t="s">
        <v>1159</v>
      </c>
      <c r="W3" s="209" t="s">
        <v>1159</v>
      </c>
      <c r="X3" s="209" t="s">
        <v>1159</v>
      </c>
      <c r="Y3" s="209" t="s">
        <v>1159</v>
      </c>
      <c r="Z3" s="209" t="s">
        <v>1159</v>
      </c>
      <c r="AA3" s="209" t="s">
        <v>1159</v>
      </c>
    </row>
    <row r="4" spans="1:27" s="209" customFormat="1" ht="20.25" customHeight="1" x14ac:dyDescent="0.2">
      <c r="A4" s="209">
        <v>36</v>
      </c>
      <c r="B4" s="212">
        <v>44429</v>
      </c>
      <c r="C4" s="215">
        <v>0.58333333333333337</v>
      </c>
      <c r="D4" s="226">
        <f t="shared" si="0"/>
        <v>44429.583333333336</v>
      </c>
      <c r="E4" s="218">
        <f>VLOOKUP(F4,'Age Groups'!B:C,2,FALSE)</f>
        <v>5</v>
      </c>
      <c r="F4" s="215" t="s">
        <v>910</v>
      </c>
      <c r="G4" s="221">
        <v>99</v>
      </c>
      <c r="H4" s="215" t="s">
        <v>1283</v>
      </c>
      <c r="I4" s="221">
        <v>1</v>
      </c>
      <c r="J4" s="221">
        <v>2</v>
      </c>
      <c r="K4" s="221"/>
      <c r="L4" s="221"/>
      <c r="M4" s="215" t="str">
        <f>SUBSTITUTE(N4,F4&amp;" ","")</f>
        <v>Championship Team 1 &amp; 2</v>
      </c>
      <c r="N4" s="210" t="s">
        <v>1270</v>
      </c>
      <c r="O4" s="209" t="str">
        <f t="shared" si="1"/>
        <v xml:space="preserve">                'competition_id' =&gt; 2, // this is Aug 2021###                'age_group_id'   =&gt; 5, ###                'start'          =&gt; '2021-08-21 14:00:00', ###            ], [</v>
      </c>
      <c r="P4" s="209">
        <f>VLOOKUP(D4,'Aug Sessions'!D:E,2,FALSE)</f>
        <v>29</v>
      </c>
      <c r="Q4" s="209" t="str">
        <f t="shared" si="2"/>
        <v xml:space="preserve">            [ 'session_id' =&gt; 29, 'division_id' =&gt; 99 ],</v>
      </c>
      <c r="R4" s="209" t="str">
        <f t="shared" si="3"/>
        <v xml:space="preserve">            [ 'session_id' =&gt;  29, 'team_rank_id' =&gt; 1 ],</v>
      </c>
      <c r="S4" s="209" t="str">
        <f t="shared" si="4"/>
        <v xml:space="preserve">            [ 'session_id' =&gt;  29, 'team_rank_id' =&gt; 2 ],</v>
      </c>
      <c r="U4" s="209" t="s">
        <v>1159</v>
      </c>
      <c r="V4" s="209" t="s">
        <v>1159</v>
      </c>
      <c r="W4" s="209" t="s">
        <v>1159</v>
      </c>
      <c r="X4" s="209" t="s">
        <v>1159</v>
      </c>
      <c r="Y4" s="209" t="s">
        <v>1159</v>
      </c>
      <c r="Z4" s="209" t="s">
        <v>1159</v>
      </c>
      <c r="AA4" s="209" t="s">
        <v>1159</v>
      </c>
    </row>
    <row r="5" spans="1:27" s="209" customFormat="1" ht="20.25" customHeight="1" x14ac:dyDescent="0.2">
      <c r="A5" s="209">
        <v>35</v>
      </c>
      <c r="B5" s="212">
        <v>44428</v>
      </c>
      <c r="C5" s="215">
        <v>0.75</v>
      </c>
      <c r="D5" s="226">
        <f t="shared" si="0"/>
        <v>44428.75</v>
      </c>
      <c r="E5" s="218">
        <f>VLOOKUP(F5,'Age Groups'!B:C,2,FALSE)</f>
        <v>5</v>
      </c>
      <c r="F5" s="215" t="s">
        <v>910</v>
      </c>
      <c r="G5" s="221">
        <v>101</v>
      </c>
      <c r="H5" s="215" t="s">
        <v>1288</v>
      </c>
      <c r="I5" s="221">
        <v>1</v>
      </c>
      <c r="J5" s="221">
        <v>2</v>
      </c>
      <c r="K5" s="221"/>
      <c r="L5" s="221"/>
      <c r="M5" s="215" t="str">
        <f>SUBSTITUTE(N5,F5&amp;" ","")</f>
        <v>Division 1 Teams 1 &amp; 2</v>
      </c>
      <c r="N5" s="210" t="s">
        <v>1269</v>
      </c>
      <c r="O5" s="209" t="str">
        <f t="shared" si="1"/>
        <v xml:space="preserve">                'competition_id' =&gt; 2, // this is Aug 2021###                'age_group_id'   =&gt; 5, ###                'start'          =&gt; '2021-08-20 18:00:00', ###            ], [</v>
      </c>
      <c r="P5" s="209">
        <f>VLOOKUP(D5,'Aug Sessions'!D:E,2,FALSE)</f>
        <v>30</v>
      </c>
      <c r="Q5" s="209" t="str">
        <f t="shared" si="2"/>
        <v xml:space="preserve">            [ 'session_id' =&gt; 30, 'division_id' =&gt; 101 ],</v>
      </c>
      <c r="R5" s="209" t="str">
        <f t="shared" si="3"/>
        <v xml:space="preserve">            [ 'session_id' =&gt;  30, 'team_rank_id' =&gt; 1 ],</v>
      </c>
      <c r="S5" s="209" t="str">
        <f t="shared" si="4"/>
        <v xml:space="preserve">            [ 'session_id' =&gt;  30, 'team_rank_id' =&gt; 2 ],</v>
      </c>
      <c r="U5" s="209" t="s">
        <v>1159</v>
      </c>
      <c r="V5" s="209" t="s">
        <v>1159</v>
      </c>
      <c r="W5" s="209" t="s">
        <v>1159</v>
      </c>
      <c r="X5" s="209" t="s">
        <v>1159</v>
      </c>
      <c r="Y5" s="209" t="s">
        <v>1159</v>
      </c>
      <c r="Z5" s="209" t="s">
        <v>1159</v>
      </c>
      <c r="AA5" s="209" t="s">
        <v>1159</v>
      </c>
    </row>
    <row r="6" spans="1:27" s="209" customFormat="1" ht="20.25" customHeight="1" x14ac:dyDescent="0.2">
      <c r="A6" s="209">
        <v>19</v>
      </c>
      <c r="B6" s="212">
        <v>44416</v>
      </c>
      <c r="C6" s="215">
        <v>0.70833333333333337</v>
      </c>
      <c r="D6" s="226">
        <f t="shared" si="0"/>
        <v>44416.708333333336</v>
      </c>
      <c r="E6" s="218">
        <f>VLOOKUP(F6,'Age Groups'!B:C,2,FALSE)</f>
        <v>3</v>
      </c>
      <c r="F6" s="215" t="s">
        <v>913</v>
      </c>
      <c r="G6" s="221">
        <v>101</v>
      </c>
      <c r="H6" s="215" t="s">
        <v>1288</v>
      </c>
      <c r="I6" s="221">
        <v>2</v>
      </c>
      <c r="J6" s="221">
        <v>3</v>
      </c>
      <c r="K6" s="221"/>
      <c r="L6" s="221"/>
      <c r="M6" s="215" t="str">
        <f>SUBSTITUTE(N6,F6&amp;" ","")</f>
        <v>Division 1 Team 2 &amp; 3</v>
      </c>
      <c r="N6" s="210" t="s">
        <v>1254</v>
      </c>
      <c r="O6" s="209" t="str">
        <f t="shared" si="1"/>
        <v xml:space="preserve">                'competition_id' =&gt; 2, // this is Aug 2021###                'age_group_id'   =&gt; 3, ###                'start'          =&gt; '2021-08-08 17:00:00', ###            ], [</v>
      </c>
      <c r="P6" s="209">
        <f>VLOOKUP(D6,'Aug Sessions'!D:E,2,FALSE)</f>
        <v>31</v>
      </c>
      <c r="Q6" s="209" t="str">
        <f t="shared" si="2"/>
        <v xml:space="preserve">            [ 'session_id' =&gt; 31, 'division_id' =&gt; 101 ],</v>
      </c>
      <c r="R6" s="209" t="str">
        <f t="shared" si="3"/>
        <v xml:space="preserve">            [ 'session_id' =&gt;  31, 'team_rank_id' =&gt; 2 ],</v>
      </c>
      <c r="S6" s="209" t="str">
        <f t="shared" si="4"/>
        <v xml:space="preserve">            [ 'session_id' =&gt;  31, 'team_rank_id' =&gt; 3 ],</v>
      </c>
      <c r="U6" s="209" t="s">
        <v>1159</v>
      </c>
      <c r="V6" s="209" t="s">
        <v>1159</v>
      </c>
      <c r="W6" s="209" t="s">
        <v>1159</v>
      </c>
      <c r="X6" s="209" t="s">
        <v>1159</v>
      </c>
      <c r="Y6" s="209" t="s">
        <v>1159</v>
      </c>
      <c r="Z6" s="209" t="s">
        <v>1159</v>
      </c>
      <c r="AA6" s="209" t="s">
        <v>1159</v>
      </c>
    </row>
    <row r="7" spans="1:27" s="209" customFormat="1" ht="20.25" customHeight="1" x14ac:dyDescent="0.2">
      <c r="A7" s="209">
        <v>20</v>
      </c>
      <c r="B7" s="212">
        <v>44417</v>
      </c>
      <c r="C7" s="215">
        <v>0.75</v>
      </c>
      <c r="D7" s="226">
        <f t="shared" si="0"/>
        <v>44417.75</v>
      </c>
      <c r="E7" s="218">
        <f>VLOOKUP(F7,'Age Groups'!B:C,2,FALSE)</f>
        <v>3</v>
      </c>
      <c r="F7" s="215" t="s">
        <v>913</v>
      </c>
      <c r="G7" s="221">
        <v>99</v>
      </c>
      <c r="H7" s="215" t="s">
        <v>1283</v>
      </c>
      <c r="I7" s="221">
        <v>3</v>
      </c>
      <c r="J7" s="221">
        <v>4</v>
      </c>
      <c r="K7" s="221"/>
      <c r="L7" s="221"/>
      <c r="M7" s="215" t="str">
        <f>SUBSTITUTE(N7,F7&amp;" ","")</f>
        <v>Championship Team 3 &amp; 4</v>
      </c>
      <c r="N7" s="210" t="s">
        <v>1255</v>
      </c>
      <c r="O7" s="209" t="str">
        <f t="shared" si="1"/>
        <v xml:space="preserve">                'competition_id' =&gt; 2, // this is Aug 2021###                'age_group_id'   =&gt; 3, ###                'start'          =&gt; '2021-08-09 18:00:00', ###            ], [</v>
      </c>
      <c r="P7" s="209">
        <f>VLOOKUP(D7,'Aug Sessions'!D:E,2,FALSE)</f>
        <v>32</v>
      </c>
      <c r="Q7" s="209" t="str">
        <f t="shared" si="2"/>
        <v xml:space="preserve">            [ 'session_id' =&gt; 32, 'division_id' =&gt; 99 ],</v>
      </c>
      <c r="R7" s="209" t="str">
        <f t="shared" si="3"/>
        <v xml:space="preserve">            [ 'session_id' =&gt;  32, 'team_rank_id' =&gt; 3 ],</v>
      </c>
      <c r="S7" s="209" t="str">
        <f t="shared" si="4"/>
        <v xml:space="preserve">            [ 'session_id' =&gt;  32, 'team_rank_id' =&gt; 4 ],</v>
      </c>
      <c r="U7" s="209" t="s">
        <v>1159</v>
      </c>
      <c r="V7" s="209" t="s">
        <v>1159</v>
      </c>
      <c r="W7" s="209" t="s">
        <v>1159</v>
      </c>
      <c r="X7" s="209" t="s">
        <v>1159</v>
      </c>
      <c r="Y7" s="209" t="s">
        <v>1159</v>
      </c>
      <c r="Z7" s="209" t="s">
        <v>1159</v>
      </c>
      <c r="AA7" s="209" t="s">
        <v>1159</v>
      </c>
    </row>
    <row r="8" spans="1:27" s="209" customFormat="1" ht="20.25" customHeight="1" x14ac:dyDescent="0.2">
      <c r="A8" s="209">
        <v>13</v>
      </c>
      <c r="B8" s="212">
        <v>44414</v>
      </c>
      <c r="C8" s="215">
        <v>0.75</v>
      </c>
      <c r="D8" s="226">
        <f t="shared" si="0"/>
        <v>44414.75</v>
      </c>
      <c r="E8" s="218">
        <f>VLOOKUP(F8,'Age Groups'!B:C,2,FALSE)</f>
        <v>3</v>
      </c>
      <c r="F8" s="215" t="s">
        <v>913</v>
      </c>
      <c r="G8" s="221">
        <v>101</v>
      </c>
      <c r="H8" s="215" t="s">
        <v>1288</v>
      </c>
      <c r="I8" s="221">
        <v>1</v>
      </c>
      <c r="J8" s="221"/>
      <c r="K8" s="221"/>
      <c r="L8" s="221"/>
      <c r="M8" s="215" t="str">
        <f>SUBSTITUTE(N8,F8&amp;" ","")</f>
        <v>Division 1 Team 1</v>
      </c>
      <c r="N8" s="210" t="s">
        <v>1248</v>
      </c>
      <c r="O8" s="209" t="str">
        <f t="shared" si="1"/>
        <v xml:space="preserve">                'competition_id' =&gt; 2, // this is Aug 2021###                'age_group_id'   =&gt; 3, ###                'start'          =&gt; '2021-08-06 18:00:00', ###            ], [</v>
      </c>
      <c r="P8" s="209">
        <f>VLOOKUP(D8,'Aug Sessions'!D:E,2,FALSE)</f>
        <v>33</v>
      </c>
      <c r="Q8" s="209" t="str">
        <f t="shared" si="2"/>
        <v xml:space="preserve">            [ 'session_id' =&gt; 33, 'division_id' =&gt; 101 ],</v>
      </c>
      <c r="R8" s="209" t="str">
        <f t="shared" si="3"/>
        <v xml:space="preserve">            [ 'session_id' =&gt;  33, 'team_rank_id' =&gt; 1 ],</v>
      </c>
      <c r="W8" s="209" t="s">
        <v>1159</v>
      </c>
      <c r="X8" s="209" t="s">
        <v>1159</v>
      </c>
      <c r="Y8" s="209" t="s">
        <v>1159</v>
      </c>
      <c r="Z8" s="209" t="s">
        <v>1159</v>
      </c>
      <c r="AA8" s="209" t="s">
        <v>1159</v>
      </c>
    </row>
    <row r="9" spans="1:27" s="209" customFormat="1" ht="20.25" customHeight="1" x14ac:dyDescent="0.2">
      <c r="A9" s="209">
        <v>23</v>
      </c>
      <c r="B9" s="212">
        <v>44420</v>
      </c>
      <c r="C9" s="215">
        <v>0.75</v>
      </c>
      <c r="D9" s="226">
        <f t="shared" si="0"/>
        <v>44420.75</v>
      </c>
      <c r="E9" s="218">
        <f>VLOOKUP(F9,'Age Groups'!B:C,2,FALSE)</f>
        <v>4</v>
      </c>
      <c r="F9" s="215" t="s">
        <v>911</v>
      </c>
      <c r="G9" s="221">
        <v>102</v>
      </c>
      <c r="H9" s="215" t="s">
        <v>1289</v>
      </c>
      <c r="I9" s="221">
        <v>1</v>
      </c>
      <c r="J9" s="221"/>
      <c r="K9" s="221"/>
      <c r="L9" s="221"/>
      <c r="M9" s="215" t="str">
        <f>SUBSTITUTE(N9,F9&amp;" ","")</f>
        <v>Division 2 Team 1</v>
      </c>
      <c r="N9" s="210" t="s">
        <v>1258</v>
      </c>
      <c r="O9" s="209" t="str">
        <f t="shared" si="1"/>
        <v xml:space="preserve">                'competition_id' =&gt; 2, // this is Aug 2021###                'age_group_id'   =&gt; 4, ###                'start'          =&gt; '2021-08-12 18:00:00', ###            ], [</v>
      </c>
      <c r="P9" s="209">
        <f>VLOOKUP(D9,'Aug Sessions'!D:E,2,FALSE)</f>
        <v>34</v>
      </c>
      <c r="Q9" s="209" t="str">
        <f t="shared" si="2"/>
        <v xml:space="preserve">            [ 'session_id' =&gt; 34, 'division_id' =&gt; 102 ],</v>
      </c>
      <c r="R9" s="209" t="str">
        <f t="shared" si="3"/>
        <v xml:space="preserve">            [ 'session_id' =&gt;  34, 'team_rank_id' =&gt; 1 ],</v>
      </c>
      <c r="W9" s="209" t="s">
        <v>1159</v>
      </c>
      <c r="X9" s="209" t="s">
        <v>1159</v>
      </c>
      <c r="Y9" s="209" t="s">
        <v>1159</v>
      </c>
      <c r="Z9" s="209" t="s">
        <v>1159</v>
      </c>
      <c r="AA9" s="209" t="s">
        <v>1159</v>
      </c>
    </row>
    <row r="10" spans="1:27" s="209" customFormat="1" ht="20.25" customHeight="1" x14ac:dyDescent="0.2">
      <c r="A10" s="209">
        <v>12</v>
      </c>
      <c r="B10" s="212">
        <v>44413</v>
      </c>
      <c r="C10" s="215">
        <v>0.75</v>
      </c>
      <c r="D10" s="226">
        <f t="shared" si="0"/>
        <v>44413.75</v>
      </c>
      <c r="E10" s="218">
        <f>VLOOKUP(F10,'Age Groups'!B:C,2,FALSE)</f>
        <v>3</v>
      </c>
      <c r="F10" s="215" t="s">
        <v>913</v>
      </c>
      <c r="G10" s="221">
        <v>102</v>
      </c>
      <c r="H10" s="215" t="s">
        <v>1289</v>
      </c>
      <c r="I10" s="221">
        <v>1</v>
      </c>
      <c r="J10" s="221"/>
      <c r="K10" s="221"/>
      <c r="L10" s="221"/>
      <c r="M10" s="215" t="str">
        <f>SUBSTITUTE(N10,F10&amp;" ","")</f>
        <v>Division 2 Team 1</v>
      </c>
      <c r="N10" s="210" t="s">
        <v>1247</v>
      </c>
      <c r="O10" s="209" t="str">
        <f t="shared" si="1"/>
        <v xml:space="preserve">                'competition_id' =&gt; 2, // this is Aug 2021###                'age_group_id'   =&gt; 3, ###                'start'          =&gt; '2021-08-05 18:00:00', ###            ], [</v>
      </c>
      <c r="P10" s="209">
        <f>VLOOKUP(D10,'Aug Sessions'!D:E,2,FALSE)</f>
        <v>35</v>
      </c>
      <c r="Q10" s="209" t="str">
        <f t="shared" si="2"/>
        <v xml:space="preserve">            [ 'session_id' =&gt; 35, 'division_id' =&gt; 102 ],</v>
      </c>
      <c r="R10" s="209" t="str">
        <f t="shared" si="3"/>
        <v xml:space="preserve">            [ 'session_id' =&gt;  35, 'team_rank_id' =&gt; 1 ],</v>
      </c>
      <c r="W10" s="209" t="s">
        <v>1159</v>
      </c>
      <c r="X10" s="209" t="s">
        <v>1159</v>
      </c>
      <c r="Y10" s="209" t="s">
        <v>1159</v>
      </c>
      <c r="Z10" s="209" t="s">
        <v>1159</v>
      </c>
      <c r="AA10" s="209" t="s">
        <v>1159</v>
      </c>
    </row>
    <row r="11" spans="1:27" s="209" customFormat="1" ht="20.25" customHeight="1" x14ac:dyDescent="0.2">
      <c r="A11" s="209">
        <v>26</v>
      </c>
      <c r="B11" s="212">
        <v>44422</v>
      </c>
      <c r="C11" s="215">
        <v>0.66666666666666663</v>
      </c>
      <c r="D11" s="226">
        <f t="shared" si="0"/>
        <v>44422.666666666664</v>
      </c>
      <c r="E11" s="218">
        <f>VLOOKUP(F11,'Age Groups'!B:C,2,FALSE)</f>
        <v>4</v>
      </c>
      <c r="F11" s="215" t="s">
        <v>911</v>
      </c>
      <c r="G11" s="221">
        <v>99</v>
      </c>
      <c r="H11" s="215" t="s">
        <v>1283</v>
      </c>
      <c r="I11" s="221">
        <v>1</v>
      </c>
      <c r="J11" s="221"/>
      <c r="K11" s="221"/>
      <c r="L11" s="221"/>
      <c r="M11" s="215" t="str">
        <f>SUBSTITUTE(N11,F11&amp;" ","")</f>
        <v>Championship Team 1</v>
      </c>
      <c r="N11" s="210" t="s">
        <v>1261</v>
      </c>
      <c r="O11" s="209" t="str">
        <f t="shared" si="1"/>
        <v xml:space="preserve">                'competition_id' =&gt; 2, // this is Aug 2021###                'age_group_id'   =&gt; 4, ###                'start'          =&gt; '2021-08-14 16:00:00', ###            ], [</v>
      </c>
      <c r="P11" s="209">
        <f>VLOOKUP(D11,'Aug Sessions'!D:E,2,FALSE)</f>
        <v>36</v>
      </c>
      <c r="Q11" s="209" t="str">
        <f t="shared" si="2"/>
        <v xml:space="preserve">            [ 'session_id' =&gt; 36, 'division_id' =&gt; 99 ],</v>
      </c>
      <c r="R11" s="209" t="str">
        <f t="shared" si="3"/>
        <v xml:space="preserve">            [ 'session_id' =&gt;  36, 'team_rank_id' =&gt; 1 ],</v>
      </c>
      <c r="W11" s="209" t="s">
        <v>1159</v>
      </c>
      <c r="X11" s="209" t="s">
        <v>1159</v>
      </c>
      <c r="Y11" s="209" t="s">
        <v>1159</v>
      </c>
      <c r="Z11" s="209" t="s">
        <v>1159</v>
      </c>
      <c r="AA11" s="209" t="s">
        <v>1159</v>
      </c>
    </row>
    <row r="12" spans="1:27" s="209" customFormat="1" ht="20.25" customHeight="1" x14ac:dyDescent="0.2">
      <c r="A12" s="209">
        <v>16</v>
      </c>
      <c r="B12" s="212">
        <v>44415</v>
      </c>
      <c r="C12" s="215">
        <v>0.70833333333333337</v>
      </c>
      <c r="D12" s="226">
        <f t="shared" si="0"/>
        <v>44415.708333333336</v>
      </c>
      <c r="E12" s="218">
        <f>VLOOKUP(F12,'Age Groups'!B:C,2,FALSE)</f>
        <v>3</v>
      </c>
      <c r="F12" s="215" t="s">
        <v>913</v>
      </c>
      <c r="G12" s="221">
        <v>99</v>
      </c>
      <c r="H12" s="215" t="s">
        <v>1283</v>
      </c>
      <c r="I12" s="221">
        <v>1</v>
      </c>
      <c r="J12" s="221"/>
      <c r="K12" s="221"/>
      <c r="L12" s="221"/>
      <c r="M12" s="215" t="str">
        <f>SUBSTITUTE(N12,F12&amp;" ","")</f>
        <v>Championship Team 1</v>
      </c>
      <c r="N12" s="210" t="s">
        <v>1251</v>
      </c>
      <c r="O12" s="209" t="str">
        <f t="shared" si="1"/>
        <v xml:space="preserve">                'competition_id' =&gt; 2, // this is Aug 2021###                'age_group_id'   =&gt; 3, ###                'start'          =&gt; '2021-08-07 17:00:00', ###            ], [</v>
      </c>
      <c r="P12" s="209">
        <f>VLOOKUP(D12,'Aug Sessions'!D:E,2,FALSE)</f>
        <v>37</v>
      </c>
      <c r="Q12" s="209" t="str">
        <f t="shared" si="2"/>
        <v xml:space="preserve">            [ 'session_id' =&gt; 37, 'division_id' =&gt; 99 ],</v>
      </c>
      <c r="R12" s="209" t="str">
        <f t="shared" si="3"/>
        <v xml:space="preserve">            [ 'session_id' =&gt;  37, 'team_rank_id' =&gt; 1 ],</v>
      </c>
      <c r="W12" s="209" t="s">
        <v>1159</v>
      </c>
      <c r="X12" s="209" t="s">
        <v>1159</v>
      </c>
      <c r="Y12" s="209" t="s">
        <v>1159</v>
      </c>
      <c r="Z12" s="209" t="s">
        <v>1159</v>
      </c>
      <c r="AA12" s="209" t="s">
        <v>1159</v>
      </c>
    </row>
    <row r="13" spans="1:27" s="209" customFormat="1" ht="20.25" customHeight="1" x14ac:dyDescent="0.2">
      <c r="A13" s="209">
        <v>24</v>
      </c>
      <c r="B13" s="212">
        <v>44421</v>
      </c>
      <c r="C13" s="215">
        <v>0.75</v>
      </c>
      <c r="D13" s="226">
        <f t="shared" si="0"/>
        <v>44421.75</v>
      </c>
      <c r="E13" s="218">
        <f>VLOOKUP(F13,'Age Groups'!B:C,2,FALSE)</f>
        <v>4</v>
      </c>
      <c r="F13" s="215" t="s">
        <v>911</v>
      </c>
      <c r="G13" s="221">
        <v>101</v>
      </c>
      <c r="H13" s="215" t="s">
        <v>1288</v>
      </c>
      <c r="I13" s="221">
        <v>1</v>
      </c>
      <c r="J13" s="221"/>
      <c r="K13" s="221"/>
      <c r="L13" s="221"/>
      <c r="M13" s="215" t="str">
        <f>SUBSTITUTE(N13,F13&amp;" ","")</f>
        <v xml:space="preserve">Division 1 Team 1 </v>
      </c>
      <c r="N13" s="210" t="s">
        <v>1259</v>
      </c>
      <c r="O13" s="209" t="str">
        <f t="shared" si="1"/>
        <v xml:space="preserve">                'competition_id' =&gt; 2, // this is Aug 2021###                'age_group_id'   =&gt; 4, ###                'start'          =&gt; '2021-08-13 18:00:00', ###            ], [</v>
      </c>
      <c r="P13" s="209">
        <f>VLOOKUP(D13,'Aug Sessions'!D:E,2,FALSE)</f>
        <v>38</v>
      </c>
      <c r="Q13" s="209" t="str">
        <f t="shared" si="2"/>
        <v xml:space="preserve">            [ 'session_id' =&gt; 38, 'division_id' =&gt; 101 ],</v>
      </c>
      <c r="R13" s="209" t="str">
        <f t="shared" si="3"/>
        <v xml:space="preserve">            [ 'session_id' =&gt;  38, 'team_rank_id' =&gt; 1 ],</v>
      </c>
      <c r="W13" s="209" t="s">
        <v>1159</v>
      </c>
      <c r="X13" s="209" t="s">
        <v>1159</v>
      </c>
      <c r="Y13" s="209" t="s">
        <v>1159</v>
      </c>
      <c r="Z13" s="209" t="s">
        <v>1159</v>
      </c>
      <c r="AA13" s="209" t="s">
        <v>1159</v>
      </c>
    </row>
    <row r="14" spans="1:27" s="209" customFormat="1" ht="20.25" customHeight="1" x14ac:dyDescent="0.2">
      <c r="A14" s="209">
        <v>8</v>
      </c>
      <c r="B14" s="212">
        <v>44409</v>
      </c>
      <c r="C14" s="215">
        <v>0.70833333333333337</v>
      </c>
      <c r="D14" s="226">
        <f t="shared" si="0"/>
        <v>44409.708333333336</v>
      </c>
      <c r="E14" s="218">
        <f>VLOOKUP(F14,'Age Groups'!B:C,2,FALSE)</f>
        <v>3</v>
      </c>
      <c r="F14" s="215" t="s">
        <v>913</v>
      </c>
      <c r="G14" s="221">
        <v>102</v>
      </c>
      <c r="H14" s="215" t="s">
        <v>1289</v>
      </c>
      <c r="I14" s="221">
        <v>2</v>
      </c>
      <c r="J14" s="221"/>
      <c r="K14" s="221"/>
      <c r="L14" s="221"/>
      <c r="M14" s="215" t="str">
        <f>SUBSTITUTE(N14,F14&amp;" ","")</f>
        <v>Division 2 Team 2</v>
      </c>
      <c r="N14" s="210" t="s">
        <v>1243</v>
      </c>
      <c r="O14" s="209" t="str">
        <f t="shared" si="1"/>
        <v xml:space="preserve">                'competition_id' =&gt; 2, // this is Aug 2021###                'age_group_id'   =&gt; 3, ###                'start'          =&gt; '2021-08-01 17:00:00', ###            ], [</v>
      </c>
      <c r="P14" s="209">
        <f>VLOOKUP(D14,'Aug Sessions'!D:E,2,FALSE)</f>
        <v>39</v>
      </c>
      <c r="Q14" s="209" t="str">
        <f t="shared" si="2"/>
        <v xml:space="preserve">            [ 'session_id' =&gt; 39, 'division_id' =&gt; 102 ],</v>
      </c>
      <c r="R14" s="209" t="str">
        <f t="shared" si="3"/>
        <v xml:space="preserve">            [ 'session_id' =&gt;  39, 'team_rank_id' =&gt; 2 ],</v>
      </c>
      <c r="W14" s="209" t="s">
        <v>1159</v>
      </c>
      <c r="X14" s="209" t="s">
        <v>1159</v>
      </c>
      <c r="Y14" s="209" t="s">
        <v>1159</v>
      </c>
      <c r="Z14" s="209" t="s">
        <v>1159</v>
      </c>
      <c r="AA14" s="209" t="s">
        <v>1159</v>
      </c>
    </row>
    <row r="15" spans="1:27" s="209" customFormat="1" ht="20.25" customHeight="1" x14ac:dyDescent="0.2">
      <c r="A15" s="209">
        <v>15</v>
      </c>
      <c r="B15" s="212">
        <v>44415</v>
      </c>
      <c r="C15" s="215">
        <v>0.54166666666666663</v>
      </c>
      <c r="D15" s="226">
        <f t="shared" si="0"/>
        <v>44415.541666666664</v>
      </c>
      <c r="E15" s="218">
        <f>VLOOKUP(F15,'Age Groups'!B:C,2,FALSE)</f>
        <v>3</v>
      </c>
      <c r="F15" s="215" t="s">
        <v>913</v>
      </c>
      <c r="G15" s="221">
        <v>99</v>
      </c>
      <c r="H15" s="215" t="s">
        <v>1283</v>
      </c>
      <c r="I15" s="221">
        <v>2</v>
      </c>
      <c r="J15" s="221"/>
      <c r="K15" s="221"/>
      <c r="L15" s="221"/>
      <c r="M15" s="215" t="str">
        <f>SUBSTITUTE(N15,F15&amp;" ","")</f>
        <v>Championship Team 2</v>
      </c>
      <c r="N15" s="210" t="s">
        <v>1250</v>
      </c>
      <c r="O15" s="209" t="str">
        <f t="shared" si="1"/>
        <v xml:space="preserve">                'competition_id' =&gt; 2, // this is Aug 2021###                'age_group_id'   =&gt; 3, ###                'start'          =&gt; '2021-08-07 13:00:00', ###            ], [</v>
      </c>
      <c r="P15" s="209">
        <f>VLOOKUP(D15,'Aug Sessions'!D:E,2,FALSE)</f>
        <v>40</v>
      </c>
      <c r="Q15" s="209" t="str">
        <f t="shared" si="2"/>
        <v xml:space="preserve">            [ 'session_id' =&gt; 40, 'division_id' =&gt; 99 ],</v>
      </c>
      <c r="R15" s="209" t="str">
        <f t="shared" si="3"/>
        <v xml:space="preserve">            [ 'session_id' =&gt;  40, 'team_rank_id' =&gt; 2 ],</v>
      </c>
      <c r="W15" s="209" t="s">
        <v>1159</v>
      </c>
      <c r="X15" s="209" t="s">
        <v>1159</v>
      </c>
      <c r="Y15" s="209" t="s">
        <v>1159</v>
      </c>
      <c r="Z15" s="209" t="s">
        <v>1159</v>
      </c>
      <c r="AA15" s="209" t="s">
        <v>1159</v>
      </c>
    </row>
    <row r="16" spans="1:27" s="209" customFormat="1" ht="20.25" customHeight="1" x14ac:dyDescent="0.2">
      <c r="A16" s="209">
        <v>31</v>
      </c>
      <c r="B16" s="212">
        <v>44424</v>
      </c>
      <c r="C16" s="215">
        <v>0.75</v>
      </c>
      <c r="D16" s="226">
        <f t="shared" si="0"/>
        <v>44424.75</v>
      </c>
      <c r="E16" s="218">
        <f>VLOOKUP(F16,'Age Groups'!B:C,2,FALSE)</f>
        <v>4</v>
      </c>
      <c r="F16" s="215" t="s">
        <v>911</v>
      </c>
      <c r="G16" s="221">
        <v>101</v>
      </c>
      <c r="H16" s="215" t="s">
        <v>1288</v>
      </c>
      <c r="I16" s="221">
        <v>2</v>
      </c>
      <c r="J16" s="221"/>
      <c r="K16" s="221"/>
      <c r="L16" s="221"/>
      <c r="M16" s="215" t="str">
        <f>SUBSTITUTE(N16,F16&amp;" ","")</f>
        <v>Division 1 Team 2</v>
      </c>
      <c r="N16" s="210" t="s">
        <v>1286</v>
      </c>
      <c r="O16" s="209" t="str">
        <f t="shared" si="1"/>
        <v xml:space="preserve">                'competition_id' =&gt; 2, // this is Aug 2021###                'age_group_id'   =&gt; 4, ###                'start'          =&gt; '2021-08-16 18:00:00', ###            ], [</v>
      </c>
      <c r="P16" s="209">
        <f>VLOOKUP(D16,'Aug Sessions'!D:E,2,FALSE)</f>
        <v>41</v>
      </c>
      <c r="Q16" s="209" t="str">
        <f t="shared" si="2"/>
        <v xml:space="preserve">            [ 'session_id' =&gt; 41, 'division_id' =&gt; 101 ],</v>
      </c>
      <c r="R16" s="209" t="str">
        <f t="shared" si="3"/>
        <v xml:space="preserve">            [ 'session_id' =&gt;  41, 'team_rank_id' =&gt; 2 ],</v>
      </c>
      <c r="W16" s="209" t="s">
        <v>1159</v>
      </c>
      <c r="X16" s="209" t="s">
        <v>1159</v>
      </c>
      <c r="Y16" s="209" t="s">
        <v>1159</v>
      </c>
      <c r="Z16" s="209" t="s">
        <v>1159</v>
      </c>
      <c r="AA16" s="209" t="s">
        <v>1159</v>
      </c>
    </row>
    <row r="17" spans="1:27" s="209" customFormat="1" ht="20.25" customHeight="1" x14ac:dyDescent="0.2">
      <c r="A17" s="209">
        <v>31</v>
      </c>
      <c r="B17" s="212">
        <v>44424</v>
      </c>
      <c r="C17" s="215">
        <v>0.75</v>
      </c>
      <c r="D17" s="226">
        <f t="shared" si="0"/>
        <v>44424.75</v>
      </c>
      <c r="E17" s="218">
        <f>VLOOKUP(F17,'Age Groups'!B:C,2,FALSE)</f>
        <v>4</v>
      </c>
      <c r="F17" s="215" t="s">
        <v>911</v>
      </c>
      <c r="G17" s="221">
        <v>102</v>
      </c>
      <c r="H17" s="215" t="s">
        <v>1289</v>
      </c>
      <c r="I17" s="221">
        <v>2</v>
      </c>
      <c r="J17" s="221"/>
      <c r="K17" s="221"/>
      <c r="L17" s="221"/>
      <c r="M17" s="215" t="str">
        <f>SUBSTITUTE(N17,F17&amp;" ","")</f>
        <v>Division 2 Team 2</v>
      </c>
      <c r="N17" s="210" t="s">
        <v>1287</v>
      </c>
      <c r="O17" s="209" t="str">
        <f t="shared" si="1"/>
        <v xml:space="preserve">                'competition_id' =&gt; 2, // this is Aug 2021###                'age_group_id'   =&gt; 4, ###                'start'          =&gt; '2021-08-16 18:00:00', ###            ], [</v>
      </c>
      <c r="P17" s="209">
        <f>VLOOKUP(D17,'Aug Sessions'!D:E,2,FALSE)</f>
        <v>41</v>
      </c>
      <c r="Q17" s="209" t="str">
        <f t="shared" si="2"/>
        <v xml:space="preserve">            [ 'session_id' =&gt; 41, 'division_id' =&gt; 102 ],</v>
      </c>
      <c r="R17" s="209" t="str">
        <f t="shared" si="3"/>
        <v xml:space="preserve">            [ 'session_id' =&gt;  41, 'team_rank_id' =&gt; 2 ],</v>
      </c>
      <c r="W17" s="209" t="s">
        <v>1159</v>
      </c>
      <c r="X17" s="209" t="s">
        <v>1159</v>
      </c>
      <c r="Y17" s="209" t="s">
        <v>1159</v>
      </c>
      <c r="Z17" s="209" t="s">
        <v>1159</v>
      </c>
      <c r="AA17" s="209" t="s">
        <v>1159</v>
      </c>
    </row>
    <row r="18" spans="1:27" s="209" customFormat="1" ht="20.25" customHeight="1" x14ac:dyDescent="0.2">
      <c r="A18" s="209">
        <v>38</v>
      </c>
      <c r="B18" s="212">
        <v>44430</v>
      </c>
      <c r="C18" s="215">
        <v>0.625</v>
      </c>
      <c r="D18" s="226">
        <f t="shared" si="0"/>
        <v>44430.625</v>
      </c>
      <c r="E18" s="218">
        <f>VLOOKUP(F18,'Age Groups'!B:C,2,FALSE)</f>
        <v>7</v>
      </c>
      <c r="F18" s="215" t="s">
        <v>169</v>
      </c>
      <c r="G18" s="221">
        <v>99</v>
      </c>
      <c r="H18" s="215" t="s">
        <v>1281</v>
      </c>
      <c r="I18" s="221"/>
      <c r="J18" s="221"/>
      <c r="K18" s="221"/>
      <c r="L18" s="221" t="str">
        <f>SUBSTITUTE(M18,H18,"")</f>
        <v/>
      </c>
      <c r="M18" s="215" t="str">
        <f>SUBSTITUTE(N18,F18&amp;" ","")</f>
        <v/>
      </c>
      <c r="N18" s="210" t="s">
        <v>1285</v>
      </c>
      <c r="O18" s="209" t="str">
        <f t="shared" si="1"/>
        <v xml:space="preserve">                'competition_id' =&gt; 2, // this is Aug 2021###                'age_group_id'   =&gt; 7, ###                'start'          =&gt; '2021-08-22 15:00:00', ###            ], [</v>
      </c>
      <c r="P18" s="209">
        <f>VLOOKUP(D18,'Aug Sessions'!D:E,2,FALSE)</f>
        <v>43</v>
      </c>
      <c r="Q18" s="209" t="str">
        <f t="shared" si="2"/>
        <v xml:space="preserve">            [ 'session_id' =&gt; 43, 'division_id' =&gt; 99 ],</v>
      </c>
      <c r="R18" s="209" t="str">
        <f t="shared" si="3"/>
        <v xml:space="preserve">            [ 'session_id' =&gt;  43, 'team_rank_id' =&gt;  ],</v>
      </c>
      <c r="W18" s="209" t="s">
        <v>1159</v>
      </c>
      <c r="X18" s="209" t="s">
        <v>1159</v>
      </c>
      <c r="Y18" s="209" t="s">
        <v>1159</v>
      </c>
      <c r="Z18" s="209" t="s">
        <v>1159</v>
      </c>
      <c r="AA18" s="209" t="s">
        <v>1159</v>
      </c>
    </row>
    <row r="19" spans="1:27" s="209" customFormat="1" ht="20.25" customHeight="1" x14ac:dyDescent="0.2">
      <c r="A19" s="209">
        <v>41</v>
      </c>
      <c r="B19" s="212">
        <v>44436</v>
      </c>
      <c r="C19" s="215">
        <v>0.58333333333333337</v>
      </c>
      <c r="D19" s="226">
        <f t="shared" si="0"/>
        <v>44436.583333333336</v>
      </c>
      <c r="E19" s="218">
        <f>VLOOKUP(F19,'Age Groups'!B:C,2,FALSE)</f>
        <v>6</v>
      </c>
      <c r="F19" s="215" t="s">
        <v>912</v>
      </c>
      <c r="G19" s="221">
        <v>101</v>
      </c>
      <c r="H19" s="215" t="s">
        <v>922</v>
      </c>
      <c r="I19" s="221"/>
      <c r="J19" s="221"/>
      <c r="K19" s="221"/>
      <c r="L19" s="221" t="str">
        <f>SUBSTITUTE(M19,H19,"")</f>
        <v/>
      </c>
      <c r="M19" s="215" t="str">
        <f>SUBSTITUTE(N19,F19&amp;" ","")</f>
        <v>Division 1</v>
      </c>
      <c r="N19" s="210" t="s">
        <v>1273</v>
      </c>
      <c r="O19" s="209" t="str">
        <f t="shared" si="1"/>
        <v xml:space="preserve">                'competition_id' =&gt; 2, // this is Aug 2021###                'age_group_id'   =&gt; 6, ###                'start'          =&gt; '2021-08-28 14:00:00', ###            ], [</v>
      </c>
      <c r="P19" s="209">
        <f>VLOOKUP(D19,'Aug Sessions'!D:E,2,FALSE)</f>
        <v>44</v>
      </c>
      <c r="Q19" s="209" t="str">
        <f t="shared" si="2"/>
        <v xml:space="preserve">            [ 'session_id' =&gt; 44, 'division_id' =&gt; 101 ],</v>
      </c>
      <c r="R19" s="209" t="str">
        <f t="shared" si="3"/>
        <v xml:space="preserve">            [ 'session_id' =&gt;  44, 'team_rank_id' =&gt;  ],</v>
      </c>
      <c r="W19" s="209" t="s">
        <v>1159</v>
      </c>
      <c r="X19" s="209" t="s">
        <v>1159</v>
      </c>
      <c r="Y19" s="209" t="s">
        <v>1159</v>
      </c>
      <c r="Z19" s="209" t="s">
        <v>1159</v>
      </c>
      <c r="AA19" s="209" t="s">
        <v>1159</v>
      </c>
    </row>
    <row r="20" spans="1:27" s="209" customFormat="1" ht="20.25" customHeight="1" x14ac:dyDescent="0.2">
      <c r="A20" s="209">
        <v>34</v>
      </c>
      <c r="B20" s="212">
        <v>44427</v>
      </c>
      <c r="C20" s="215">
        <v>0.75</v>
      </c>
      <c r="D20" s="226">
        <f t="shared" si="0"/>
        <v>44427.75</v>
      </c>
      <c r="E20" s="218">
        <f>VLOOKUP(F20,'Age Groups'!B:C,2,FALSE)</f>
        <v>5</v>
      </c>
      <c r="F20" s="215" t="s">
        <v>910</v>
      </c>
      <c r="G20" s="221">
        <v>102</v>
      </c>
      <c r="H20" s="215" t="s">
        <v>916</v>
      </c>
      <c r="I20" s="221"/>
      <c r="J20" s="221"/>
      <c r="K20" s="221"/>
      <c r="L20" s="221" t="str">
        <f>SUBSTITUTE(M20,H20,"")</f>
        <v/>
      </c>
      <c r="M20" s="215" t="str">
        <f>SUBSTITUTE(N20,F20&amp;" ","")</f>
        <v>Division 2</v>
      </c>
      <c r="N20" s="210" t="s">
        <v>1268</v>
      </c>
      <c r="O20" s="209" t="str">
        <f t="shared" si="1"/>
        <v xml:space="preserve">                'competition_id' =&gt; 2, // this is Aug 2021###                'age_group_id'   =&gt; 5, ###                'start'          =&gt; '2021-08-19 18:00:00', ###            ], [</v>
      </c>
      <c r="P20" s="209">
        <f>VLOOKUP(D20,'Aug Sessions'!D:E,2,FALSE)</f>
        <v>45</v>
      </c>
      <c r="Q20" s="209" t="str">
        <f t="shared" si="2"/>
        <v xml:space="preserve">            [ 'session_id' =&gt; 45, 'division_id' =&gt; 102 ],</v>
      </c>
      <c r="R20" s="209" t="str">
        <f t="shared" si="3"/>
        <v xml:space="preserve">            [ 'session_id' =&gt;  45, 'team_rank_id' =&gt;  ],</v>
      </c>
      <c r="W20" s="209" t="s">
        <v>1159</v>
      </c>
      <c r="X20" s="209" t="s">
        <v>1159</v>
      </c>
      <c r="Y20" s="209" t="s">
        <v>1159</v>
      </c>
      <c r="Z20" s="209" t="s">
        <v>1159</v>
      </c>
      <c r="AA20" s="209" t="s">
        <v>1159</v>
      </c>
    </row>
    <row r="21" spans="1:27" s="209" customFormat="1" ht="20.25" customHeight="1" x14ac:dyDescent="0.2">
      <c r="A21" s="209">
        <v>40</v>
      </c>
      <c r="B21" s="212">
        <v>44435</v>
      </c>
      <c r="C21" s="215">
        <v>0.75</v>
      </c>
      <c r="D21" s="226">
        <f t="shared" si="0"/>
        <v>44435.75</v>
      </c>
      <c r="E21" s="218">
        <f>VLOOKUP(F21,'Age Groups'!B:C,2,FALSE)</f>
        <v>6</v>
      </c>
      <c r="F21" s="215" t="s">
        <v>912</v>
      </c>
      <c r="G21" s="221">
        <v>102</v>
      </c>
      <c r="H21" s="215" t="s">
        <v>916</v>
      </c>
      <c r="I21" s="221"/>
      <c r="J21" s="221"/>
      <c r="K21" s="221"/>
      <c r="L21" s="221" t="str">
        <f>SUBSTITUTE(M21,H21,"")</f>
        <v/>
      </c>
      <c r="M21" s="215" t="str">
        <f>SUBSTITUTE(N21,F21&amp;" ","")</f>
        <v>Division 2</v>
      </c>
      <c r="N21" s="210" t="s">
        <v>1284</v>
      </c>
      <c r="O21" s="209" t="str">
        <f t="shared" si="1"/>
        <v xml:space="preserve">                'competition_id' =&gt; 2, // this is Aug 2021###                'age_group_id'   =&gt; 6, ###                'start'          =&gt; '2021-08-27 18:00:00', ###            ], [</v>
      </c>
      <c r="P21" s="209">
        <f>VLOOKUP(D21,'Aug Sessions'!D:E,2,FALSE)</f>
        <v>46</v>
      </c>
      <c r="Q21" s="209" t="str">
        <f t="shared" si="2"/>
        <v xml:space="preserve">            [ 'session_id' =&gt; 46, 'division_id' =&gt; 102 ],</v>
      </c>
      <c r="R21" s="209" t="str">
        <f t="shared" si="3"/>
        <v xml:space="preserve">            [ 'session_id' =&gt;  46, 'team_rank_id' =&gt;  ],</v>
      </c>
      <c r="W21" s="209" t="s">
        <v>1159</v>
      </c>
      <c r="X21" s="209" t="s">
        <v>1159</v>
      </c>
      <c r="Y21" s="209" t="s">
        <v>1159</v>
      </c>
      <c r="Z21" s="209" t="s">
        <v>1159</v>
      </c>
      <c r="AA21" s="209" t="s">
        <v>1159</v>
      </c>
    </row>
    <row r="22" spans="1:27" s="209" customFormat="1" ht="20.25" customHeight="1" x14ac:dyDescent="0.2">
      <c r="A22" s="209">
        <v>33</v>
      </c>
      <c r="B22" s="212">
        <v>44426</v>
      </c>
      <c r="C22" s="215">
        <v>0.75</v>
      </c>
      <c r="D22" s="226">
        <f t="shared" si="0"/>
        <v>44426.75</v>
      </c>
      <c r="E22" s="218">
        <f>VLOOKUP(F22,'Age Groups'!B:C,2,FALSE)</f>
        <v>5</v>
      </c>
      <c r="F22" s="215" t="s">
        <v>910</v>
      </c>
      <c r="G22" s="221">
        <v>103</v>
      </c>
      <c r="H22" s="215" t="s">
        <v>917</v>
      </c>
      <c r="I22" s="221"/>
      <c r="J22" s="221"/>
      <c r="K22" s="221"/>
      <c r="L22" s="221" t="str">
        <f>SUBSTITUTE(M22,H22,"")</f>
        <v/>
      </c>
      <c r="M22" s="215" t="str">
        <f>SUBSTITUTE(N22,F22&amp;" ","")</f>
        <v>Division 3</v>
      </c>
      <c r="N22" s="210" t="s">
        <v>1267</v>
      </c>
      <c r="O22" s="209" t="str">
        <f t="shared" si="1"/>
        <v xml:space="preserve">                'competition_id' =&gt; 2, // this is Aug 2021###                'age_group_id'   =&gt; 5, ###                'start'          =&gt; '2021-08-18 18:00:00', ###            ], [</v>
      </c>
      <c r="P22" s="209">
        <f>VLOOKUP(D22,'Aug Sessions'!D:E,2,FALSE)</f>
        <v>47</v>
      </c>
      <c r="Q22" s="209" t="str">
        <f t="shared" si="2"/>
        <v xml:space="preserve">            [ 'session_id' =&gt; 47, 'division_id' =&gt; 103 ],</v>
      </c>
      <c r="R22" s="209" t="str">
        <f t="shared" si="3"/>
        <v xml:space="preserve">            [ 'session_id' =&gt;  47, 'team_rank_id' =&gt;  ],</v>
      </c>
      <c r="W22" s="209" t="s">
        <v>1159</v>
      </c>
      <c r="X22" s="209" t="s">
        <v>1159</v>
      </c>
      <c r="Y22" s="209" t="s">
        <v>1159</v>
      </c>
      <c r="Z22" s="209" t="s">
        <v>1159</v>
      </c>
      <c r="AA22" s="209" t="s">
        <v>1159</v>
      </c>
    </row>
    <row r="23" spans="1:27" s="209" customFormat="1" ht="20.25" customHeight="1" x14ac:dyDescent="0.2">
      <c r="A23" s="209">
        <v>22</v>
      </c>
      <c r="B23" s="212">
        <v>44419</v>
      </c>
      <c r="C23" s="215">
        <v>0.75</v>
      </c>
      <c r="D23" s="226">
        <f t="shared" si="0"/>
        <v>44419.75</v>
      </c>
      <c r="E23" s="218">
        <f>VLOOKUP(F23,'Age Groups'!B:C,2,FALSE)</f>
        <v>4</v>
      </c>
      <c r="F23" s="215" t="s">
        <v>911</v>
      </c>
      <c r="G23" s="221">
        <v>103</v>
      </c>
      <c r="H23" s="215" t="s">
        <v>917</v>
      </c>
      <c r="I23" s="221"/>
      <c r="J23" s="221"/>
      <c r="K23" s="221"/>
      <c r="L23" s="221" t="str">
        <f>SUBSTITUTE(M23,H23,"")</f>
        <v/>
      </c>
      <c r="M23" s="215" t="str">
        <f>SUBSTITUTE(N23,F23&amp;" ","")</f>
        <v>Division 3</v>
      </c>
      <c r="N23" s="210" t="s">
        <v>1257</v>
      </c>
      <c r="O23" s="209" t="str">
        <f t="shared" si="1"/>
        <v xml:space="preserve">                'competition_id' =&gt; 2, // this is Aug 2021###                'age_group_id'   =&gt; 4, ###                'start'          =&gt; '2021-08-11 18:00:00', ###            ], [</v>
      </c>
      <c r="P23" s="209">
        <f>VLOOKUP(D23,'Aug Sessions'!D:E,2,FALSE)</f>
        <v>48</v>
      </c>
      <c r="Q23" s="209" t="str">
        <f t="shared" si="2"/>
        <v xml:space="preserve">            [ 'session_id' =&gt; 48, 'division_id' =&gt; 103 ],</v>
      </c>
      <c r="R23" s="209" t="str">
        <f t="shared" si="3"/>
        <v xml:space="preserve">            [ 'session_id' =&gt;  48, 'team_rank_id' =&gt;  ],</v>
      </c>
      <c r="W23" s="209" t="s">
        <v>1159</v>
      </c>
      <c r="X23" s="209" t="s">
        <v>1159</v>
      </c>
      <c r="Y23" s="209" t="s">
        <v>1159</v>
      </c>
      <c r="Z23" s="209" t="s">
        <v>1159</v>
      </c>
      <c r="AA23" s="209" t="s">
        <v>1159</v>
      </c>
    </row>
    <row r="24" spans="1:27" s="209" customFormat="1" ht="20.25" customHeight="1" x14ac:dyDescent="0.2">
      <c r="A24" s="209">
        <v>39</v>
      </c>
      <c r="B24" s="212">
        <v>44434</v>
      </c>
      <c r="C24" s="215">
        <v>0.75</v>
      </c>
      <c r="D24" s="226">
        <f t="shared" si="0"/>
        <v>44434.75</v>
      </c>
      <c r="E24" s="218">
        <f>VLOOKUP(F24,'Age Groups'!B:C,2,FALSE)</f>
        <v>6</v>
      </c>
      <c r="F24" s="215" t="s">
        <v>912</v>
      </c>
      <c r="G24" s="221">
        <v>103</v>
      </c>
      <c r="H24" s="215" t="s">
        <v>917</v>
      </c>
      <c r="I24" s="221"/>
      <c r="J24" s="221"/>
      <c r="K24" s="221"/>
      <c r="L24" s="221" t="str">
        <f>SUBSTITUTE(M24,H24,"")</f>
        <v/>
      </c>
      <c r="M24" s="215" t="str">
        <f>SUBSTITUTE(N24,F24&amp;" ","")</f>
        <v>Division 3</v>
      </c>
      <c r="N24" s="210" t="s">
        <v>1272</v>
      </c>
      <c r="O24" s="209" t="str">
        <f t="shared" si="1"/>
        <v xml:space="preserve">                'competition_id' =&gt; 2, // this is Aug 2021###                'age_group_id'   =&gt; 6, ###                'start'          =&gt; '2021-08-26 18:00:00', ###            ], [</v>
      </c>
      <c r="P24" s="209">
        <f>VLOOKUP(D24,'Aug Sessions'!D:E,2,FALSE)</f>
        <v>49</v>
      </c>
      <c r="Q24" s="209" t="str">
        <f t="shared" si="2"/>
        <v xml:space="preserve">            [ 'session_id' =&gt; 49, 'division_id' =&gt; 103 ],</v>
      </c>
      <c r="R24" s="209" t="str">
        <f t="shared" si="3"/>
        <v xml:space="preserve">            [ 'session_id' =&gt;  49, 'team_rank_id' =&gt;  ],</v>
      </c>
      <c r="W24" s="209" t="s">
        <v>1159</v>
      </c>
      <c r="X24" s="209" t="s">
        <v>1159</v>
      </c>
      <c r="Y24" s="209" t="s">
        <v>1159</v>
      </c>
      <c r="Z24" s="209" t="s">
        <v>1159</v>
      </c>
      <c r="AA24" s="209" t="s">
        <v>1159</v>
      </c>
    </row>
    <row r="25" spans="1:27" s="209" customFormat="1" ht="20.25" customHeight="1" x14ac:dyDescent="0.2">
      <c r="A25" s="209">
        <v>37</v>
      </c>
      <c r="B25" s="212">
        <v>44430</v>
      </c>
      <c r="C25" s="215">
        <v>0.41666666666666669</v>
      </c>
      <c r="D25" s="226">
        <f t="shared" si="0"/>
        <v>44430.416666666664</v>
      </c>
      <c r="E25" s="218">
        <f>VLOOKUP(F25,'Age Groups'!B:C,2,FALSE)</f>
        <v>5</v>
      </c>
      <c r="F25" s="215" t="s">
        <v>910</v>
      </c>
      <c r="G25" s="221">
        <v>104</v>
      </c>
      <c r="H25" s="215" t="s">
        <v>1186</v>
      </c>
      <c r="I25" s="221"/>
      <c r="J25" s="221"/>
      <c r="K25" s="221"/>
      <c r="L25" s="221" t="str">
        <f>SUBSTITUTE(M25,H25,"")</f>
        <v/>
      </c>
      <c r="M25" s="215" t="str">
        <f>SUBSTITUTE(N25,F25&amp;" ","")</f>
        <v>Division 4</v>
      </c>
      <c r="N25" s="210" t="s">
        <v>1271</v>
      </c>
      <c r="O25" s="209" t="str">
        <f t="shared" si="1"/>
        <v xml:space="preserve">                'competition_id' =&gt; 2, // this is Aug 2021###                'age_group_id'   =&gt; 5, ###                'start'          =&gt; '2021-08-22 10:00:00', ###            ], [</v>
      </c>
      <c r="P25" s="209">
        <f>VLOOKUP(D25,'Aug Sessions'!D:E,2,FALSE)</f>
        <v>50</v>
      </c>
      <c r="Q25" s="209" t="str">
        <f t="shared" si="2"/>
        <v xml:space="preserve">            [ 'session_id' =&gt; 50, 'division_id' =&gt; 104 ],</v>
      </c>
      <c r="R25" s="209" t="str">
        <f t="shared" si="3"/>
        <v xml:space="preserve">            [ 'session_id' =&gt;  50, 'team_rank_id' =&gt;  ],</v>
      </c>
      <c r="W25" s="209" t="s">
        <v>1159</v>
      </c>
      <c r="X25" s="209" t="s">
        <v>1159</v>
      </c>
      <c r="Y25" s="209" t="s">
        <v>1159</v>
      </c>
      <c r="Z25" s="209" t="s">
        <v>1159</v>
      </c>
      <c r="AA25" s="209" t="s">
        <v>1159</v>
      </c>
    </row>
    <row r="26" spans="1:27" s="209" customFormat="1" ht="20.25" customHeight="1" x14ac:dyDescent="0.2">
      <c r="A26" s="209">
        <v>21</v>
      </c>
      <c r="B26" s="212">
        <v>44418</v>
      </c>
      <c r="C26" s="215">
        <v>0.75</v>
      </c>
      <c r="D26" s="226">
        <f t="shared" si="0"/>
        <v>44418.75</v>
      </c>
      <c r="E26" s="218">
        <f>VLOOKUP(F26,'Age Groups'!B:C,2,FALSE)</f>
        <v>4</v>
      </c>
      <c r="F26" s="215" t="s">
        <v>911</v>
      </c>
      <c r="G26" s="221">
        <v>104</v>
      </c>
      <c r="H26" s="215" t="s">
        <v>1186</v>
      </c>
      <c r="I26" s="221"/>
      <c r="J26" s="221"/>
      <c r="K26" s="221"/>
      <c r="L26" s="221" t="str">
        <f>SUBSTITUTE(M26,H26,"")</f>
        <v/>
      </c>
      <c r="M26" s="215" t="str">
        <f>SUBSTITUTE(N26,F26&amp;" ","")</f>
        <v>Division 4</v>
      </c>
      <c r="N26" s="210" t="s">
        <v>1256</v>
      </c>
      <c r="O26" s="209" t="str">
        <f t="shared" si="1"/>
        <v xml:space="preserve">                'competition_id' =&gt; 2, // this is Aug 2021###                'age_group_id'   =&gt; 4, ###                'start'          =&gt; '2021-08-10 18:00:00', ###            ], [</v>
      </c>
      <c r="P26" s="209">
        <f>VLOOKUP(D26,'Aug Sessions'!D:E,2,FALSE)</f>
        <v>51</v>
      </c>
      <c r="Q26" s="209" t="str">
        <f t="shared" si="2"/>
        <v xml:space="preserve">            [ 'session_id' =&gt; 51, 'division_id' =&gt; 104 ],</v>
      </c>
      <c r="R26" s="209" t="str">
        <f t="shared" si="3"/>
        <v xml:space="preserve">            [ 'session_id' =&gt;  51, 'team_rank_id' =&gt;  ],</v>
      </c>
      <c r="W26" s="209" t="s">
        <v>1159</v>
      </c>
      <c r="X26" s="209" t="s">
        <v>1159</v>
      </c>
      <c r="Y26" s="209" t="s">
        <v>1159</v>
      </c>
      <c r="Z26" s="209" t="s">
        <v>1159</v>
      </c>
      <c r="AA26" s="209" t="s">
        <v>1159</v>
      </c>
    </row>
    <row r="27" spans="1:27" s="209" customFormat="1" ht="20.25" customHeight="1" x14ac:dyDescent="0.2">
      <c r="A27" s="209">
        <v>10</v>
      </c>
      <c r="B27" s="212">
        <v>44411</v>
      </c>
      <c r="C27" s="215">
        <v>0.75</v>
      </c>
      <c r="D27" s="226">
        <f t="shared" si="0"/>
        <v>44411.75</v>
      </c>
      <c r="E27" s="218">
        <f>VLOOKUP(F27,'Age Groups'!B:C,2,FALSE)</f>
        <v>3</v>
      </c>
      <c r="F27" s="215" t="s">
        <v>913</v>
      </c>
      <c r="G27" s="221">
        <v>104</v>
      </c>
      <c r="H27" s="215" t="s">
        <v>1186</v>
      </c>
      <c r="I27" s="221"/>
      <c r="J27" s="221"/>
      <c r="K27" s="221"/>
      <c r="L27" s="221" t="str">
        <f>SUBSTITUTE(M27,H27,"")</f>
        <v/>
      </c>
      <c r="M27" s="215" t="str">
        <f>SUBSTITUTE(N27,F27&amp;" ","")</f>
        <v>Division 4</v>
      </c>
      <c r="N27" s="210" t="s">
        <v>1245</v>
      </c>
      <c r="O27" s="209" t="str">
        <f t="shared" si="1"/>
        <v xml:space="preserve">                'competition_id' =&gt; 2, // this is Aug 2021###                'age_group_id'   =&gt; 3, ###                'start'          =&gt; '2021-08-03 18:00:00', ###            ], [</v>
      </c>
      <c r="P27" s="209">
        <f>VLOOKUP(D27,'Aug Sessions'!D:E,2,FALSE)</f>
        <v>52</v>
      </c>
      <c r="Q27" s="209" t="str">
        <f t="shared" si="2"/>
        <v xml:space="preserve">            [ 'session_id' =&gt; 52, 'division_id' =&gt; 104 ],</v>
      </c>
      <c r="R27" s="209" t="str">
        <f t="shared" si="3"/>
        <v xml:space="preserve">            [ 'session_id' =&gt;  52, 'team_rank_id' =&gt;  ],</v>
      </c>
      <c r="W27" s="209" t="s">
        <v>1159</v>
      </c>
      <c r="X27" s="209" t="s">
        <v>1159</v>
      </c>
      <c r="Y27" s="209" t="s">
        <v>1159</v>
      </c>
      <c r="Z27" s="209" t="s">
        <v>1159</v>
      </c>
      <c r="AA27" s="209" t="s">
        <v>1159</v>
      </c>
    </row>
    <row r="28" spans="1:27" s="209" customFormat="1" ht="20.25" customHeight="1" x14ac:dyDescent="0.2">
      <c r="A28" s="209">
        <v>32</v>
      </c>
      <c r="B28" s="212">
        <v>44425</v>
      </c>
      <c r="C28" s="215">
        <v>0.75</v>
      </c>
      <c r="D28" s="226">
        <f t="shared" si="0"/>
        <v>44425.75</v>
      </c>
      <c r="E28" s="218">
        <f>VLOOKUP(F28,'Age Groups'!B:C,2,FALSE)</f>
        <v>4</v>
      </c>
      <c r="F28" s="215" t="s">
        <v>911</v>
      </c>
      <c r="G28" s="221">
        <v>105</v>
      </c>
      <c r="H28" s="215" t="s">
        <v>1187</v>
      </c>
      <c r="I28" s="221"/>
      <c r="J28" s="221"/>
      <c r="K28" s="221"/>
      <c r="L28" s="221" t="str">
        <f>SUBSTITUTE(M28,H28,"")</f>
        <v/>
      </c>
      <c r="M28" s="215" t="str">
        <f>SUBSTITUTE(N28,F28&amp;" ","")</f>
        <v>Division 5</v>
      </c>
      <c r="N28" s="210" t="s">
        <v>1266</v>
      </c>
      <c r="O28" s="209" t="str">
        <f t="shared" si="1"/>
        <v xml:space="preserve">                'competition_id' =&gt; 2, // this is Aug 2021###                'age_group_id'   =&gt; 4, ###                'start'          =&gt; '2021-08-17 18:00:00', ###            ], [</v>
      </c>
      <c r="P28" s="209">
        <f>VLOOKUP(D28,'Aug Sessions'!D:E,2,FALSE)</f>
        <v>53</v>
      </c>
      <c r="Q28" s="209" t="str">
        <f t="shared" si="2"/>
        <v xml:space="preserve">            [ 'session_id' =&gt; 53, 'division_id' =&gt; 105 ],</v>
      </c>
      <c r="R28" s="209" t="str">
        <f t="shared" si="3"/>
        <v xml:space="preserve">            [ 'session_id' =&gt;  53, 'team_rank_id' =&gt;  ],</v>
      </c>
      <c r="W28" s="209" t="s">
        <v>1159</v>
      </c>
      <c r="X28" s="209" t="s">
        <v>1159</v>
      </c>
      <c r="Y28" s="209" t="s">
        <v>1159</v>
      </c>
      <c r="Z28" s="209" t="s">
        <v>1159</v>
      </c>
      <c r="AA28" s="209" t="s">
        <v>1159</v>
      </c>
    </row>
    <row r="29" spans="1:27" s="209" customFormat="1" ht="20.25" customHeight="1" x14ac:dyDescent="0.2">
      <c r="A29" s="209">
        <v>9</v>
      </c>
      <c r="B29" s="212">
        <v>44410</v>
      </c>
      <c r="C29" s="215">
        <v>0.75</v>
      </c>
      <c r="D29" s="226">
        <f t="shared" si="0"/>
        <v>44410.75</v>
      </c>
      <c r="E29" s="218">
        <f>VLOOKUP(F29,'Age Groups'!B:C,2,FALSE)</f>
        <v>3</v>
      </c>
      <c r="F29" s="215" t="s">
        <v>913</v>
      </c>
      <c r="G29" s="221">
        <v>105</v>
      </c>
      <c r="H29" s="215" t="s">
        <v>1187</v>
      </c>
      <c r="I29" s="221"/>
      <c r="J29" s="221"/>
      <c r="K29" s="221"/>
      <c r="L29" s="221" t="str">
        <f>SUBSTITUTE(M29,H29,"")</f>
        <v/>
      </c>
      <c r="M29" s="215" t="str">
        <f>SUBSTITUTE(N29,F29&amp;" ","")</f>
        <v>Division 5</v>
      </c>
      <c r="N29" s="210" t="s">
        <v>1244</v>
      </c>
      <c r="O29" s="209" t="str">
        <f t="shared" si="1"/>
        <v xml:space="preserve">                'competition_id' =&gt; 2, // this is Aug 2021###                'age_group_id'   =&gt; 3, ###                'start'          =&gt; '2021-08-02 18:00:00', ###            ], [</v>
      </c>
      <c r="P29" s="209">
        <f>VLOOKUP(D29,'Aug Sessions'!D:E,2,FALSE)</f>
        <v>54</v>
      </c>
      <c r="Q29" s="209" t="str">
        <f t="shared" si="2"/>
        <v xml:space="preserve">            [ 'session_id' =&gt; 54, 'division_id' =&gt; 105 ],</v>
      </c>
      <c r="R29" s="209" t="str">
        <f t="shared" si="3"/>
        <v xml:space="preserve">            [ 'session_id' =&gt;  54, 'team_rank_id' =&gt;  ],</v>
      </c>
      <c r="W29" s="209" t="s">
        <v>1159</v>
      </c>
      <c r="X29" s="209" t="s">
        <v>1159</v>
      </c>
      <c r="Y29" s="209" t="s">
        <v>1159</v>
      </c>
      <c r="Z29" s="209" t="s">
        <v>1159</v>
      </c>
      <c r="AA29" s="209" t="s">
        <v>1159</v>
      </c>
    </row>
    <row r="30" spans="1:27" s="209" customFormat="1" ht="20.25" customHeight="1" x14ac:dyDescent="0.2">
      <c r="A30" s="209">
        <v>11</v>
      </c>
      <c r="B30" s="212">
        <v>44412</v>
      </c>
      <c r="C30" s="215">
        <v>0.75</v>
      </c>
      <c r="D30" s="226">
        <f t="shared" si="0"/>
        <v>44412.75</v>
      </c>
      <c r="E30" s="218">
        <f>VLOOKUP(F30,'Age Groups'!B:C,2,FALSE)</f>
        <v>3</v>
      </c>
      <c r="F30" s="215" t="s">
        <v>913</v>
      </c>
      <c r="G30" s="221">
        <v>103</v>
      </c>
      <c r="H30" s="215" t="s">
        <v>917</v>
      </c>
      <c r="I30" s="221"/>
      <c r="J30" s="221"/>
      <c r="K30" s="221"/>
      <c r="L30" s="221" t="str">
        <f>SUBSTITUTE(M30,H30,"")</f>
        <v xml:space="preserve"> </v>
      </c>
      <c r="M30" s="215" t="str">
        <f>SUBSTITUTE(N30,F30&amp;" ","")</f>
        <v xml:space="preserve">Division 3 </v>
      </c>
      <c r="N30" s="210" t="s">
        <v>1246</v>
      </c>
      <c r="O30" s="209" t="str">
        <f t="shared" si="1"/>
        <v xml:space="preserve">                'competition_id' =&gt; 2, // this is Aug 2021###                'age_group_id'   =&gt; 3, ###                'start'          =&gt; '2021-08-04 18:00:00', ###            ], [</v>
      </c>
      <c r="P30" s="209">
        <f>VLOOKUP(D30,'Aug Sessions'!D:E,2,FALSE)</f>
        <v>55</v>
      </c>
      <c r="Q30" s="209" t="str">
        <f t="shared" si="2"/>
        <v xml:space="preserve">            [ 'session_id' =&gt; 55, 'division_id' =&gt; 103 ],</v>
      </c>
      <c r="R30" s="209" t="str">
        <f t="shared" si="3"/>
        <v xml:space="preserve">            [ 'session_id' =&gt;  55, 'team_rank_id' =&gt;  ],</v>
      </c>
      <c r="U30" s="209" t="s">
        <v>1159</v>
      </c>
      <c r="V30" s="209" t="s">
        <v>1159</v>
      </c>
      <c r="W30" s="209" t="s">
        <v>1159</v>
      </c>
      <c r="X30" s="209" t="s">
        <v>1159</v>
      </c>
      <c r="Y30" s="209" t="s">
        <v>1159</v>
      </c>
      <c r="Z30" s="209" t="s">
        <v>1159</v>
      </c>
      <c r="AA30" s="209" t="s">
        <v>1159</v>
      </c>
    </row>
    <row r="31" spans="1:27" s="209" customFormat="1" ht="20.25" customHeight="1" x14ac:dyDescent="0.2">
      <c r="A31" s="209">
        <v>28</v>
      </c>
      <c r="B31" s="212">
        <v>44423</v>
      </c>
      <c r="C31" s="215">
        <v>0.41666666666666669</v>
      </c>
      <c r="D31" s="226">
        <f t="shared" si="0"/>
        <v>44423.416666666664</v>
      </c>
      <c r="E31" s="218">
        <f>VLOOKUP(F31,'Age Groups'!B:C,2,FALSE)</f>
        <v>8</v>
      </c>
      <c r="F31" s="215" t="s">
        <v>1281</v>
      </c>
      <c r="G31" s="221">
        <v>99</v>
      </c>
      <c r="H31" s="215" t="s">
        <v>1281</v>
      </c>
      <c r="I31" s="221"/>
      <c r="J31" s="221"/>
      <c r="K31" s="221"/>
      <c r="L31" s="221" t="str">
        <f>SUBSTITUTE(M31,H31,"")</f>
        <v>Inclusive Team Demonstration</v>
      </c>
      <c r="M31" s="215" t="str">
        <f>SUBSTITUTE(N31,F31&amp;" ","")</f>
        <v>Inclusive Team Demonstration</v>
      </c>
      <c r="N31" s="210" t="s">
        <v>1263</v>
      </c>
      <c r="O31" s="209" t="str">
        <f t="shared" si="1"/>
        <v xml:space="preserve">                'competition_id' =&gt; 2, // this is Aug 2021###                'age_group_id'   =&gt; 8, ###                'start'          =&gt; '2021-08-15 10:00:00', ###            ], [</v>
      </c>
      <c r="P31" s="209">
        <f>VLOOKUP(D31,'Aug Sessions'!D:E,2,FALSE)</f>
        <v>56</v>
      </c>
      <c r="Q31" s="209" t="str">
        <f t="shared" si="2"/>
        <v xml:space="preserve">            [ 'session_id' =&gt; 56, 'division_id' =&gt; 99 ],</v>
      </c>
      <c r="R31" s="209" t="str">
        <f t="shared" si="3"/>
        <v xml:space="preserve">            [ 'session_id' =&gt;  56, 'team_rank_id' =&gt;  ],</v>
      </c>
      <c r="U31" s="209" t="s">
        <v>1159</v>
      </c>
      <c r="V31" s="209" t="s">
        <v>1159</v>
      </c>
      <c r="W31" s="209" t="s">
        <v>1159</v>
      </c>
      <c r="X31" s="209" t="s">
        <v>1159</v>
      </c>
    </row>
    <row r="32" spans="1:27" s="209" customFormat="1" ht="20.25" customHeight="1" x14ac:dyDescent="0.2">
      <c r="A32" s="209">
        <v>3</v>
      </c>
      <c r="B32" s="212">
        <v>44408</v>
      </c>
      <c r="C32" s="215">
        <v>0.41666666666666669</v>
      </c>
      <c r="D32" s="226">
        <f t="shared" si="0"/>
        <v>44408.416666666664</v>
      </c>
      <c r="E32" s="218">
        <f>VLOOKUP(F32,'Age Groups'!B:C,2,FALSE)</f>
        <v>1</v>
      </c>
      <c r="F32" s="215" t="s">
        <v>1280</v>
      </c>
      <c r="G32" s="221">
        <v>99</v>
      </c>
      <c r="H32" s="215" t="s">
        <v>1281</v>
      </c>
      <c r="I32" s="221"/>
      <c r="J32" s="221"/>
      <c r="K32" s="221"/>
      <c r="L32" s="221" t="str">
        <f>SUBSTITUTE(M32,H32,"")</f>
        <v>Session 1</v>
      </c>
      <c r="M32" s="215" t="str">
        <f>SUBSTITUTE(N32,F32&amp;" ","")</f>
        <v>Session 1</v>
      </c>
      <c r="N32" s="210" t="s">
        <v>1238</v>
      </c>
      <c r="O32" s="209" t="str">
        <f t="shared" si="1"/>
        <v xml:space="preserve">                'competition_id' =&gt; 2, // this is Aug 2021###                'age_group_id'   =&gt; 1, ###                'start'          =&gt; '2021-07-31 10:00:00', ###            ], [</v>
      </c>
      <c r="P32" s="209">
        <f>VLOOKUP(D32,'Aug Sessions'!D:E,2,FALSE)</f>
        <v>57</v>
      </c>
      <c r="Q32" s="209" t="str">
        <f t="shared" si="2"/>
        <v xml:space="preserve">            [ 'session_id' =&gt; 57, 'division_id' =&gt; 99 ],</v>
      </c>
      <c r="R32" s="209" t="str">
        <f t="shared" si="3"/>
        <v xml:space="preserve">            [ 'session_id' =&gt;  57, 'team_rank_id' =&gt;  ],</v>
      </c>
      <c r="U32" s="209" t="s">
        <v>1159</v>
      </c>
      <c r="V32" s="209" t="s">
        <v>1159</v>
      </c>
      <c r="W32" s="209" t="s">
        <v>1159</v>
      </c>
      <c r="X32" s="209" t="s">
        <v>1159</v>
      </c>
    </row>
    <row r="33" spans="1:24" s="209" customFormat="1" ht="20.25" customHeight="1" x14ac:dyDescent="0.2">
      <c r="A33" s="209">
        <v>4</v>
      </c>
      <c r="B33" s="212">
        <v>44408</v>
      </c>
      <c r="C33" s="215">
        <v>0.5625</v>
      </c>
      <c r="D33" s="226">
        <f t="shared" si="0"/>
        <v>44408.5625</v>
      </c>
      <c r="E33" s="218">
        <f>VLOOKUP(F33,'Age Groups'!B:C,2,FALSE)</f>
        <v>1</v>
      </c>
      <c r="F33" s="215" t="s">
        <v>1280</v>
      </c>
      <c r="G33" s="221">
        <v>99</v>
      </c>
      <c r="H33" s="215" t="s">
        <v>1281</v>
      </c>
      <c r="I33" s="221"/>
      <c r="J33" s="221"/>
      <c r="K33" s="221"/>
      <c r="L33" s="221" t="str">
        <f>SUBSTITUTE(M33,H33,"")</f>
        <v>Session 2</v>
      </c>
      <c r="M33" s="215" t="str">
        <f>SUBSTITUTE(N33,F33&amp;" ","")</f>
        <v>Session 2</v>
      </c>
      <c r="N33" s="210" t="s">
        <v>1239</v>
      </c>
      <c r="O33" s="209" t="str">
        <f t="shared" si="1"/>
        <v xml:space="preserve">                'competition_id' =&gt; 2, // this is Aug 2021###                'age_group_id'   =&gt; 1, ###                'start'          =&gt; '2021-07-31 13:30:00', ###            ], [</v>
      </c>
      <c r="P33" s="209">
        <f>VLOOKUP(D33,'Aug Sessions'!D:E,2,FALSE)</f>
        <v>58</v>
      </c>
      <c r="Q33" s="209" t="str">
        <f t="shared" si="2"/>
        <v xml:space="preserve">            [ 'session_id' =&gt; 58, 'division_id' =&gt; 99 ],</v>
      </c>
      <c r="R33" s="209" t="str">
        <f t="shared" si="3"/>
        <v xml:space="preserve">            [ 'session_id' =&gt;  58, 'team_rank_id' =&gt;  ],</v>
      </c>
      <c r="U33" s="209" t="s">
        <v>1159</v>
      </c>
      <c r="V33" s="209" t="s">
        <v>1159</v>
      </c>
      <c r="W33" s="209" t="s">
        <v>1159</v>
      </c>
      <c r="X33" s="209" t="s">
        <v>1159</v>
      </c>
    </row>
    <row r="34" spans="1:24" s="209" customFormat="1" ht="20.25" customHeight="1" x14ac:dyDescent="0.2">
      <c r="A34" s="209">
        <v>6</v>
      </c>
      <c r="B34" s="212">
        <v>44409</v>
      </c>
      <c r="C34" s="215">
        <v>0.41666666666666669</v>
      </c>
      <c r="D34" s="226">
        <f t="shared" si="0"/>
        <v>44409.416666666664</v>
      </c>
      <c r="E34" s="218">
        <f>VLOOKUP(F34,'Age Groups'!B:C,2,FALSE)</f>
        <v>1</v>
      </c>
      <c r="F34" s="215" t="s">
        <v>1280</v>
      </c>
      <c r="G34" s="221">
        <v>99</v>
      </c>
      <c r="H34" s="215" t="s">
        <v>1281</v>
      </c>
      <c r="I34" s="221"/>
      <c r="J34" s="221"/>
      <c r="K34" s="221"/>
      <c r="L34" s="221" t="str">
        <f>SUBSTITUTE(M34,H34,"")</f>
        <v>Session 3</v>
      </c>
      <c r="M34" s="215" t="str">
        <f>SUBSTITUTE(N34,F34&amp;" ","")</f>
        <v>Session 3</v>
      </c>
      <c r="N34" s="210" t="s">
        <v>1241</v>
      </c>
      <c r="O34" s="209" t="str">
        <f t="shared" si="1"/>
        <v xml:space="preserve">                'competition_id' =&gt; 2, // this is Aug 2021###                'age_group_id'   =&gt; 1, ###                'start'          =&gt; '2021-08-01 10:00:00', ###            ], [</v>
      </c>
      <c r="P34" s="209">
        <f>VLOOKUP(D34,'Aug Sessions'!D:E,2,FALSE)</f>
        <v>59</v>
      </c>
      <c r="Q34" s="209" t="str">
        <f t="shared" si="2"/>
        <v xml:space="preserve">            [ 'session_id' =&gt; 59, 'division_id' =&gt; 99 ],</v>
      </c>
      <c r="R34" s="209" t="str">
        <f t="shared" si="3"/>
        <v xml:space="preserve">            [ 'session_id' =&gt;  59, 'team_rank_id' =&gt;  ],</v>
      </c>
      <c r="U34" s="209" t="s">
        <v>1159</v>
      </c>
      <c r="V34" s="209" t="s">
        <v>1159</v>
      </c>
      <c r="W34" s="209" t="s">
        <v>1159</v>
      </c>
      <c r="X34" s="209" t="s">
        <v>1159</v>
      </c>
    </row>
    <row r="35" spans="1:24" s="209" customFormat="1" ht="20.25" customHeight="1" x14ac:dyDescent="0.2">
      <c r="A35" s="209">
        <v>14</v>
      </c>
      <c r="B35" s="212">
        <v>44415</v>
      </c>
      <c r="C35" s="215">
        <v>0.39583333333333331</v>
      </c>
      <c r="D35" s="226">
        <f t="shared" si="0"/>
        <v>44415.395833333336</v>
      </c>
      <c r="E35" s="218">
        <f>VLOOKUP(F35,'Age Groups'!B:C,2,FALSE)</f>
        <v>1</v>
      </c>
      <c r="F35" s="215" t="s">
        <v>1280</v>
      </c>
      <c r="G35" s="221">
        <v>99</v>
      </c>
      <c r="H35" s="215" t="s">
        <v>1281</v>
      </c>
      <c r="I35" s="221"/>
      <c r="J35" s="221"/>
      <c r="K35" s="221"/>
      <c r="L35" s="221" t="str">
        <f>SUBSTITUTE(M35,H35,"")</f>
        <v>Session 4</v>
      </c>
      <c r="M35" s="215" t="str">
        <f>SUBSTITUTE(N35,F35&amp;" ","")</f>
        <v>Session 4</v>
      </c>
      <c r="N35" s="210" t="s">
        <v>1249</v>
      </c>
      <c r="O35" s="209" t="str">
        <f t="shared" si="1"/>
        <v xml:space="preserve">                'competition_id' =&gt; 2, // this is Aug 2021###                'age_group_id'   =&gt; 1, ###                'start'          =&gt; '2021-08-07 09:30:00', ###            ], [</v>
      </c>
      <c r="P35" s="209">
        <f>VLOOKUP(D35,'Aug Sessions'!D:E,2,FALSE)</f>
        <v>60</v>
      </c>
      <c r="Q35" s="209" t="str">
        <f t="shared" si="2"/>
        <v xml:space="preserve">            [ 'session_id' =&gt; 60, 'division_id' =&gt; 99 ],</v>
      </c>
      <c r="R35" s="209" t="str">
        <f t="shared" si="3"/>
        <v xml:space="preserve">            [ 'session_id' =&gt;  60, 'team_rank_id' =&gt;  ],</v>
      </c>
      <c r="U35" s="209" t="s">
        <v>1159</v>
      </c>
      <c r="V35" s="209" t="s">
        <v>1159</v>
      </c>
      <c r="W35" s="209" t="s">
        <v>1159</v>
      </c>
      <c r="X35" s="209" t="s">
        <v>1159</v>
      </c>
    </row>
    <row r="36" spans="1:24" s="209" customFormat="1" ht="20.25" customHeight="1" x14ac:dyDescent="0.2">
      <c r="A36" s="209">
        <v>17</v>
      </c>
      <c r="B36" s="212">
        <v>44416</v>
      </c>
      <c r="C36" s="215">
        <v>0.41666666666666669</v>
      </c>
      <c r="D36" s="226">
        <f t="shared" si="0"/>
        <v>44416.416666666664</v>
      </c>
      <c r="E36" s="218">
        <f>VLOOKUP(F36,'Age Groups'!B:C,2,FALSE)</f>
        <v>1</v>
      </c>
      <c r="F36" s="215" t="s">
        <v>1280</v>
      </c>
      <c r="G36" s="221">
        <v>99</v>
      </c>
      <c r="H36" s="215" t="s">
        <v>1281</v>
      </c>
      <c r="I36" s="221"/>
      <c r="J36" s="221"/>
      <c r="K36" s="221"/>
      <c r="L36" s="221" t="str">
        <f>SUBSTITUTE(M36,H36,"")</f>
        <v>Session 5</v>
      </c>
      <c r="M36" s="215" t="str">
        <f>SUBSTITUTE(N36,F36&amp;" ","")</f>
        <v>Session 5</v>
      </c>
      <c r="N36" s="210" t="s">
        <v>1252</v>
      </c>
      <c r="O36" s="209" t="str">
        <f t="shared" si="1"/>
        <v xml:space="preserve">                'competition_id' =&gt; 2, // this is Aug 2021###                'age_group_id'   =&gt; 1, ###                'start'          =&gt; '2021-08-08 10:00:00', ###            ], [</v>
      </c>
      <c r="P36" s="209">
        <f>VLOOKUP(D36,'Aug Sessions'!D:E,2,FALSE)</f>
        <v>61</v>
      </c>
      <c r="Q36" s="209" t="str">
        <f t="shared" si="2"/>
        <v xml:space="preserve">            [ 'session_id' =&gt; 61, 'division_id' =&gt; 99 ],</v>
      </c>
      <c r="R36" s="209" t="str">
        <f t="shared" si="3"/>
        <v xml:space="preserve">            [ 'session_id' =&gt;  61, 'team_rank_id' =&gt;  ],</v>
      </c>
      <c r="U36" s="209" t="s">
        <v>1159</v>
      </c>
      <c r="V36" s="209" t="s">
        <v>1159</v>
      </c>
      <c r="W36" s="209" t="s">
        <v>1159</v>
      </c>
      <c r="X36" s="209" t="s">
        <v>1159</v>
      </c>
    </row>
    <row r="37" spans="1:24" s="209" customFormat="1" ht="20.25" customHeight="1" x14ac:dyDescent="0.2">
      <c r="A37" s="209">
        <v>27</v>
      </c>
      <c r="B37" s="212">
        <v>44423</v>
      </c>
      <c r="C37" s="215">
        <v>0.41666666666666669</v>
      </c>
      <c r="D37" s="226">
        <f t="shared" si="0"/>
        <v>44423.416666666664</v>
      </c>
      <c r="E37" s="218">
        <f>VLOOKUP(F37,'Age Groups'!B:C,2,FALSE)</f>
        <v>1</v>
      </c>
      <c r="F37" s="215" t="s">
        <v>1280</v>
      </c>
      <c r="G37" s="221">
        <v>99</v>
      </c>
      <c r="H37" s="215" t="s">
        <v>1281</v>
      </c>
      <c r="I37" s="221"/>
      <c r="J37" s="221"/>
      <c r="K37" s="221"/>
      <c r="L37" s="221" t="str">
        <f>SUBSTITUTE(M37,H37,"")</f>
        <v>Session 6</v>
      </c>
      <c r="M37" s="215" t="str">
        <f>SUBSTITUTE(N37,F37&amp;" ","")</f>
        <v>Session 6</v>
      </c>
      <c r="N37" s="210" t="s">
        <v>1262</v>
      </c>
      <c r="O37" s="209" t="str">
        <f t="shared" si="1"/>
        <v xml:space="preserve">                'competition_id' =&gt; 2, // this is Aug 2021###                'age_group_id'   =&gt; 1, ###                'start'          =&gt; '2021-08-15 10:00:00', ###            ], [</v>
      </c>
      <c r="P37" s="209">
        <f>VLOOKUP(D37,'Aug Sessions'!D:E,2,FALSE)</f>
        <v>56</v>
      </c>
      <c r="Q37" s="209" t="str">
        <f t="shared" si="2"/>
        <v xml:space="preserve">            [ 'session_id' =&gt; 56, 'division_id' =&gt; 99 ],</v>
      </c>
      <c r="R37" s="209" t="str">
        <f t="shared" si="3"/>
        <v xml:space="preserve">            [ 'session_id' =&gt;  56, 'team_rank_id' =&gt;  ],</v>
      </c>
      <c r="U37" s="209" t="s">
        <v>1159</v>
      </c>
      <c r="V37" s="209" t="s">
        <v>1159</v>
      </c>
      <c r="W37" s="209" t="s">
        <v>1159</v>
      </c>
      <c r="X37" s="209" t="s">
        <v>1159</v>
      </c>
    </row>
    <row r="38" spans="1:24" s="209" customFormat="1" ht="20.25" customHeight="1" x14ac:dyDescent="0.2">
      <c r="A38" s="209">
        <v>2</v>
      </c>
      <c r="B38" s="212">
        <v>44407</v>
      </c>
      <c r="C38" s="215">
        <v>0.75</v>
      </c>
      <c r="D38" s="226">
        <f t="shared" si="0"/>
        <v>44407.75</v>
      </c>
      <c r="E38" s="218">
        <f>VLOOKUP(F38,'Age Groups'!B:C,2,FALSE)</f>
        <v>2</v>
      </c>
      <c r="F38" s="215" t="s">
        <v>1279</v>
      </c>
      <c r="G38" s="221">
        <v>99</v>
      </c>
      <c r="H38" s="215" t="s">
        <v>1281</v>
      </c>
      <c r="I38" s="221"/>
      <c r="J38" s="221"/>
      <c r="K38" s="221"/>
      <c r="L38" s="221" t="str">
        <f>SUBSTITUTE(M38,H38,"")</f>
        <v>Session A</v>
      </c>
      <c r="M38" s="215" t="str">
        <f>SUBSTITUTE(N38,F38&amp;" ","")</f>
        <v>Session A</v>
      </c>
      <c r="N38" s="210" t="s">
        <v>1237</v>
      </c>
      <c r="O38" s="209" t="str">
        <f t="shared" si="1"/>
        <v xml:space="preserve">                'competition_id' =&gt; 2, // this is Aug 2021###                'age_group_id'   =&gt; 2, ###                'start'          =&gt; '2021-07-30 18:00:00', ###            ], [</v>
      </c>
      <c r="P38" s="209">
        <f>VLOOKUP(D38,'Aug Sessions'!D:E,2,FALSE)</f>
        <v>63</v>
      </c>
      <c r="Q38" s="209" t="str">
        <f t="shared" si="2"/>
        <v xml:space="preserve">            [ 'session_id' =&gt; 63, 'division_id' =&gt; 99 ],</v>
      </c>
      <c r="R38" s="209" t="str">
        <f t="shared" si="3"/>
        <v xml:space="preserve">            [ 'session_id' =&gt;  63, 'team_rank_id' =&gt;  ],</v>
      </c>
      <c r="U38" s="209" t="s">
        <v>1159</v>
      </c>
      <c r="V38" s="209" t="s">
        <v>1159</v>
      </c>
      <c r="W38" s="209" t="s">
        <v>1159</v>
      </c>
      <c r="X38" s="209" t="s">
        <v>1159</v>
      </c>
    </row>
    <row r="39" spans="1:24" s="209" customFormat="1" ht="20.25" customHeight="1" x14ac:dyDescent="0.2">
      <c r="A39" s="209">
        <v>5</v>
      </c>
      <c r="B39" s="212">
        <v>44408</v>
      </c>
      <c r="C39" s="215">
        <v>0.70833333333333337</v>
      </c>
      <c r="D39" s="226">
        <f t="shared" si="0"/>
        <v>44408.708333333336</v>
      </c>
      <c r="E39" s="218">
        <f>VLOOKUP(F39,'Age Groups'!B:C,2,FALSE)</f>
        <v>2</v>
      </c>
      <c r="F39" s="215" t="s">
        <v>1279</v>
      </c>
      <c r="G39" s="221">
        <v>99</v>
      </c>
      <c r="H39" s="215" t="s">
        <v>1281</v>
      </c>
      <c r="I39" s="221"/>
      <c r="J39" s="221"/>
      <c r="K39" s="221"/>
      <c r="L39" s="221" t="str">
        <f>SUBSTITUTE(M39,H39,"")</f>
        <v>Session B</v>
      </c>
      <c r="M39" s="215" t="str">
        <f>SUBSTITUTE(N39,F39&amp;" ","")</f>
        <v>Session B</v>
      </c>
      <c r="N39" s="210" t="s">
        <v>1240</v>
      </c>
      <c r="O39" s="209" t="str">
        <f t="shared" si="1"/>
        <v xml:space="preserve">                'competition_id' =&gt; 2, // this is Aug 2021###                'age_group_id'   =&gt; 2, ###                'start'          =&gt; '2021-07-31 17:00:00', ###            ], [</v>
      </c>
      <c r="P39" s="209">
        <f>VLOOKUP(D39,'Aug Sessions'!D:E,2,FALSE)</f>
        <v>64</v>
      </c>
      <c r="Q39" s="209" t="str">
        <f t="shared" si="2"/>
        <v xml:space="preserve">            [ 'session_id' =&gt; 64, 'division_id' =&gt; 99 ],</v>
      </c>
      <c r="R39" s="209" t="str">
        <f t="shared" si="3"/>
        <v xml:space="preserve">            [ 'session_id' =&gt;  64, 'team_rank_id' =&gt;  ],</v>
      </c>
      <c r="U39" s="209" t="s">
        <v>1159</v>
      </c>
      <c r="V39" s="209" t="s">
        <v>1159</v>
      </c>
      <c r="W39" s="209" t="s">
        <v>1159</v>
      </c>
      <c r="X39" s="209" t="s">
        <v>1159</v>
      </c>
    </row>
    <row r="40" spans="1:24" s="209" customFormat="1" ht="20.25" customHeight="1" x14ac:dyDescent="0.2">
      <c r="A40" s="209">
        <v>7</v>
      </c>
      <c r="B40" s="212">
        <v>44409</v>
      </c>
      <c r="C40" s="215">
        <v>0.5625</v>
      </c>
      <c r="D40" s="226">
        <f t="shared" si="0"/>
        <v>44409.5625</v>
      </c>
      <c r="E40" s="218">
        <f>VLOOKUP(F40,'Age Groups'!B:C,2,FALSE)</f>
        <v>2</v>
      </c>
      <c r="F40" s="215" t="s">
        <v>1279</v>
      </c>
      <c r="G40" s="221">
        <v>99</v>
      </c>
      <c r="H40" s="215" t="s">
        <v>1281</v>
      </c>
      <c r="I40" s="221"/>
      <c r="J40" s="221"/>
      <c r="K40" s="221"/>
      <c r="L40" s="221" t="str">
        <f>SUBSTITUTE(M40,H40,"")</f>
        <v>Session C</v>
      </c>
      <c r="M40" s="215" t="str">
        <f>SUBSTITUTE(N40,F40&amp;" ","")</f>
        <v>Session C</v>
      </c>
      <c r="N40" s="210" t="s">
        <v>1242</v>
      </c>
      <c r="O40" s="209" t="str">
        <f t="shared" si="1"/>
        <v xml:space="preserve">                'competition_id' =&gt; 2, // this is Aug 2021###                'age_group_id'   =&gt; 2, ###                'start'          =&gt; '2021-08-01 13:30:00', ###            ], [</v>
      </c>
      <c r="P40" s="209">
        <f>VLOOKUP(D40,'Aug Sessions'!D:E,2,FALSE)</f>
        <v>65</v>
      </c>
      <c r="Q40" s="209" t="str">
        <f t="shared" si="2"/>
        <v xml:space="preserve">            [ 'session_id' =&gt; 65, 'division_id' =&gt; 99 ],</v>
      </c>
      <c r="R40" s="209" t="str">
        <f t="shared" si="3"/>
        <v xml:space="preserve">            [ 'session_id' =&gt;  65, 'team_rank_id' =&gt;  ],</v>
      </c>
      <c r="U40" s="209" t="s">
        <v>1159</v>
      </c>
      <c r="V40" s="209" t="s">
        <v>1159</v>
      </c>
      <c r="W40" s="209" t="s">
        <v>1159</v>
      </c>
      <c r="X40" s="209" t="s">
        <v>1159</v>
      </c>
    </row>
    <row r="41" spans="1:24" s="209" customFormat="1" ht="20.25" customHeight="1" x14ac:dyDescent="0.2">
      <c r="A41" s="209">
        <v>18</v>
      </c>
      <c r="B41" s="212">
        <v>44416</v>
      </c>
      <c r="C41" s="215">
        <v>0.5625</v>
      </c>
      <c r="D41" s="226">
        <f t="shared" si="0"/>
        <v>44416.5625</v>
      </c>
      <c r="E41" s="218">
        <f>VLOOKUP(F41,'Age Groups'!B:C,2,FALSE)</f>
        <v>2</v>
      </c>
      <c r="F41" s="215" t="s">
        <v>1279</v>
      </c>
      <c r="G41" s="221">
        <v>99</v>
      </c>
      <c r="H41" s="215" t="s">
        <v>1281</v>
      </c>
      <c r="I41" s="221"/>
      <c r="J41" s="221"/>
      <c r="K41" s="221"/>
      <c r="L41" s="221" t="str">
        <f>SUBSTITUTE(M41,H41,"")</f>
        <v>Session D</v>
      </c>
      <c r="M41" s="215" t="str">
        <f>SUBSTITUTE(N41,F41&amp;" ","")</f>
        <v>Session D</v>
      </c>
      <c r="N41" s="210" t="s">
        <v>1253</v>
      </c>
      <c r="O41" s="209" t="str">
        <f t="shared" si="1"/>
        <v xml:space="preserve">                'competition_id' =&gt; 2, // this is Aug 2021###                'age_group_id'   =&gt; 2, ###                'start'          =&gt; '2021-08-08 13:30:00', ###            ], [</v>
      </c>
      <c r="P41" s="209">
        <f>VLOOKUP(D41,'Aug Sessions'!D:E,2,FALSE)</f>
        <v>66</v>
      </c>
      <c r="Q41" s="209" t="str">
        <f t="shared" si="2"/>
        <v xml:space="preserve">            [ 'session_id' =&gt; 66, 'division_id' =&gt; 99 ],</v>
      </c>
      <c r="R41" s="209" t="str">
        <f t="shared" si="3"/>
        <v xml:space="preserve">            [ 'session_id' =&gt;  66, 'team_rank_id' =&gt;  ],</v>
      </c>
      <c r="U41" s="209" t="s">
        <v>1159</v>
      </c>
      <c r="V41" s="209" t="s">
        <v>1159</v>
      </c>
      <c r="W41" s="209" t="s">
        <v>1159</v>
      </c>
      <c r="X41" s="209" t="s">
        <v>1159</v>
      </c>
    </row>
    <row r="42" spans="1:24" s="209" customFormat="1" ht="20.25" customHeight="1" x14ac:dyDescent="0.2">
      <c r="A42" s="209">
        <v>29</v>
      </c>
      <c r="B42" s="212">
        <v>44423</v>
      </c>
      <c r="C42" s="215">
        <v>0.5625</v>
      </c>
      <c r="D42" s="226">
        <f t="shared" si="0"/>
        <v>44423.5625</v>
      </c>
      <c r="E42" s="218">
        <f>VLOOKUP(F42,'Age Groups'!B:C,2,FALSE)</f>
        <v>2</v>
      </c>
      <c r="F42" s="215" t="s">
        <v>1279</v>
      </c>
      <c r="G42" s="221">
        <v>99</v>
      </c>
      <c r="H42" s="215" t="s">
        <v>1281</v>
      </c>
      <c r="I42" s="221"/>
      <c r="J42" s="221"/>
      <c r="K42" s="221"/>
      <c r="L42" s="221" t="str">
        <f>SUBSTITUTE(M42,H42,"")</f>
        <v>Session E</v>
      </c>
      <c r="M42" s="215" t="str">
        <f>SUBSTITUTE(N42,F42&amp;" ","")</f>
        <v>Session E</v>
      </c>
      <c r="N42" s="210" t="s">
        <v>1264</v>
      </c>
      <c r="O42" s="209" t="str">
        <f t="shared" si="1"/>
        <v xml:space="preserve">                'competition_id' =&gt; 2, // this is Aug 2021###                'age_group_id'   =&gt; 2, ###                'start'          =&gt; '2021-08-15 13:30:00', ###            ], [</v>
      </c>
      <c r="P42" s="209">
        <f>VLOOKUP(D42,'Aug Sessions'!D:E,2,FALSE)</f>
        <v>67</v>
      </c>
      <c r="Q42" s="209" t="str">
        <f t="shared" si="2"/>
        <v xml:space="preserve">            [ 'session_id' =&gt; 67, 'division_id' =&gt; 99 ],</v>
      </c>
      <c r="R42" s="209" t="str">
        <f t="shared" si="3"/>
        <v xml:space="preserve">            [ 'session_id' =&gt;  67, 'team_rank_id' =&gt;  ],</v>
      </c>
      <c r="U42" s="209" t="s">
        <v>1159</v>
      </c>
      <c r="V42" s="209" t="s">
        <v>1159</v>
      </c>
      <c r="W42" s="209" t="s">
        <v>1159</v>
      </c>
      <c r="X42" s="209" t="s">
        <v>1159</v>
      </c>
    </row>
    <row r="43" spans="1:24" s="209" customFormat="1" ht="20.25" customHeight="1" x14ac:dyDescent="0.2">
      <c r="A43" s="209">
        <v>30</v>
      </c>
      <c r="B43" s="212">
        <v>44423</v>
      </c>
      <c r="C43" s="215">
        <v>0.70833333333333337</v>
      </c>
      <c r="D43" s="226">
        <f t="shared" si="0"/>
        <v>44423.708333333336</v>
      </c>
      <c r="E43" s="218">
        <f>VLOOKUP(F43,'Age Groups'!B:C,2,FALSE)</f>
        <v>2</v>
      </c>
      <c r="F43" s="215" t="s">
        <v>1279</v>
      </c>
      <c r="G43" s="221">
        <v>99</v>
      </c>
      <c r="H43" s="215" t="s">
        <v>1281</v>
      </c>
      <c r="I43" s="221"/>
      <c r="J43" s="221"/>
      <c r="K43" s="221"/>
      <c r="L43" s="221" t="str">
        <f>SUBSTITUTE(M43,H43,"")</f>
        <v>Session F</v>
      </c>
      <c r="M43" s="215" t="str">
        <f>SUBSTITUTE(N43,F43&amp;" ","")</f>
        <v>Session F</v>
      </c>
      <c r="N43" s="210" t="s">
        <v>1265</v>
      </c>
      <c r="O43" s="209" t="str">
        <f t="shared" si="1"/>
        <v xml:space="preserve">                'competition_id' =&gt; 2, // this is Aug 2021###                'age_group_id'   =&gt; 2, ###                'start'          =&gt; '2021-08-15 17:00:00', ###            ], [</v>
      </c>
      <c r="P43" s="209">
        <f>VLOOKUP(D43,'Aug Sessions'!D:E,2,FALSE)</f>
        <v>68</v>
      </c>
      <c r="Q43" s="209" t="str">
        <f t="shared" si="2"/>
        <v xml:space="preserve">            [ 'session_id' =&gt; 68, 'division_id' =&gt; 99 ],</v>
      </c>
      <c r="R43" s="209" t="str">
        <f t="shared" si="3"/>
        <v xml:space="preserve">            [ 'session_id' =&gt;  68, 'team_rank_id' =&gt;  ],</v>
      </c>
      <c r="U43" s="209" t="s">
        <v>1159</v>
      </c>
      <c r="V43" s="209" t="s">
        <v>1159</v>
      </c>
      <c r="W43" s="209" t="s">
        <v>1159</v>
      </c>
      <c r="X43" s="209" t="s">
        <v>1159</v>
      </c>
    </row>
    <row r="44" spans="1:24" ht="20.25" customHeight="1" x14ac:dyDescent="0.15">
      <c r="A44" s="209"/>
      <c r="O44" s="209" t="s">
        <v>1159</v>
      </c>
      <c r="P44" s="209" t="s">
        <v>1159</v>
      </c>
    </row>
    <row r="45" spans="1:24" ht="20.25" customHeight="1" x14ac:dyDescent="0.15">
      <c r="A45" s="209"/>
      <c r="O45" s="209" t="s">
        <v>1159</v>
      </c>
      <c r="P45" s="209" t="s">
        <v>1159</v>
      </c>
    </row>
    <row r="46" spans="1:24" ht="20.25" customHeight="1" x14ac:dyDescent="0.15">
      <c r="A46" s="209"/>
      <c r="P46" s="209" t="s">
        <v>1159</v>
      </c>
    </row>
    <row r="47" spans="1:24" ht="20.25" customHeight="1" x14ac:dyDescent="0.15">
      <c r="A47" s="209"/>
    </row>
    <row r="48" spans="1:24" ht="20.25" customHeight="1" x14ac:dyDescent="0.15">
      <c r="A48" s="209"/>
    </row>
  </sheetData>
  <autoFilter ref="A1:W1" xr:uid="{937CD323-0D47-BF4E-941D-F7E75F5DE9E1}">
    <sortState xmlns:xlrd2="http://schemas.microsoft.com/office/spreadsheetml/2017/richdata2" ref="A2:W45">
      <sortCondition ref="K1:K4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B4B-CC13-824E-A8DB-DCE70ED4723F}">
  <dimension ref="A1:E79"/>
  <sheetViews>
    <sheetView workbookViewId="0">
      <pane ySplit="1" topLeftCell="A2" activePane="bottomLeft" state="frozen"/>
      <selection pane="bottomLeft" activeCell="A6" sqref="A6"/>
    </sheetView>
    <sheetView workbookViewId="1"/>
  </sheetViews>
  <sheetFormatPr baseColWidth="10" defaultRowHeight="16" x14ac:dyDescent="0.2"/>
  <cols>
    <col min="1" max="1" width="7.1640625" bestFit="1" customWidth="1"/>
    <col min="2" max="2" width="5" bestFit="1" customWidth="1"/>
    <col min="3" max="3" width="4" bestFit="1" customWidth="1"/>
    <col min="4" max="4" width="11.33203125" bestFit="1" customWidth="1"/>
    <col min="5" max="5" width="12.83203125" bestFit="1" customWidth="1"/>
  </cols>
  <sheetData>
    <row r="1" spans="1:5" x14ac:dyDescent="0.2">
      <c r="A1" t="s">
        <v>1234</v>
      </c>
      <c r="B1" t="s">
        <v>1235</v>
      </c>
      <c r="C1" t="s">
        <v>1236</v>
      </c>
      <c r="D1" t="s">
        <v>1198</v>
      </c>
      <c r="E1" t="s">
        <v>1233</v>
      </c>
    </row>
    <row r="2" spans="1:5" x14ac:dyDescent="0.2">
      <c r="A2">
        <v>58</v>
      </c>
      <c r="B2">
        <v>1</v>
      </c>
      <c r="C2">
        <v>1</v>
      </c>
      <c r="D2" t="str">
        <f>"s"&amp;A2&amp;"I"&amp;B2&amp;"seq"&amp;C2</f>
        <v>s58I1seq1</v>
      </c>
      <c r="E2">
        <v>1</v>
      </c>
    </row>
    <row r="3" spans="1:5" x14ac:dyDescent="0.2">
      <c r="A3">
        <v>58</v>
      </c>
      <c r="B3">
        <v>3</v>
      </c>
      <c r="C3">
        <v>2</v>
      </c>
      <c r="D3" t="str">
        <f t="shared" ref="D3:D66" si="0">"s"&amp;A3&amp;"I"&amp;B3&amp;"seq"&amp;C3</f>
        <v>s58I3seq2</v>
      </c>
      <c r="E3">
        <v>2</v>
      </c>
    </row>
    <row r="4" spans="1:5" x14ac:dyDescent="0.2">
      <c r="A4">
        <v>58</v>
      </c>
      <c r="B4">
        <v>13</v>
      </c>
      <c r="C4">
        <v>3</v>
      </c>
      <c r="D4" t="str">
        <f t="shared" si="0"/>
        <v>s58I13seq3</v>
      </c>
      <c r="E4">
        <v>3</v>
      </c>
    </row>
    <row r="5" spans="1:5" x14ac:dyDescent="0.2">
      <c r="A5">
        <v>98</v>
      </c>
      <c r="B5">
        <v>2</v>
      </c>
      <c r="C5">
        <v>1</v>
      </c>
      <c r="D5" t="str">
        <f t="shared" si="0"/>
        <v>s98I2seq1</v>
      </c>
      <c r="E5">
        <v>4</v>
      </c>
    </row>
    <row r="6" spans="1:5" x14ac:dyDescent="0.2">
      <c r="A6">
        <v>98</v>
      </c>
      <c r="B6">
        <v>3</v>
      </c>
      <c r="C6">
        <v>2</v>
      </c>
      <c r="D6" t="str">
        <f t="shared" si="0"/>
        <v>s98I3seq2</v>
      </c>
      <c r="E6">
        <v>5</v>
      </c>
    </row>
    <row r="7" spans="1:5" x14ac:dyDescent="0.2">
      <c r="A7">
        <v>98</v>
      </c>
      <c r="B7">
        <v>7</v>
      </c>
      <c r="C7">
        <v>3</v>
      </c>
      <c r="D7" t="str">
        <f t="shared" si="0"/>
        <v>s98I7seq3</v>
      </c>
      <c r="E7">
        <v>6</v>
      </c>
    </row>
    <row r="8" spans="1:5" x14ac:dyDescent="0.2">
      <c r="A8">
        <v>4</v>
      </c>
      <c r="B8">
        <v>1</v>
      </c>
      <c r="C8">
        <v>1</v>
      </c>
      <c r="D8" t="str">
        <f t="shared" si="0"/>
        <v>s4I1seq1</v>
      </c>
      <c r="E8">
        <v>7</v>
      </c>
    </row>
    <row r="9" spans="1:5" x14ac:dyDescent="0.2">
      <c r="A9">
        <v>4</v>
      </c>
      <c r="B9">
        <v>3</v>
      </c>
      <c r="C9">
        <v>2</v>
      </c>
      <c r="D9" t="str">
        <f t="shared" si="0"/>
        <v>s4I3seq2</v>
      </c>
      <c r="E9">
        <v>8</v>
      </c>
    </row>
    <row r="10" spans="1:5" x14ac:dyDescent="0.2">
      <c r="A10">
        <v>4</v>
      </c>
      <c r="B10">
        <v>13</v>
      </c>
      <c r="C10">
        <v>3</v>
      </c>
      <c r="D10" t="str">
        <f t="shared" si="0"/>
        <v>s4I13seq3</v>
      </c>
      <c r="E10">
        <v>9</v>
      </c>
    </row>
    <row r="11" spans="1:5" x14ac:dyDescent="0.2">
      <c r="A11">
        <v>28</v>
      </c>
      <c r="B11">
        <v>1</v>
      </c>
      <c r="C11">
        <v>1</v>
      </c>
      <c r="D11" t="str">
        <f t="shared" si="0"/>
        <v>s28I1seq1</v>
      </c>
      <c r="E11">
        <v>10</v>
      </c>
    </row>
    <row r="12" spans="1:5" x14ac:dyDescent="0.2">
      <c r="A12">
        <v>28</v>
      </c>
      <c r="B12">
        <v>3</v>
      </c>
      <c r="C12">
        <v>2</v>
      </c>
      <c r="D12" t="str">
        <f t="shared" si="0"/>
        <v>s28I3seq2</v>
      </c>
      <c r="E12">
        <v>11</v>
      </c>
    </row>
    <row r="13" spans="1:5" x14ac:dyDescent="0.2">
      <c r="A13">
        <v>28</v>
      </c>
      <c r="B13">
        <v>13</v>
      </c>
      <c r="C13">
        <v>3</v>
      </c>
      <c r="D13" t="str">
        <f t="shared" si="0"/>
        <v>s28I13seq3</v>
      </c>
      <c r="E13">
        <v>12</v>
      </c>
    </row>
    <row r="14" spans="1:5" x14ac:dyDescent="0.2">
      <c r="A14">
        <v>55</v>
      </c>
      <c r="B14">
        <v>1</v>
      </c>
      <c r="C14">
        <v>1</v>
      </c>
      <c r="D14" t="str">
        <f t="shared" si="0"/>
        <v>s55I1seq1</v>
      </c>
      <c r="E14">
        <v>13</v>
      </c>
    </row>
    <row r="15" spans="1:5" x14ac:dyDescent="0.2">
      <c r="A15">
        <v>55</v>
      </c>
      <c r="B15">
        <v>3</v>
      </c>
      <c r="C15">
        <v>2</v>
      </c>
      <c r="D15" t="str">
        <f t="shared" si="0"/>
        <v>s55I3seq2</v>
      </c>
      <c r="E15">
        <v>14</v>
      </c>
    </row>
    <row r="16" spans="1:5" x14ac:dyDescent="0.2">
      <c r="A16">
        <v>55</v>
      </c>
      <c r="B16">
        <v>13</v>
      </c>
      <c r="C16">
        <v>3</v>
      </c>
      <c r="D16" t="str">
        <f t="shared" si="0"/>
        <v>s55I13seq3</v>
      </c>
      <c r="E16">
        <v>15</v>
      </c>
    </row>
    <row r="17" spans="1:5" x14ac:dyDescent="0.2">
      <c r="A17">
        <v>34</v>
      </c>
      <c r="B17">
        <v>2</v>
      </c>
      <c r="C17">
        <v>1</v>
      </c>
      <c r="D17" t="str">
        <f t="shared" si="0"/>
        <v>s34I2seq1</v>
      </c>
      <c r="E17">
        <v>16</v>
      </c>
    </row>
    <row r="18" spans="1:5" x14ac:dyDescent="0.2">
      <c r="A18">
        <v>34</v>
      </c>
      <c r="B18">
        <v>3</v>
      </c>
      <c r="C18">
        <v>2</v>
      </c>
      <c r="D18" t="str">
        <f t="shared" si="0"/>
        <v>s34I3seq2</v>
      </c>
      <c r="E18">
        <v>17</v>
      </c>
    </row>
    <row r="19" spans="1:5" x14ac:dyDescent="0.2">
      <c r="A19">
        <v>34</v>
      </c>
      <c r="B19">
        <v>7</v>
      </c>
      <c r="C19">
        <v>3</v>
      </c>
      <c r="D19" t="str">
        <f t="shared" si="0"/>
        <v>s34I7seq3</v>
      </c>
      <c r="E19">
        <v>18</v>
      </c>
    </row>
    <row r="20" spans="1:5" x14ac:dyDescent="0.2">
      <c r="A20">
        <v>13</v>
      </c>
      <c r="B20">
        <v>1</v>
      </c>
      <c r="C20">
        <v>1</v>
      </c>
      <c r="D20" t="str">
        <f t="shared" si="0"/>
        <v>s13I1seq1</v>
      </c>
      <c r="E20">
        <v>19</v>
      </c>
    </row>
    <row r="21" spans="1:5" x14ac:dyDescent="0.2">
      <c r="A21">
        <v>13</v>
      </c>
      <c r="B21">
        <v>3</v>
      </c>
      <c r="C21">
        <v>2</v>
      </c>
      <c r="D21" t="str">
        <f t="shared" si="0"/>
        <v>s13I3seq2</v>
      </c>
      <c r="E21">
        <v>20</v>
      </c>
    </row>
    <row r="22" spans="1:5" x14ac:dyDescent="0.2">
      <c r="A22">
        <v>13</v>
      </c>
      <c r="B22">
        <v>13</v>
      </c>
      <c r="C22">
        <v>3</v>
      </c>
      <c r="D22" t="str">
        <f t="shared" si="0"/>
        <v>s13I13seq3</v>
      </c>
      <c r="E22">
        <v>21</v>
      </c>
    </row>
    <row r="23" spans="1:5" x14ac:dyDescent="0.2">
      <c r="A23">
        <v>10</v>
      </c>
      <c r="B23">
        <v>1</v>
      </c>
      <c r="C23">
        <v>1</v>
      </c>
      <c r="D23" t="str">
        <f t="shared" si="0"/>
        <v>s10I1seq1</v>
      </c>
      <c r="E23">
        <v>22</v>
      </c>
    </row>
    <row r="24" spans="1:5" x14ac:dyDescent="0.2">
      <c r="A24">
        <v>10</v>
      </c>
      <c r="B24">
        <v>3</v>
      </c>
      <c r="C24">
        <v>2</v>
      </c>
      <c r="D24" t="str">
        <f t="shared" si="0"/>
        <v>s10I3seq2</v>
      </c>
      <c r="E24">
        <v>23</v>
      </c>
    </row>
    <row r="25" spans="1:5" x14ac:dyDescent="0.2">
      <c r="A25">
        <v>10</v>
      </c>
      <c r="B25">
        <v>13</v>
      </c>
      <c r="C25">
        <v>3</v>
      </c>
      <c r="D25" t="str">
        <f t="shared" si="0"/>
        <v>s10I13seq3</v>
      </c>
      <c r="E25">
        <v>24</v>
      </c>
    </row>
    <row r="26" spans="1:5" x14ac:dyDescent="0.2">
      <c r="A26">
        <v>79</v>
      </c>
      <c r="B26">
        <v>1</v>
      </c>
      <c r="C26">
        <v>1</v>
      </c>
      <c r="D26" t="str">
        <f t="shared" si="0"/>
        <v>s79I1seq1</v>
      </c>
      <c r="E26">
        <v>25</v>
      </c>
    </row>
    <row r="27" spans="1:5" x14ac:dyDescent="0.2">
      <c r="A27">
        <v>79</v>
      </c>
      <c r="B27">
        <v>4</v>
      </c>
      <c r="C27">
        <v>2</v>
      </c>
      <c r="D27" t="str">
        <f t="shared" si="0"/>
        <v>s79I4seq2</v>
      </c>
      <c r="E27">
        <v>26</v>
      </c>
    </row>
    <row r="28" spans="1:5" x14ac:dyDescent="0.2">
      <c r="A28">
        <v>79</v>
      </c>
      <c r="B28">
        <v>6</v>
      </c>
      <c r="C28">
        <v>3</v>
      </c>
      <c r="D28" t="str">
        <f t="shared" si="0"/>
        <v>s79I6seq3</v>
      </c>
      <c r="E28">
        <v>27</v>
      </c>
    </row>
    <row r="29" spans="1:5" x14ac:dyDescent="0.2">
      <c r="A29">
        <v>52</v>
      </c>
      <c r="B29">
        <v>1</v>
      </c>
      <c r="C29">
        <v>1</v>
      </c>
      <c r="D29" t="str">
        <f t="shared" si="0"/>
        <v>s52I1seq1</v>
      </c>
      <c r="E29">
        <v>28</v>
      </c>
    </row>
    <row r="30" spans="1:5" x14ac:dyDescent="0.2">
      <c r="A30">
        <v>52</v>
      </c>
      <c r="B30">
        <v>3</v>
      </c>
      <c r="C30">
        <v>2</v>
      </c>
      <c r="D30" t="str">
        <f t="shared" si="0"/>
        <v>s52I3seq2</v>
      </c>
      <c r="E30">
        <v>29</v>
      </c>
    </row>
    <row r="31" spans="1:5" x14ac:dyDescent="0.2">
      <c r="A31">
        <v>52</v>
      </c>
      <c r="B31">
        <v>13</v>
      </c>
      <c r="C31">
        <v>3</v>
      </c>
      <c r="D31" t="str">
        <f t="shared" si="0"/>
        <v>s52I13seq3</v>
      </c>
      <c r="E31">
        <v>30</v>
      </c>
    </row>
    <row r="32" spans="1:5" x14ac:dyDescent="0.2">
      <c r="A32">
        <v>16</v>
      </c>
      <c r="B32">
        <v>1</v>
      </c>
      <c r="C32">
        <v>1</v>
      </c>
      <c r="D32" t="str">
        <f t="shared" si="0"/>
        <v>s16I1seq1</v>
      </c>
      <c r="E32">
        <v>31</v>
      </c>
    </row>
    <row r="33" spans="1:5" x14ac:dyDescent="0.2">
      <c r="A33">
        <v>16</v>
      </c>
      <c r="B33">
        <v>4</v>
      </c>
      <c r="C33">
        <v>2</v>
      </c>
      <c r="D33" t="str">
        <f t="shared" si="0"/>
        <v>s16I4seq2</v>
      </c>
      <c r="E33">
        <v>32</v>
      </c>
    </row>
    <row r="34" spans="1:5" x14ac:dyDescent="0.2">
      <c r="A34">
        <v>16</v>
      </c>
      <c r="B34">
        <v>6</v>
      </c>
      <c r="C34">
        <v>3</v>
      </c>
      <c r="D34" t="str">
        <f t="shared" si="0"/>
        <v>s16I6seq3</v>
      </c>
      <c r="E34">
        <v>33</v>
      </c>
    </row>
    <row r="35" spans="1:5" x14ac:dyDescent="0.2">
      <c r="A35">
        <v>223</v>
      </c>
      <c r="B35">
        <v>2</v>
      </c>
      <c r="C35">
        <v>1</v>
      </c>
      <c r="D35" t="str">
        <f t="shared" si="0"/>
        <v>s223I2seq1</v>
      </c>
      <c r="E35">
        <v>34</v>
      </c>
    </row>
    <row r="36" spans="1:5" x14ac:dyDescent="0.2">
      <c r="A36">
        <v>223</v>
      </c>
      <c r="B36">
        <v>3</v>
      </c>
      <c r="C36">
        <v>2</v>
      </c>
      <c r="D36" t="str">
        <f t="shared" si="0"/>
        <v>s223I3seq2</v>
      </c>
      <c r="E36">
        <v>35</v>
      </c>
    </row>
    <row r="37" spans="1:5" x14ac:dyDescent="0.2">
      <c r="A37">
        <v>223</v>
      </c>
      <c r="B37">
        <v>7</v>
      </c>
      <c r="C37">
        <v>3</v>
      </c>
      <c r="D37" t="str">
        <f t="shared" si="0"/>
        <v>s223I7seq3</v>
      </c>
      <c r="E37">
        <v>36</v>
      </c>
    </row>
    <row r="38" spans="1:5" x14ac:dyDescent="0.2">
      <c r="A38">
        <v>22</v>
      </c>
      <c r="B38">
        <v>2</v>
      </c>
      <c r="C38">
        <v>1</v>
      </c>
      <c r="D38" t="str">
        <f t="shared" si="0"/>
        <v>s22I2seq1</v>
      </c>
      <c r="E38">
        <v>37</v>
      </c>
    </row>
    <row r="39" spans="1:5" x14ac:dyDescent="0.2">
      <c r="A39">
        <v>22</v>
      </c>
      <c r="B39">
        <v>3</v>
      </c>
      <c r="C39">
        <v>2</v>
      </c>
      <c r="D39" t="str">
        <f t="shared" si="0"/>
        <v>s22I3seq2</v>
      </c>
      <c r="E39">
        <v>38</v>
      </c>
    </row>
    <row r="40" spans="1:5" x14ac:dyDescent="0.2">
      <c r="A40">
        <v>22</v>
      </c>
      <c r="B40">
        <v>7</v>
      </c>
      <c r="C40">
        <v>3</v>
      </c>
      <c r="D40" t="str">
        <f t="shared" si="0"/>
        <v>s22I7seq3</v>
      </c>
      <c r="E40">
        <v>39</v>
      </c>
    </row>
    <row r="41" spans="1:5" x14ac:dyDescent="0.2">
      <c r="A41">
        <v>76</v>
      </c>
      <c r="B41">
        <v>2</v>
      </c>
      <c r="C41">
        <v>1</v>
      </c>
      <c r="D41" t="str">
        <f t="shared" si="0"/>
        <v>s76I2seq1</v>
      </c>
      <c r="E41">
        <v>40</v>
      </c>
    </row>
    <row r="42" spans="1:5" x14ac:dyDescent="0.2">
      <c r="A42">
        <v>76</v>
      </c>
      <c r="B42">
        <v>3</v>
      </c>
      <c r="C42">
        <v>2</v>
      </c>
      <c r="D42" t="str">
        <f t="shared" si="0"/>
        <v>s76I3seq2</v>
      </c>
      <c r="E42">
        <v>41</v>
      </c>
    </row>
    <row r="43" spans="1:5" x14ac:dyDescent="0.2">
      <c r="A43">
        <v>76</v>
      </c>
      <c r="B43">
        <v>7</v>
      </c>
      <c r="C43">
        <v>3</v>
      </c>
      <c r="D43" t="str">
        <f t="shared" si="0"/>
        <v>s76I7seq3</v>
      </c>
      <c r="E43">
        <v>42</v>
      </c>
    </row>
    <row r="44" spans="1:5" x14ac:dyDescent="0.2">
      <c r="A44">
        <v>46</v>
      </c>
      <c r="B44">
        <v>2</v>
      </c>
      <c r="C44">
        <v>1</v>
      </c>
      <c r="D44" t="str">
        <f t="shared" si="0"/>
        <v>s46I2seq1</v>
      </c>
      <c r="E44">
        <v>43</v>
      </c>
    </row>
    <row r="45" spans="1:5" x14ac:dyDescent="0.2">
      <c r="A45">
        <v>46</v>
      </c>
      <c r="B45">
        <v>3</v>
      </c>
      <c r="C45">
        <v>2</v>
      </c>
      <c r="D45" t="str">
        <f t="shared" si="0"/>
        <v>s46I3seq2</v>
      </c>
      <c r="E45">
        <v>44</v>
      </c>
    </row>
    <row r="46" spans="1:5" x14ac:dyDescent="0.2">
      <c r="A46">
        <v>46</v>
      </c>
      <c r="B46">
        <v>7</v>
      </c>
      <c r="C46">
        <v>3</v>
      </c>
      <c r="D46" t="str">
        <f t="shared" si="0"/>
        <v>s46I7seq3</v>
      </c>
      <c r="E46">
        <v>45</v>
      </c>
    </row>
    <row r="47" spans="1:5" x14ac:dyDescent="0.2">
      <c r="A47">
        <v>192</v>
      </c>
      <c r="B47">
        <v>1</v>
      </c>
      <c r="C47">
        <v>1</v>
      </c>
      <c r="D47" t="str">
        <f t="shared" si="0"/>
        <v>s192I1seq1</v>
      </c>
      <c r="E47">
        <v>46</v>
      </c>
    </row>
    <row r="48" spans="1:5" x14ac:dyDescent="0.2">
      <c r="A48">
        <v>192</v>
      </c>
      <c r="B48">
        <v>3</v>
      </c>
      <c r="C48">
        <v>2</v>
      </c>
      <c r="D48" t="str">
        <f t="shared" si="0"/>
        <v>s192I3seq2</v>
      </c>
      <c r="E48">
        <v>47</v>
      </c>
    </row>
    <row r="49" spans="1:5" x14ac:dyDescent="0.2">
      <c r="A49">
        <v>192</v>
      </c>
      <c r="B49">
        <v>13</v>
      </c>
      <c r="C49">
        <v>3</v>
      </c>
      <c r="D49" t="str">
        <f t="shared" si="0"/>
        <v>s192I13seq3</v>
      </c>
      <c r="E49">
        <v>48</v>
      </c>
    </row>
    <row r="50" spans="1:5" x14ac:dyDescent="0.2">
      <c r="A50">
        <v>40</v>
      </c>
      <c r="B50">
        <v>1</v>
      </c>
      <c r="C50">
        <v>1</v>
      </c>
      <c r="D50" t="str">
        <f t="shared" si="0"/>
        <v>s40I1seq1</v>
      </c>
      <c r="E50">
        <v>49</v>
      </c>
    </row>
    <row r="51" spans="1:5" x14ac:dyDescent="0.2">
      <c r="A51">
        <v>40</v>
      </c>
      <c r="B51">
        <v>3</v>
      </c>
      <c r="C51">
        <v>2</v>
      </c>
      <c r="D51" t="str">
        <f t="shared" si="0"/>
        <v>s40I3seq2</v>
      </c>
      <c r="E51">
        <v>50</v>
      </c>
    </row>
    <row r="52" spans="1:5" x14ac:dyDescent="0.2">
      <c r="A52">
        <v>40</v>
      </c>
      <c r="B52">
        <v>13</v>
      </c>
      <c r="C52">
        <v>3</v>
      </c>
      <c r="D52" t="str">
        <f t="shared" si="0"/>
        <v>s40I13seq3</v>
      </c>
      <c r="E52">
        <v>51</v>
      </c>
    </row>
    <row r="53" spans="1:5" x14ac:dyDescent="0.2">
      <c r="A53">
        <v>1</v>
      </c>
      <c r="B53">
        <v>4</v>
      </c>
      <c r="C53">
        <v>1</v>
      </c>
      <c r="D53" t="str">
        <f t="shared" si="0"/>
        <v>s1I4seq1</v>
      </c>
      <c r="E53">
        <v>52</v>
      </c>
    </row>
    <row r="54" spans="1:5" x14ac:dyDescent="0.2">
      <c r="A54">
        <v>1</v>
      </c>
      <c r="B54">
        <v>2</v>
      </c>
      <c r="C54">
        <v>2</v>
      </c>
      <c r="D54" t="str">
        <f t="shared" si="0"/>
        <v>s1I2seq2</v>
      </c>
      <c r="E54">
        <v>53</v>
      </c>
    </row>
    <row r="55" spans="1:5" x14ac:dyDescent="0.2">
      <c r="A55">
        <v>1</v>
      </c>
      <c r="B55">
        <v>8</v>
      </c>
      <c r="C55">
        <v>3</v>
      </c>
      <c r="D55" t="str">
        <f t="shared" si="0"/>
        <v>s1I8seq3</v>
      </c>
      <c r="E55">
        <v>54</v>
      </c>
    </row>
    <row r="56" spans="1:5" x14ac:dyDescent="0.2">
      <c r="A56">
        <v>25</v>
      </c>
      <c r="B56">
        <v>1</v>
      </c>
      <c r="C56">
        <v>1</v>
      </c>
      <c r="D56" t="str">
        <f t="shared" si="0"/>
        <v>s25I1seq1</v>
      </c>
      <c r="E56">
        <v>55</v>
      </c>
    </row>
    <row r="57" spans="1:5" x14ac:dyDescent="0.2">
      <c r="A57">
        <v>25</v>
      </c>
      <c r="B57">
        <v>4</v>
      </c>
      <c r="C57">
        <v>2</v>
      </c>
      <c r="D57" t="str">
        <f t="shared" si="0"/>
        <v>s25I4seq2</v>
      </c>
      <c r="E57">
        <v>56</v>
      </c>
    </row>
    <row r="58" spans="1:5" x14ac:dyDescent="0.2">
      <c r="A58">
        <v>25</v>
      </c>
      <c r="B58">
        <v>6</v>
      </c>
      <c r="C58">
        <v>3</v>
      </c>
      <c r="D58" t="str">
        <f t="shared" si="0"/>
        <v>s25I6seq3</v>
      </c>
      <c r="E58">
        <v>57</v>
      </c>
    </row>
    <row r="59" spans="1:5" x14ac:dyDescent="0.2">
      <c r="A59">
        <v>70</v>
      </c>
      <c r="B59">
        <v>4</v>
      </c>
      <c r="C59">
        <v>1</v>
      </c>
      <c r="D59" t="str">
        <f t="shared" si="0"/>
        <v>s70I4seq1</v>
      </c>
      <c r="E59">
        <v>58</v>
      </c>
    </row>
    <row r="60" spans="1:5" x14ac:dyDescent="0.2">
      <c r="A60">
        <v>70</v>
      </c>
      <c r="B60">
        <v>2</v>
      </c>
      <c r="C60">
        <v>2</v>
      </c>
      <c r="D60" t="str">
        <f t="shared" si="0"/>
        <v>s70I2seq2</v>
      </c>
      <c r="E60">
        <v>59</v>
      </c>
    </row>
    <row r="61" spans="1:5" x14ac:dyDescent="0.2">
      <c r="A61">
        <v>70</v>
      </c>
      <c r="B61">
        <v>8</v>
      </c>
      <c r="C61">
        <v>3</v>
      </c>
      <c r="D61" t="str">
        <f t="shared" si="0"/>
        <v>s70I8seq3</v>
      </c>
      <c r="E61">
        <v>60</v>
      </c>
    </row>
    <row r="62" spans="1:5" x14ac:dyDescent="0.2">
      <c r="A62">
        <v>119</v>
      </c>
      <c r="B62">
        <v>1</v>
      </c>
      <c r="C62">
        <v>1</v>
      </c>
      <c r="D62" t="str">
        <f t="shared" si="0"/>
        <v>s119I1seq1</v>
      </c>
      <c r="E62">
        <v>61</v>
      </c>
    </row>
    <row r="63" spans="1:5" x14ac:dyDescent="0.2">
      <c r="A63">
        <v>119</v>
      </c>
      <c r="B63">
        <v>4</v>
      </c>
      <c r="C63">
        <v>2</v>
      </c>
      <c r="D63" t="str">
        <f t="shared" si="0"/>
        <v>s119I4seq2</v>
      </c>
      <c r="E63">
        <v>62</v>
      </c>
    </row>
    <row r="64" spans="1:5" x14ac:dyDescent="0.2">
      <c r="A64">
        <v>119</v>
      </c>
      <c r="B64">
        <v>6</v>
      </c>
      <c r="C64">
        <v>3</v>
      </c>
      <c r="D64" t="str">
        <f t="shared" si="0"/>
        <v>s119I6seq3</v>
      </c>
      <c r="E64">
        <v>63</v>
      </c>
    </row>
    <row r="65" spans="1:5" x14ac:dyDescent="0.2">
      <c r="A65">
        <v>19</v>
      </c>
      <c r="B65">
        <v>4</v>
      </c>
      <c r="C65">
        <v>1</v>
      </c>
      <c r="D65" t="str">
        <f t="shared" si="0"/>
        <v>s19I4seq1</v>
      </c>
      <c r="E65">
        <v>64</v>
      </c>
    </row>
    <row r="66" spans="1:5" x14ac:dyDescent="0.2">
      <c r="A66">
        <v>19</v>
      </c>
      <c r="B66">
        <v>2</v>
      </c>
      <c r="C66">
        <v>2</v>
      </c>
      <c r="D66" t="str">
        <f t="shared" si="0"/>
        <v>s19I2seq2</v>
      </c>
      <c r="E66">
        <v>65</v>
      </c>
    </row>
    <row r="67" spans="1:5" x14ac:dyDescent="0.2">
      <c r="A67">
        <v>19</v>
      </c>
      <c r="B67">
        <v>8</v>
      </c>
      <c r="C67">
        <v>3</v>
      </c>
      <c r="D67" t="str">
        <f t="shared" ref="D67:D79" si="1">"s"&amp;A67&amp;"I"&amp;B67&amp;"seq"&amp;C67</f>
        <v>s19I8seq3</v>
      </c>
      <c r="E67">
        <v>66</v>
      </c>
    </row>
    <row r="68" spans="1:5" x14ac:dyDescent="0.2">
      <c r="A68">
        <v>31</v>
      </c>
      <c r="B68">
        <v>4</v>
      </c>
      <c r="C68">
        <v>1</v>
      </c>
      <c r="D68" t="str">
        <f t="shared" si="1"/>
        <v>s31I4seq1</v>
      </c>
      <c r="E68">
        <v>67</v>
      </c>
    </row>
    <row r="69" spans="1:5" x14ac:dyDescent="0.2">
      <c r="A69">
        <v>31</v>
      </c>
      <c r="B69">
        <v>2</v>
      </c>
      <c r="C69">
        <v>2</v>
      </c>
      <c r="D69" t="str">
        <f t="shared" si="1"/>
        <v>s31I2seq2</v>
      </c>
      <c r="E69">
        <v>68</v>
      </c>
    </row>
    <row r="70" spans="1:5" x14ac:dyDescent="0.2">
      <c r="A70">
        <v>31</v>
      </c>
      <c r="B70">
        <v>8</v>
      </c>
      <c r="C70">
        <v>3</v>
      </c>
      <c r="D70" t="str">
        <f t="shared" si="1"/>
        <v>s31I8seq3</v>
      </c>
      <c r="E70">
        <v>69</v>
      </c>
    </row>
    <row r="71" spans="1:5" x14ac:dyDescent="0.2">
      <c r="A71">
        <v>43</v>
      </c>
      <c r="B71">
        <v>4</v>
      </c>
      <c r="C71">
        <v>1</v>
      </c>
      <c r="D71" t="str">
        <f t="shared" si="1"/>
        <v>s43I4seq1</v>
      </c>
      <c r="E71">
        <v>70</v>
      </c>
    </row>
    <row r="72" spans="1:5" x14ac:dyDescent="0.2">
      <c r="A72">
        <v>43</v>
      </c>
      <c r="B72">
        <v>2</v>
      </c>
      <c r="C72">
        <v>2</v>
      </c>
      <c r="D72" t="str">
        <f t="shared" si="1"/>
        <v>s43I2seq2</v>
      </c>
      <c r="E72">
        <v>71</v>
      </c>
    </row>
    <row r="73" spans="1:5" x14ac:dyDescent="0.2">
      <c r="A73">
        <v>43</v>
      </c>
      <c r="B73">
        <v>8</v>
      </c>
      <c r="C73">
        <v>3</v>
      </c>
      <c r="D73" t="str">
        <f t="shared" si="1"/>
        <v>s43I8seq3</v>
      </c>
      <c r="E73">
        <v>72</v>
      </c>
    </row>
    <row r="74" spans="1:5" x14ac:dyDescent="0.2">
      <c r="A74">
        <v>67</v>
      </c>
      <c r="B74">
        <v>4</v>
      </c>
      <c r="C74">
        <v>1</v>
      </c>
      <c r="D74" t="str">
        <f t="shared" si="1"/>
        <v>s67I4seq1</v>
      </c>
      <c r="E74">
        <v>73</v>
      </c>
    </row>
    <row r="75" spans="1:5" x14ac:dyDescent="0.2">
      <c r="A75">
        <v>67</v>
      </c>
      <c r="B75">
        <v>2</v>
      </c>
      <c r="C75">
        <v>2</v>
      </c>
      <c r="D75" t="str">
        <f t="shared" si="1"/>
        <v>s67I2seq2</v>
      </c>
      <c r="E75">
        <v>74</v>
      </c>
    </row>
    <row r="76" spans="1:5" x14ac:dyDescent="0.2">
      <c r="A76">
        <v>67</v>
      </c>
      <c r="B76">
        <v>8</v>
      </c>
      <c r="C76">
        <v>3</v>
      </c>
      <c r="D76" t="str">
        <f t="shared" si="1"/>
        <v>s67I8seq3</v>
      </c>
      <c r="E76">
        <v>75</v>
      </c>
    </row>
    <row r="77" spans="1:5" x14ac:dyDescent="0.2">
      <c r="A77">
        <v>64</v>
      </c>
      <c r="B77">
        <v>4</v>
      </c>
      <c r="C77">
        <v>1</v>
      </c>
      <c r="D77" t="str">
        <f t="shared" si="1"/>
        <v>s64I4seq1</v>
      </c>
      <c r="E77">
        <v>76</v>
      </c>
    </row>
    <row r="78" spans="1:5" x14ac:dyDescent="0.2">
      <c r="A78">
        <v>64</v>
      </c>
      <c r="B78">
        <v>2</v>
      </c>
      <c r="C78">
        <v>2</v>
      </c>
      <c r="D78" t="str">
        <f t="shared" si="1"/>
        <v>s64I2seq2</v>
      </c>
      <c r="E78">
        <v>77</v>
      </c>
    </row>
    <row r="79" spans="1:5" x14ac:dyDescent="0.2">
      <c r="A79">
        <v>64</v>
      </c>
      <c r="B79">
        <v>8</v>
      </c>
      <c r="C79">
        <v>3</v>
      </c>
      <c r="D79" t="str">
        <f t="shared" si="1"/>
        <v>s64I8seq3</v>
      </c>
      <c r="E79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2021 State Championships</vt:lpstr>
      <vt:lpstr>sesionitem</vt:lpstr>
      <vt:lpstr>teams</vt:lpstr>
      <vt:lpstr>Aug Sessions</vt:lpstr>
      <vt:lpstr>May Sessions</vt:lpstr>
      <vt:lpstr>Grading</vt:lpstr>
      <vt:lpstr>Cohorts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2021-05-15T02:05:35Z</dcterms:modified>
</cp:coreProperties>
</file>