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galwayfs03\FishData\StockBooks\_StockBook2019\Plots\LandingsByDivision\"/>
    </mc:Choice>
  </mc:AlternateContent>
  <bookViews>
    <workbookView xWindow="0" yWindow="0" windowWidth="28800" windowHeight="124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I8" i="1"/>
  <c r="J7" i="1"/>
  <c r="I7" i="1"/>
  <c r="J6" i="1"/>
  <c r="I6" i="1"/>
  <c r="J5" i="1"/>
  <c r="I5" i="1"/>
  <c r="J4" i="1"/>
  <c r="I4" i="1"/>
  <c r="J3" i="1"/>
  <c r="I3" i="1"/>
  <c r="F10" i="1"/>
  <c r="G9" i="1"/>
  <c r="F9" i="1"/>
  <c r="F5" i="1"/>
  <c r="G5" i="1"/>
  <c r="F8" i="1"/>
  <c r="F6" i="1"/>
  <c r="E13" i="1"/>
  <c r="E20" i="1"/>
  <c r="D20" i="1"/>
  <c r="E19" i="1"/>
  <c r="D19" i="1"/>
  <c r="E18" i="1"/>
  <c r="D18" i="1"/>
  <c r="E17" i="1"/>
  <c r="D17" i="1"/>
  <c r="E16" i="1"/>
  <c r="D16" i="1"/>
  <c r="C20" i="1"/>
  <c r="B20" i="1"/>
</calcChain>
</file>

<file path=xl/sharedStrings.xml><?xml version="1.0" encoding="utf-8"?>
<sst xmlns="http://schemas.openxmlformats.org/spreadsheetml/2006/main" count="32" uniqueCount="22">
  <si>
    <t>VIIaS</t>
  </si>
  <si>
    <t>tonnes</t>
  </si>
  <si>
    <t>from herring.sql</t>
  </si>
  <si>
    <t>VIIaN</t>
  </si>
  <si>
    <t>(No column name)</t>
  </si>
  <si>
    <t>PTM</t>
  </si>
  <si>
    <t>herring in 7fghj decs</t>
  </si>
  <si>
    <t>herring in 7a decs</t>
  </si>
  <si>
    <t>FPO</t>
  </si>
  <si>
    <t>OTM</t>
  </si>
  <si>
    <t>OTT</t>
  </si>
  <si>
    <t>herring in 7a ops</t>
  </si>
  <si>
    <t>ops/decs</t>
  </si>
  <si>
    <t>Gillnets</t>
  </si>
  <si>
    <t>Beam trawls</t>
  </si>
  <si>
    <t>Midwater trawls</t>
  </si>
  <si>
    <t>Bottom otter trawls</t>
  </si>
  <si>
    <t>Seines</t>
  </si>
  <si>
    <t>DECS estimated from ops</t>
  </si>
  <si>
    <t>her irln</t>
  </si>
  <si>
    <t>her irls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</si>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</sst>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J3" sqref="J3:J8"/>
    </sheetView>
  </sheetViews>
  <sheetFormatPr defaultRowHeight="15" x14ac:dyDescent="0.25"/>
  <sheetData>
    <row r="1" spans="1:10" x14ac:dyDescent="0.25">
      <c r="A1" t="s">
        <v>2</v>
      </c>
    </row>
    <row r="2" spans="1:10" x14ac:dyDescent="0.25">
      <c r="F2" t="s">
        <v>20</v>
      </c>
      <c r="G2" t="s">
        <v>19</v>
      </c>
    </row>
    <row r="3" spans="1:10" x14ac:dyDescent="0.25">
      <c r="A3" t="s">
        <v>6</v>
      </c>
      <c r="E3" t="s">
        <v>13</v>
      </c>
      <c r="F3" s="1">
        <v>0</v>
      </c>
      <c r="G3" s="1">
        <v>0</v>
      </c>
      <c r="I3" t="str">
        <f>"'"&amp;$E3&amp;"'="&amp;ROUND(F3,3)&amp;","</f>
        <v>'Gillnets'=0,</v>
      </c>
      <c r="J3" t="str">
        <f t="shared" ref="J3:J8" si="0">"'"&amp;$E3&amp;"'="&amp;ROUND(G3,3)&amp;","</f>
        <v>'Gillnets'=0,</v>
      </c>
    </row>
    <row r="4" spans="1:10" x14ac:dyDescent="0.25">
      <c r="A4" t="s">
        <v>4</v>
      </c>
      <c r="B4" t="s">
        <v>1</v>
      </c>
      <c r="E4" t="s">
        <v>14</v>
      </c>
      <c r="F4" s="1">
        <v>0</v>
      </c>
      <c r="G4" s="1">
        <v>0</v>
      </c>
      <c r="I4" t="str">
        <f t="shared" ref="I4:I8" si="1">"'"&amp;$E4&amp;"'="&amp;ROUND(F4,3)&amp;","</f>
        <v>'Beam trawls'=0,</v>
      </c>
      <c r="J4" t="str">
        <f t="shared" si="0"/>
        <v>'Beam trawls'=0,</v>
      </c>
    </row>
    <row r="5" spans="1:10" x14ac:dyDescent="0.25">
      <c r="A5" t="s">
        <v>5</v>
      </c>
      <c r="B5">
        <v>3157.4780799999999</v>
      </c>
      <c r="E5" t="s">
        <v>15</v>
      </c>
      <c r="F5" s="1">
        <f>SUM(D17,D19,B5)</f>
        <v>4196.5933049782525</v>
      </c>
      <c r="G5" s="1">
        <f>SUM(E17,E19)</f>
        <v>1858.475530270025</v>
      </c>
      <c r="I5" t="str">
        <f t="shared" si="1"/>
        <v>'Midwater trawls'=4196.593,</v>
      </c>
      <c r="J5" t="str">
        <f t="shared" si="0"/>
        <v>'Midwater trawls'=1858.476,</v>
      </c>
    </row>
    <row r="6" spans="1:10" x14ac:dyDescent="0.25">
      <c r="E6" t="s">
        <v>16</v>
      </c>
      <c r="F6" s="1">
        <f>D18</f>
        <v>0.19121594055817323</v>
      </c>
      <c r="G6" s="1">
        <v>0</v>
      </c>
      <c r="I6" t="str">
        <f t="shared" si="1"/>
        <v>'Bottom otter trawls'=0.191,</v>
      </c>
      <c r="J6" t="str">
        <f t="shared" si="0"/>
        <v>'Bottom otter trawls'=0,</v>
      </c>
    </row>
    <row r="7" spans="1:10" x14ac:dyDescent="0.25">
      <c r="A7" t="s">
        <v>7</v>
      </c>
      <c r="E7" t="s">
        <v>17</v>
      </c>
      <c r="F7" s="1">
        <v>0</v>
      </c>
      <c r="G7" s="1">
        <v>0</v>
      </c>
      <c r="I7" t="str">
        <f t="shared" si="1"/>
        <v>'Seines'=0,</v>
      </c>
      <c r="J7" t="str">
        <f t="shared" si="0"/>
        <v>'Seines'=0,</v>
      </c>
    </row>
    <row r="8" spans="1:10" x14ac:dyDescent="0.25">
      <c r="A8" t="s">
        <v>4</v>
      </c>
      <c r="B8" t="s">
        <v>1</v>
      </c>
      <c r="E8" t="s">
        <v>21</v>
      </c>
      <c r="F8" s="1">
        <f>D16</f>
        <v>3.8243188111634643</v>
      </c>
      <c r="G8" s="1">
        <v>0</v>
      </c>
      <c r="I8" t="str">
        <f t="shared" si="1"/>
        <v>'Others'=3.824,</v>
      </c>
      <c r="J8" t="str">
        <f t="shared" si="0"/>
        <v>'Others'=0,</v>
      </c>
    </row>
    <row r="9" spans="1:10" x14ac:dyDescent="0.25">
      <c r="A9" t="s">
        <v>8</v>
      </c>
      <c r="B9">
        <v>4</v>
      </c>
      <c r="F9">
        <f>SUM(F3:F8)</f>
        <v>4200.6088397299745</v>
      </c>
      <c r="G9">
        <f>SUM(G3:G8)</f>
        <v>1858.475530270025</v>
      </c>
    </row>
    <row r="10" spans="1:10" x14ac:dyDescent="0.25">
      <c r="A10" t="s">
        <v>9</v>
      </c>
      <c r="B10">
        <v>195.75200000000001</v>
      </c>
      <c r="F10">
        <f>D20+B5</f>
        <v>4200.6088397299745</v>
      </c>
    </row>
    <row r="11" spans="1:10" x14ac:dyDescent="0.25">
      <c r="A11" t="s">
        <v>10</v>
      </c>
      <c r="B11">
        <v>0.2</v>
      </c>
    </row>
    <row r="12" spans="1:10" x14ac:dyDescent="0.25">
      <c r="A12" t="s">
        <v>5</v>
      </c>
      <c r="B12">
        <v>2701.6542899999999</v>
      </c>
    </row>
    <row r="13" spans="1:10" x14ac:dyDescent="0.25">
      <c r="D13" t="s">
        <v>12</v>
      </c>
      <c r="E13">
        <f>SUM(B16:C19)/SUM(B9:B12)</f>
        <v>1045.9379035878781</v>
      </c>
    </row>
    <row r="14" spans="1:10" x14ac:dyDescent="0.25">
      <c r="A14" t="s">
        <v>11</v>
      </c>
      <c r="D14" t="s">
        <v>18</v>
      </c>
    </row>
    <row r="15" spans="1:10" x14ac:dyDescent="0.25">
      <c r="A15" t="s">
        <v>4</v>
      </c>
      <c r="B15" t="s">
        <v>0</v>
      </c>
      <c r="C15" t="s">
        <v>3</v>
      </c>
      <c r="D15" t="s">
        <v>0</v>
      </c>
      <c r="E15" t="s">
        <v>3</v>
      </c>
    </row>
    <row r="16" spans="1:10" x14ac:dyDescent="0.25">
      <c r="A16" t="s">
        <v>8</v>
      </c>
      <c r="B16">
        <v>4000</v>
      </c>
      <c r="C16">
        <v>0</v>
      </c>
      <c r="D16">
        <f>B16/$E$13</f>
        <v>3.8243188111634643</v>
      </c>
      <c r="E16">
        <f>C16/$E$13</f>
        <v>0</v>
      </c>
    </row>
    <row r="17" spans="1:5" x14ac:dyDescent="0.25">
      <c r="A17" t="s">
        <v>9</v>
      </c>
      <c r="B17">
        <v>156650</v>
      </c>
      <c r="C17">
        <v>22800</v>
      </c>
      <c r="D17">
        <f>B17/$E$13</f>
        <v>149.76988544218918</v>
      </c>
      <c r="E17">
        <f>C17/$E$13</f>
        <v>21.798617223631748</v>
      </c>
    </row>
    <row r="18" spans="1:5" x14ac:dyDescent="0.25">
      <c r="A18" t="s">
        <v>10</v>
      </c>
      <c r="B18">
        <v>200</v>
      </c>
      <c r="C18">
        <v>0</v>
      </c>
      <c r="D18">
        <f>B18/$E$13</f>
        <v>0.19121594055817323</v>
      </c>
      <c r="E18">
        <f>C18/$E$13</f>
        <v>0</v>
      </c>
    </row>
    <row r="19" spans="1:5" x14ac:dyDescent="0.25">
      <c r="A19" t="s">
        <v>5</v>
      </c>
      <c r="B19">
        <v>930200</v>
      </c>
      <c r="C19">
        <v>1921050</v>
      </c>
      <c r="D19">
        <f>B19/$E$13</f>
        <v>889.34533953606365</v>
      </c>
      <c r="E19">
        <f>C19/$E$13</f>
        <v>1836.6769130463933</v>
      </c>
    </row>
    <row r="20" spans="1:5" x14ac:dyDescent="0.25">
      <c r="B20">
        <f>SUM(B16:B19)</f>
        <v>1091050</v>
      </c>
      <c r="C20">
        <f>SUM(C16:C19)</f>
        <v>1943850</v>
      </c>
      <c r="D20">
        <f>B20/$E$13</f>
        <v>1043.1307597299744</v>
      </c>
      <c r="E20">
        <f>C20/$E$13</f>
        <v>1858.475530270025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Gerritsen</dc:creator>
  <cp:lastModifiedBy>Hans Gerritsen</cp:lastModifiedBy>
  <dcterms:created xsi:type="dcterms:W3CDTF">2019-09-11T15:21:57Z</dcterms:created>
  <dcterms:modified xsi:type="dcterms:W3CDTF">2019-09-11T16:00:47Z</dcterms:modified>
</cp:coreProperties>
</file>