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R35" i="1" l="1"/>
  <c r="R34" i="1"/>
  <c r="R33" i="1"/>
  <c r="R32" i="1"/>
  <c r="R31" i="1"/>
  <c r="W5" i="1" l="1"/>
  <c r="R26" i="1"/>
  <c r="W17" i="1" l="1"/>
  <c r="I6" i="1"/>
  <c r="I5" i="1"/>
  <c r="J6" i="1" s="1"/>
  <c r="J7" i="1" s="1"/>
  <c r="J8" i="1" s="1"/>
  <c r="O7" i="1"/>
  <c r="W7" i="1"/>
  <c r="W8" i="1" s="1"/>
  <c r="W9" i="1" s="1"/>
  <c r="J9" i="1" l="1"/>
  <c r="J10" i="1" s="1"/>
</calcChain>
</file>

<file path=xl/sharedStrings.xml><?xml version="1.0" encoding="utf-8"?>
<sst xmlns="http://schemas.openxmlformats.org/spreadsheetml/2006/main" count="104" uniqueCount="70">
  <si>
    <t>Tamanho em Bytes</t>
  </si>
  <si>
    <t>Faixa Mínima</t>
  </si>
  <si>
    <t>char</t>
  </si>
  <si>
    <t>-127 a 127</t>
  </si>
  <si>
    <t>unsigned char</t>
  </si>
  <si>
    <t>0 a 255</t>
  </si>
  <si>
    <t>signed char</t>
  </si>
  <si>
    <t>int</t>
  </si>
  <si>
    <t>-2.147.483.648 a 2.147.483.647</t>
  </si>
  <si>
    <t>unsigned int</t>
  </si>
  <si>
    <t>0 a 4.294.967.295</t>
  </si>
  <si>
    <t>signed int</t>
  </si>
  <si>
    <t>short int</t>
  </si>
  <si>
    <t>-32.768 a 32.767</t>
  </si>
  <si>
    <t>unsigned short int</t>
  </si>
  <si>
    <t>0 a 65.535</t>
  </si>
  <si>
    <t>signed short int</t>
  </si>
  <si>
    <t>long int</t>
  </si>
  <si>
    <t>signed long int</t>
  </si>
  <si>
    <t>unsigned long int</t>
  </si>
  <si>
    <t>float</t>
  </si>
  <si>
    <t>Seis digitos de precisão</t>
  </si>
  <si>
    <t>double</t>
  </si>
  <si>
    <t>Dez digitos de precisão</t>
  </si>
  <si>
    <t>long double</t>
  </si>
  <si>
    <t>Linhas no arquivo resultado</t>
  </si>
  <si>
    <t>Comprimento de onda</t>
  </si>
  <si>
    <t>Irradiação</t>
  </si>
  <si>
    <t>vezes por dia</t>
  </si>
  <si>
    <t>dias por ano</t>
  </si>
  <si>
    <t>kbytes</t>
  </si>
  <si>
    <t>mbytes</t>
  </si>
  <si>
    <t>Irr atmos</t>
  </si>
  <si>
    <t>Irr Super</t>
  </si>
  <si>
    <t>Ind Limp</t>
  </si>
  <si>
    <t>Radiação Dif</t>
  </si>
  <si>
    <t>Umid Ar</t>
  </si>
  <si>
    <t>Temp Ar</t>
  </si>
  <si>
    <t>Press Ar</t>
  </si>
  <si>
    <t>CorrCC_asi</t>
  </si>
  <si>
    <t>CorrCC_micSi</t>
  </si>
  <si>
    <t>CorrCC_pSi</t>
  </si>
  <si>
    <t>CorrCC_GaAs</t>
  </si>
  <si>
    <t>CorrCC_TJ</t>
  </si>
  <si>
    <t>CorrCC_moSi</t>
  </si>
  <si>
    <t>t_asi</t>
  </si>
  <si>
    <t>t_micSi</t>
  </si>
  <si>
    <t>t_pSi</t>
  </si>
  <si>
    <t>t_GaAs</t>
  </si>
  <si>
    <t>t_TJ</t>
  </si>
  <si>
    <t>t_moSi</t>
  </si>
  <si>
    <t>irrPiranometro</t>
  </si>
  <si>
    <t>irrFotodiodo</t>
  </si>
  <si>
    <t>Double?</t>
  </si>
  <si>
    <t>horas</t>
  </si>
  <si>
    <t>minutos</t>
  </si>
  <si>
    <t>dias</t>
  </si>
  <si>
    <t>minutos num ano</t>
  </si>
  <si>
    <t>bytes por ano</t>
  </si>
  <si>
    <t>bytes de dados por ano</t>
  </si>
  <si>
    <t>SOMA</t>
  </si>
  <si>
    <t>ESPECTRORADIOMETRO</t>
  </si>
  <si>
    <t>CR1000</t>
  </si>
  <si>
    <t>valid</t>
  </si>
  <si>
    <t>Volume de dados</t>
  </si>
  <si>
    <t>128mb</t>
  </si>
  <si>
    <t>128000kb</t>
  </si>
  <si>
    <t>Mb</t>
  </si>
  <si>
    <t>Kb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</si>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</sst>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530678</xdr:colOff>
      <xdr:row>11</xdr:row>
      <xdr:rowOff>176892</xdr:rowOff>
    </xdr:from>
    <xdr:to>
      <xdr:col>9</xdr:col>
      <xdr:colOff>1206228</xdr:colOff>
      <xdr:row>30</xdr:row>
      <xdr:rowOff>110915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2680606"/>
          <a:ext cx="5819050" cy="5295238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ysClr val="windowText" lastClr="000000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5"/>
  <sheetViews>
    <sheetView tabSelected="1" topLeftCell="I6" zoomScale="70" zoomScaleNormal="70" workbookViewId="0">
      <selection activeCell="S34" sqref="S34"/>
    </sheetView>
  </sheetViews>
  <sheetFormatPr defaultRowHeight="15" x14ac:dyDescent="0.25"/>
  <cols>
    <col min="1" max="1" width="9.140625" style="1"/>
    <col min="2" max="2" width="18.85546875" style="1" customWidth="1"/>
    <col min="3" max="3" width="18" style="1" bestFit="1" customWidth="1"/>
    <col min="4" max="4" width="16.5703125" style="1" bestFit="1" customWidth="1"/>
    <col min="5" max="5" width="18.5703125" style="1" bestFit="1" customWidth="1"/>
    <col min="6" max="6" width="25.85546875" style="1" bestFit="1" customWidth="1"/>
    <col min="7" max="8" width="12.5703125" style="1" bestFit="1" customWidth="1"/>
    <col min="9" max="9" width="25.85546875" style="2" bestFit="1" customWidth="1"/>
    <col min="10" max="10" width="21.85546875" style="2" bestFit="1" customWidth="1"/>
    <col min="11" max="11" width="23.5703125" style="2" bestFit="1" customWidth="1"/>
    <col min="12" max="12" width="14" style="2" bestFit="1" customWidth="1"/>
    <col min="13" max="13" width="22.140625" style="2" bestFit="1" customWidth="1"/>
    <col min="14" max="14" width="17.42578125" style="1" bestFit="1" customWidth="1"/>
    <col min="15" max="15" width="8.7109375" style="1" bestFit="1" customWidth="1"/>
    <col min="16" max="16" width="14.5703125" style="1" bestFit="1" customWidth="1"/>
    <col min="17" max="17" width="9.28515625" style="1" bestFit="1" customWidth="1"/>
    <col min="18" max="18" width="22.42578125" style="1" customWidth="1"/>
    <col min="19" max="19" width="12.42578125" style="1" bestFit="1" customWidth="1"/>
    <col min="20" max="20" width="9.140625" style="1"/>
    <col min="21" max="21" width="16.5703125" style="1" bestFit="1" customWidth="1"/>
    <col min="22" max="22" width="17.42578125" style="1" bestFit="1" customWidth="1"/>
    <col min="23" max="23" width="11.140625" style="1" bestFit="1" customWidth="1"/>
    <col min="24" max="24" width="13.140625" style="1" bestFit="1" customWidth="1"/>
    <col min="25" max="16384" width="9.140625" style="1"/>
  </cols>
  <sheetData>
    <row r="3" spans="3:24" x14ac:dyDescent="0.25">
      <c r="F3" s="28" t="s">
        <v>61</v>
      </c>
      <c r="G3" s="29"/>
      <c r="H3" s="29"/>
      <c r="I3" s="29"/>
      <c r="J3" s="30"/>
      <c r="N3" s="31" t="s">
        <v>62</v>
      </c>
      <c r="O3" s="31"/>
      <c r="P3" s="32"/>
      <c r="Q3" s="32"/>
      <c r="R3" s="31"/>
      <c r="S3" s="15"/>
    </row>
    <row r="4" spans="3:24" x14ac:dyDescent="0.25">
      <c r="F4" s="3" t="s">
        <v>25</v>
      </c>
      <c r="G4" s="3">
        <v>865</v>
      </c>
      <c r="H4" s="3"/>
      <c r="I4" s="3"/>
      <c r="J4" s="3"/>
      <c r="N4" s="14" t="s">
        <v>56</v>
      </c>
      <c r="O4" s="14">
        <v>365</v>
      </c>
      <c r="P4" s="17" t="s">
        <v>32</v>
      </c>
      <c r="Q4" s="3" t="s">
        <v>53</v>
      </c>
      <c r="R4" s="3">
        <v>8</v>
      </c>
      <c r="U4" s="2"/>
      <c r="V4" s="2"/>
      <c r="W4" s="2"/>
      <c r="X4" s="2"/>
    </row>
    <row r="5" spans="3:24" x14ac:dyDescent="0.25">
      <c r="F5" s="3" t="s">
        <v>26</v>
      </c>
      <c r="G5" s="3">
        <v>865</v>
      </c>
      <c r="H5" s="3" t="s">
        <v>20</v>
      </c>
      <c r="I5" s="3">
        <f>G5*4</f>
        <v>3460</v>
      </c>
      <c r="J5" s="3"/>
      <c r="N5" s="14" t="s">
        <v>54</v>
      </c>
      <c r="O5" s="14">
        <v>24</v>
      </c>
      <c r="P5" s="17" t="s">
        <v>33</v>
      </c>
      <c r="Q5" s="3" t="s">
        <v>53</v>
      </c>
      <c r="R5" s="3">
        <v>8</v>
      </c>
      <c r="U5" s="2"/>
      <c r="V5" s="13" t="s">
        <v>64</v>
      </c>
      <c r="W5" s="10">
        <f>R26</f>
        <v>169</v>
      </c>
    </row>
    <row r="6" spans="3:24" ht="15.75" thickBot="1" x14ac:dyDescent="0.3">
      <c r="F6" s="3" t="s">
        <v>27</v>
      </c>
      <c r="G6" s="3">
        <v>865</v>
      </c>
      <c r="H6" s="3" t="s">
        <v>22</v>
      </c>
      <c r="I6" s="3">
        <f>G6*8</f>
        <v>6920</v>
      </c>
      <c r="J6" s="8">
        <f>SUM(I5:I6)</f>
        <v>10380</v>
      </c>
      <c r="N6" s="21" t="s">
        <v>55</v>
      </c>
      <c r="O6" s="21">
        <v>60</v>
      </c>
      <c r="P6" s="17" t="s">
        <v>34</v>
      </c>
      <c r="Q6" s="3" t="s">
        <v>53</v>
      </c>
      <c r="R6" s="3">
        <v>8</v>
      </c>
      <c r="U6" s="2"/>
      <c r="V6" s="3" t="s">
        <v>57</v>
      </c>
      <c r="W6" s="10">
        <v>525600</v>
      </c>
      <c r="X6" s="2"/>
    </row>
    <row r="7" spans="3:24" ht="15.75" thickBot="1" x14ac:dyDescent="0.3">
      <c r="H7" s="3" t="s">
        <v>28</v>
      </c>
      <c r="I7" s="3">
        <v>5</v>
      </c>
      <c r="J7" s="3">
        <f>J6*I7</f>
        <v>51900</v>
      </c>
      <c r="K7" s="11"/>
      <c r="N7" s="22" t="s">
        <v>57</v>
      </c>
      <c r="O7" s="23">
        <f>O4*O5*O6</f>
        <v>525600</v>
      </c>
      <c r="P7" s="17" t="s">
        <v>35</v>
      </c>
      <c r="Q7" s="3" t="s">
        <v>53</v>
      </c>
      <c r="R7" s="3">
        <v>8</v>
      </c>
      <c r="W7" s="7">
        <f>R26*W6</f>
        <v>88826400</v>
      </c>
      <c r="X7" s="3" t="s">
        <v>58</v>
      </c>
    </row>
    <row r="8" spans="3:24" x14ac:dyDescent="0.25">
      <c r="H8" s="3" t="s">
        <v>29</v>
      </c>
      <c r="I8" s="3">
        <v>365</v>
      </c>
      <c r="J8" s="7">
        <f>J7*I8</f>
        <v>18943500</v>
      </c>
      <c r="K8" s="3" t="s">
        <v>59</v>
      </c>
      <c r="P8" s="17" t="s">
        <v>37</v>
      </c>
      <c r="Q8" s="3" t="s">
        <v>53</v>
      </c>
      <c r="R8" s="3">
        <v>8</v>
      </c>
      <c r="U8" s="2"/>
      <c r="V8" s="2"/>
      <c r="W8" s="3">
        <f>W7/1000</f>
        <v>88826.4</v>
      </c>
      <c r="X8" s="3" t="s">
        <v>30</v>
      </c>
    </row>
    <row r="9" spans="3:24" x14ac:dyDescent="0.25">
      <c r="F9" s="11"/>
      <c r="G9" s="11"/>
      <c r="H9" s="11"/>
      <c r="J9" s="3">
        <f>J8/1000</f>
        <v>18943.5</v>
      </c>
      <c r="K9" s="3" t="s">
        <v>30</v>
      </c>
      <c r="P9" s="17" t="s">
        <v>36</v>
      </c>
      <c r="Q9" s="3" t="s">
        <v>53</v>
      </c>
      <c r="R9" s="3">
        <v>8</v>
      </c>
      <c r="U9" s="2"/>
      <c r="V9" s="2"/>
      <c r="W9" s="9">
        <f>W8/1000</f>
        <v>88.826399999999992</v>
      </c>
      <c r="X9" s="3" t="s">
        <v>31</v>
      </c>
    </row>
    <row r="10" spans="3:24" x14ac:dyDescent="0.25">
      <c r="F10" s="11"/>
      <c r="G10" s="11"/>
      <c r="H10" s="11"/>
      <c r="J10" s="9">
        <f>J9/1000</f>
        <v>18.9435</v>
      </c>
      <c r="K10" s="3" t="s">
        <v>31</v>
      </c>
      <c r="P10" s="17" t="s">
        <v>38</v>
      </c>
      <c r="Q10" s="3" t="s">
        <v>53</v>
      </c>
      <c r="R10" s="3">
        <v>8</v>
      </c>
    </row>
    <row r="11" spans="3:24" x14ac:dyDescent="0.25">
      <c r="F11" s="12"/>
      <c r="G11" s="12"/>
      <c r="P11" s="17" t="s">
        <v>39</v>
      </c>
      <c r="Q11" s="3" t="s">
        <v>53</v>
      </c>
      <c r="R11" s="3">
        <v>8</v>
      </c>
    </row>
    <row r="12" spans="3:24" x14ac:dyDescent="0.25">
      <c r="F12" s="12"/>
      <c r="G12" s="12"/>
      <c r="P12" s="17" t="s">
        <v>40</v>
      </c>
      <c r="Q12" s="3" t="s">
        <v>53</v>
      </c>
      <c r="R12" s="3">
        <v>8</v>
      </c>
    </row>
    <row r="13" spans="3:24" x14ac:dyDescent="0.25">
      <c r="F13" s="16"/>
      <c r="P13" s="17" t="s">
        <v>41</v>
      </c>
      <c r="Q13" s="3" t="s">
        <v>53</v>
      </c>
      <c r="R13" s="3">
        <v>8</v>
      </c>
    </row>
    <row r="14" spans="3:24" ht="30" x14ac:dyDescent="0.25">
      <c r="C14" s="4"/>
      <c r="D14" s="4" t="s">
        <v>0</v>
      </c>
      <c r="E14" s="4" t="s">
        <v>1</v>
      </c>
      <c r="P14" s="17" t="s">
        <v>42</v>
      </c>
      <c r="Q14" s="3" t="s">
        <v>53</v>
      </c>
      <c r="R14" s="3">
        <v>8</v>
      </c>
    </row>
    <row r="15" spans="3:24" x14ac:dyDescent="0.25">
      <c r="C15" s="5" t="s">
        <v>2</v>
      </c>
      <c r="D15" s="6">
        <v>1</v>
      </c>
      <c r="E15" s="6" t="s">
        <v>3</v>
      </c>
      <c r="P15" s="17" t="s">
        <v>43</v>
      </c>
      <c r="Q15" s="3" t="s">
        <v>53</v>
      </c>
      <c r="R15" s="3">
        <v>8</v>
      </c>
      <c r="W15" s="27" t="s">
        <v>60</v>
      </c>
      <c r="X15" s="27"/>
    </row>
    <row r="16" spans="3:24" x14ac:dyDescent="0.25">
      <c r="C16" s="5" t="s">
        <v>4</v>
      </c>
      <c r="D16" s="6">
        <v>1</v>
      </c>
      <c r="E16" s="6" t="s">
        <v>5</v>
      </c>
      <c r="P16" s="17" t="s">
        <v>44</v>
      </c>
      <c r="Q16" s="3" t="s">
        <v>53</v>
      </c>
      <c r="R16" s="3">
        <v>8</v>
      </c>
      <c r="W16" s="9">
        <v>21.9</v>
      </c>
      <c r="X16" s="24">
        <v>88.30080000000001</v>
      </c>
    </row>
    <row r="17" spans="3:24" x14ac:dyDescent="0.25">
      <c r="C17" s="5" t="s">
        <v>6</v>
      </c>
      <c r="D17" s="6">
        <v>1</v>
      </c>
      <c r="E17" s="6" t="s">
        <v>3</v>
      </c>
      <c r="P17" s="17" t="s">
        <v>45</v>
      </c>
      <c r="Q17" s="3" t="s">
        <v>53</v>
      </c>
      <c r="R17" s="3">
        <v>8</v>
      </c>
      <c r="W17" s="27">
        <f>SUM(W16:X16)</f>
        <v>110.20080000000002</v>
      </c>
      <c r="X17" s="27"/>
    </row>
    <row r="18" spans="3:24" ht="30" x14ac:dyDescent="0.25">
      <c r="C18" s="5" t="s">
        <v>7</v>
      </c>
      <c r="D18" s="6">
        <v>4</v>
      </c>
      <c r="E18" s="6" t="s">
        <v>8</v>
      </c>
      <c r="P18" s="17" t="s">
        <v>46</v>
      </c>
      <c r="Q18" s="3" t="s">
        <v>53</v>
      </c>
      <c r="R18" s="3">
        <v>8</v>
      </c>
    </row>
    <row r="19" spans="3:24" x14ac:dyDescent="0.25">
      <c r="C19" s="5" t="s">
        <v>9</v>
      </c>
      <c r="D19" s="6">
        <v>4</v>
      </c>
      <c r="E19" s="6" t="s">
        <v>10</v>
      </c>
      <c r="P19" s="17" t="s">
        <v>47</v>
      </c>
      <c r="Q19" s="3" t="s">
        <v>53</v>
      </c>
      <c r="R19" s="3">
        <v>8</v>
      </c>
    </row>
    <row r="20" spans="3:24" ht="30" x14ac:dyDescent="0.25">
      <c r="C20" s="5" t="s">
        <v>11</v>
      </c>
      <c r="D20" s="6">
        <v>4</v>
      </c>
      <c r="E20" s="6" t="s">
        <v>8</v>
      </c>
      <c r="P20" s="17" t="s">
        <v>48</v>
      </c>
      <c r="Q20" s="3" t="s">
        <v>53</v>
      </c>
      <c r="R20" s="3">
        <v>8</v>
      </c>
    </row>
    <row r="21" spans="3:24" x14ac:dyDescent="0.25">
      <c r="C21" s="5" t="s">
        <v>12</v>
      </c>
      <c r="D21" s="6">
        <v>2</v>
      </c>
      <c r="E21" s="6" t="s">
        <v>13</v>
      </c>
      <c r="P21" s="17" t="s">
        <v>49</v>
      </c>
      <c r="Q21" s="3" t="s">
        <v>53</v>
      </c>
      <c r="R21" s="3">
        <v>8</v>
      </c>
    </row>
    <row r="22" spans="3:24" ht="30" x14ac:dyDescent="0.25">
      <c r="C22" s="5" t="s">
        <v>14</v>
      </c>
      <c r="D22" s="6">
        <v>2</v>
      </c>
      <c r="E22" s="6" t="s">
        <v>15</v>
      </c>
      <c r="P22" s="17" t="s">
        <v>50</v>
      </c>
      <c r="Q22" s="3" t="s">
        <v>53</v>
      </c>
      <c r="R22" s="3">
        <v>8</v>
      </c>
    </row>
    <row r="23" spans="3:24" x14ac:dyDescent="0.25">
      <c r="C23" s="5" t="s">
        <v>16</v>
      </c>
      <c r="D23" s="6">
        <v>2</v>
      </c>
      <c r="E23" s="6" t="s">
        <v>13</v>
      </c>
      <c r="P23" s="17" t="s">
        <v>51</v>
      </c>
      <c r="Q23" s="3" t="s">
        <v>53</v>
      </c>
      <c r="R23" s="3">
        <v>8</v>
      </c>
    </row>
    <row r="24" spans="3:24" ht="30" x14ac:dyDescent="0.25">
      <c r="C24" s="5" t="s">
        <v>17</v>
      </c>
      <c r="D24" s="6">
        <v>4</v>
      </c>
      <c r="E24" s="6" t="s">
        <v>8</v>
      </c>
      <c r="P24" s="17" t="s">
        <v>52</v>
      </c>
      <c r="Q24" s="3" t="s">
        <v>53</v>
      </c>
      <c r="R24" s="3">
        <v>8</v>
      </c>
    </row>
    <row r="25" spans="3:24" ht="30.75" thickBot="1" x14ac:dyDescent="0.3">
      <c r="C25" s="5" t="s">
        <v>18</v>
      </c>
      <c r="D25" s="6">
        <v>4</v>
      </c>
      <c r="E25" s="6" t="s">
        <v>8</v>
      </c>
      <c r="P25" s="18" t="s">
        <v>63</v>
      </c>
      <c r="Q25" s="19" t="s">
        <v>7</v>
      </c>
      <c r="R25" s="19">
        <v>1</v>
      </c>
    </row>
    <row r="26" spans="3:24" ht="15.75" thickBot="1" x14ac:dyDescent="0.3">
      <c r="C26" s="5" t="s">
        <v>19</v>
      </c>
      <c r="D26" s="6">
        <v>4</v>
      </c>
      <c r="E26" s="6" t="s">
        <v>10</v>
      </c>
      <c r="P26" s="25" t="s">
        <v>64</v>
      </c>
      <c r="Q26" s="26"/>
      <c r="R26" s="20">
        <f>SUM(R4:R25)</f>
        <v>169</v>
      </c>
    </row>
    <row r="27" spans="3:24" ht="30" x14ac:dyDescent="0.25">
      <c r="C27" s="5" t="s">
        <v>20</v>
      </c>
      <c r="D27" s="6">
        <v>4</v>
      </c>
      <c r="E27" s="6" t="s">
        <v>21</v>
      </c>
    </row>
    <row r="28" spans="3:24" ht="30" x14ac:dyDescent="0.25">
      <c r="C28" s="5" t="s">
        <v>22</v>
      </c>
      <c r="D28" s="6">
        <v>8</v>
      </c>
      <c r="E28" s="6" t="s">
        <v>23</v>
      </c>
      <c r="R28" s="1">
        <v>169</v>
      </c>
      <c r="S28" s="1" t="s">
        <v>65</v>
      </c>
    </row>
    <row r="29" spans="3:24" ht="30" x14ac:dyDescent="0.25">
      <c r="C29" s="5" t="s">
        <v>24</v>
      </c>
      <c r="D29" s="6">
        <v>10</v>
      </c>
      <c r="E29" s="6" t="s">
        <v>23</v>
      </c>
      <c r="S29" s="1" t="s">
        <v>66</v>
      </c>
    </row>
    <row r="30" spans="3:24" x14ac:dyDescent="0.25">
      <c r="R30" s="1">
        <v>169</v>
      </c>
      <c r="S30" s="1">
        <v>128000000</v>
      </c>
    </row>
    <row r="31" spans="3:24" x14ac:dyDescent="0.25">
      <c r="R31" s="33">
        <f>S30/R30-1</f>
        <v>757395.44970414205</v>
      </c>
    </row>
    <row r="32" spans="3:24" x14ac:dyDescent="0.25">
      <c r="R32" s="1">
        <f>O7/R31</f>
        <v>0.693957166240321</v>
      </c>
    </row>
    <row r="33" spans="18:19" x14ac:dyDescent="0.25">
      <c r="R33" s="34">
        <f>R32*S30</f>
        <v>88826517.278761089</v>
      </c>
      <c r="S33" s="1" t="s">
        <v>69</v>
      </c>
    </row>
    <row r="34" spans="18:19" x14ac:dyDescent="0.25">
      <c r="R34" s="35">
        <f>R33/1000</f>
        <v>88826.517278761094</v>
      </c>
      <c r="S34" s="1" t="s">
        <v>68</v>
      </c>
    </row>
    <row r="35" spans="18:19" x14ac:dyDescent="0.25">
      <c r="R35" s="35">
        <f>R34/1000</f>
        <v>88.826517278761088</v>
      </c>
      <c r="S35" s="1" t="s">
        <v>67</v>
      </c>
    </row>
  </sheetData>
  <mergeCells count="5">
    <mergeCell ref="P26:Q26"/>
    <mergeCell ref="W15:X15"/>
    <mergeCell ref="W17:X17"/>
    <mergeCell ref="F3:J3"/>
    <mergeCell ref="N3:R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2017-06-02T16:44:28Z</dcterms:created>
  <dcterms:modified xsi:type="dcterms:W3CDTF">2017-06-09T01:56:09Z</dcterms:modified>
</cp:coreProperties>
</file>