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FDAF8FFD-49FC-4B83-9BCC-F11B20ACA535}" xr6:coauthVersionLast="36" xr6:coauthVersionMax="47" xr10:uidLastSave="{00000000-0000-0000-0000-000000000000}"/>
  <bookViews>
    <workbookView xWindow="0" yWindow="0" windowWidth="28800" windowHeight="12225" tabRatio="1000" xr2:uid="{00000000-000D-0000-FFFF-FFFF00000000}"/>
  </bookViews>
  <sheets>
    <sheet name="Empreendimentos_Entregues_por_R" sheetId="1" r:id="rId1"/>
    <sheet name="PERGUNTA 1" sheetId="2" r:id="rId2"/>
    <sheet name="PERGUNTA 2" sheetId="3" r:id="rId3"/>
    <sheet name="PERGUNTA 3" sheetId="5" r:id="rId4"/>
    <sheet name="PERGUNTA 4" sheetId="6" r:id="rId5"/>
    <sheet name="PERGUNTA 5" sheetId="7" r:id="rId6"/>
  </sheets>
  <definedNames>
    <definedName name="_xlnm._FilterDatabase" localSheetId="0" hidden="1">Empreendimentos_Entregues_por_R!$A$1:$M$17</definedName>
    <definedName name="_xlnm._FilterDatabase" localSheetId="1" hidden="1">'PERGUNTA 1'!$A$1:$B$8</definedName>
    <definedName name="_xlnm._FilterDatabase" localSheetId="2" hidden="1">'PERGUNTA 2'!$A$1:$B$8</definedName>
    <definedName name="_xlnm._FilterDatabase" localSheetId="3" hidden="1">'PERGUNTA 3'!$A$1:$B$8</definedName>
    <definedName name="_xlnm._FilterDatabase" localSheetId="4" hidden="1">'PERGUNTA 4'!$A$1:$C$8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8" i="7"/>
  <c r="B7" i="7"/>
  <c r="B6" i="7"/>
  <c r="B5" i="7"/>
  <c r="B4" i="7"/>
  <c r="B3" i="7"/>
  <c r="B2" i="7"/>
  <c r="C12" i="7" s="1"/>
  <c r="B3" i="6"/>
  <c r="B4" i="6"/>
  <c r="B5" i="6"/>
  <c r="B6" i="6"/>
  <c r="B7" i="6"/>
  <c r="B8" i="6"/>
  <c r="B2" i="6"/>
  <c r="C12" i="6" s="1"/>
  <c r="E2" i="5"/>
  <c r="E2" i="3"/>
  <c r="C11" i="7" l="1"/>
  <c r="F2" i="7" s="1"/>
  <c r="C11" i="6"/>
  <c r="F2" i="6" s="1"/>
</calcChain>
</file>

<file path=xl/sharedStrings.xml><?xml version="1.0" encoding="utf-8"?>
<sst xmlns="http://schemas.openxmlformats.org/spreadsheetml/2006/main" count="203" uniqueCount="56">
  <si>
    <t>Empreendimento</t>
  </si>
  <si>
    <t xml:space="preserve"> Endereço</t>
  </si>
  <si>
    <t xml:space="preserve"> Situação</t>
  </si>
  <si>
    <t xml:space="preserve"> Data de Entrega</t>
  </si>
  <si>
    <t xml:space="preserve"> Total de UHS</t>
  </si>
  <si>
    <t xml:space="preserve"> Total de CCs</t>
  </si>
  <si>
    <t xml:space="preserve"> Total de Fam (Urb)</t>
  </si>
  <si>
    <t xml:space="preserve"> Programa</t>
  </si>
  <si>
    <t xml:space="preserve"> Ação PPA</t>
  </si>
  <si>
    <t xml:space="preserve"> SubPrograma</t>
  </si>
  <si>
    <t xml:space="preserve"> Modalidade</t>
  </si>
  <si>
    <t xml:space="preserve"> Destinação</t>
  </si>
  <si>
    <t xml:space="preserve"> Produto</t>
  </si>
  <si>
    <t>APARECIDA B</t>
  </si>
  <si>
    <t>Av. Alessandro Cesar dos Santos Gregorio</t>
  </si>
  <si>
    <t>Comercializada</t>
  </si>
  <si>
    <t>Parceria com Municípios</t>
  </si>
  <si>
    <t xml:space="preserve">Provisão de Moradias para Demanda Geral                                                                                                                                                                 </t>
  </si>
  <si>
    <t>Empreitada</t>
  </si>
  <si>
    <t>-</t>
  </si>
  <si>
    <t>UH</t>
  </si>
  <si>
    <t>CACHOEIRA PAULISTA D1</t>
  </si>
  <si>
    <t>Rua Benedito Gomes da Silva</t>
  </si>
  <si>
    <t>Provisão de Moradias</t>
  </si>
  <si>
    <t>Auto-Construção</t>
  </si>
  <si>
    <t>GUARATINGUETA G</t>
  </si>
  <si>
    <t>Rua Jose Verza s/n - Jd Santa Luzia</t>
  </si>
  <si>
    <t>Administração Direta</t>
  </si>
  <si>
    <t>JACAREI - CC 2023</t>
  </si>
  <si>
    <t>Carta de Crédito</t>
  </si>
  <si>
    <t xml:space="preserve">Reassentamento Habitacional                                                                                                                                                                             </t>
  </si>
  <si>
    <t>CCR</t>
  </si>
  <si>
    <t>LAGOINHA B</t>
  </si>
  <si>
    <t>Av. Albertina Maria da C. Santos Campos - Cantagalo</t>
  </si>
  <si>
    <t>PINDAMONHANGABA - CC 2023</t>
  </si>
  <si>
    <t>POTIM C - SUB 50</t>
  </si>
  <si>
    <t>Av Nsa. Sra. Aparecida</t>
  </si>
  <si>
    <t>SAO JOSE DOS CAMPOS - CC 2023</t>
  </si>
  <si>
    <t>SÃO JOSÉ DOS CAMPOS - CC 2023</t>
  </si>
  <si>
    <t>SAO SEBASTIAO T/U</t>
  </si>
  <si>
    <t>Reassentamento Habitacional</t>
  </si>
  <si>
    <t>SAO SEBASTIAO V</t>
  </si>
  <si>
    <t>TAUBATE - CC 2024</t>
  </si>
  <si>
    <t>TAUBATE CC - 2023</t>
  </si>
  <si>
    <t>LEGENDA</t>
  </si>
  <si>
    <t>UHS</t>
  </si>
  <si>
    <t>UNIDADE  HABITACIONAL</t>
  </si>
  <si>
    <t>PERGUNTAS</t>
  </si>
  <si>
    <t>RESPOSTAS</t>
  </si>
  <si>
    <t>QUAL O TOTAL DE UNIDADES HABITACIONAIS?</t>
  </si>
  <si>
    <t>QUAL MUNICIPIO POSSUI O MAIOR NUMERO DE UNIDADES HABITACIONAIS?</t>
  </si>
  <si>
    <t>QUAL MUNICIPIO POSSUI O MENOR NUMERO DE UNIDADES HABITACIONAIS?</t>
  </si>
  <si>
    <t>ANO</t>
  </si>
  <si>
    <t>TOTAL ANUAL</t>
  </si>
  <si>
    <t>COM BASE EM 2023, QUAL O TOTAL DE UHS ENTREGUES?</t>
  </si>
  <si>
    <t>COM BASE EM 2024, QUAL O TOTAL DE UHS ENTREGUES?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</si>
</sst>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de UHS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928</c:v>
              </c:pt>
            </c:numLit>
          </c:val>
          <c:extLst>
            <c:ext xmlns:c16="http://schemas.microsoft.com/office/drawing/2014/chart" uri="{C3380CC4-5D6E-409C-BE32-E72D297353CC}">
              <c16:uniqueId val="{00000000-863B-4631-B23A-D29EBA333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766500000"/>
        <c:axId val="766500416"/>
      </c:barChart>
      <c:catAx>
        <c:axId val="766500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766500416"/>
        <c:crosses val="autoZero"/>
        <c:auto val="1"/>
        <c:lblAlgn val="ctr"/>
        <c:lblOffset val="100"/>
        <c:noMultiLvlLbl val="0"/>
      </c:catAx>
      <c:valAx>
        <c:axId val="76650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7665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UHS POR MUNICIPIO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'PERGUNTA 2'!$B$1</c:f>
              <c:strCache>
                <c:ptCount val="1"/>
                <c:pt idx="0">
                  <c:v> Total de UHS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'PERGUNTA 2'!$A$2:$A$8</c:f>
              <c:strCache>
                <c:ptCount val="7"/>
                <c:pt idx="0">
                  <c:v>CACHOEIRA PAULISTA D1</c:v>
                </c:pt>
                <c:pt idx="1">
                  <c:v>POTIM C - SUB 50</c:v>
                </c:pt>
                <c:pt idx="2">
                  <c:v>GUARATINGUETA G</c:v>
                </c:pt>
                <c:pt idx="3">
                  <c:v>APARECIDA B</c:v>
                </c:pt>
                <c:pt idx="4">
                  <c:v>LAGOINHA B</c:v>
                </c:pt>
                <c:pt idx="5">
                  <c:v>SAO SEBASTIAO V</c:v>
                </c:pt>
                <c:pt idx="6">
                  <c:v>SAO SEBASTIAO T/U</c:v>
                </c:pt>
              </c:strCache>
            </c:strRef>
          </c:cat>
          <c:val>
            <c:numRef>
              <c:f>'PERGUNTA 2'!$B$2:$B$8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36</c:v>
                </c:pt>
                <c:pt idx="3">
                  <c:v>62</c:v>
                </c:pt>
                <c:pt idx="4">
                  <c:v>66</c:v>
                </c:pt>
                <c:pt idx="5">
                  <c:v>186</c:v>
                </c:pt>
                <c:pt idx="6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00B-A6D8-663123A228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6724240"/>
        <c:axId val="776724656"/>
      </c:barChart>
      <c:catAx>
        <c:axId val="77672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24656"/>
        <c:crosses val="autoZero"/>
        <c:auto val="1"/>
        <c:lblAlgn val="ctr"/>
        <c:lblOffset val="100"/>
        <c:noMultiLvlLbl val="0"/>
      </c:catAx>
      <c:valAx>
        <c:axId val="776724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UHS POR MUNICIPIO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'PERGUNTA 2'!$B$1</c:f>
              <c:strCache>
                <c:ptCount val="1"/>
                <c:pt idx="0">
                  <c:v> Total de UHS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'PERGUNTA 2'!$A$2:$A$8</c:f>
              <c:strCache>
                <c:ptCount val="7"/>
                <c:pt idx="0">
                  <c:v>CACHOEIRA PAULISTA D1</c:v>
                </c:pt>
                <c:pt idx="1">
                  <c:v>POTIM C - SUB 50</c:v>
                </c:pt>
                <c:pt idx="2">
                  <c:v>GUARATINGUETA G</c:v>
                </c:pt>
                <c:pt idx="3">
                  <c:v>APARECIDA B</c:v>
                </c:pt>
                <c:pt idx="4">
                  <c:v>LAGOINHA B</c:v>
                </c:pt>
                <c:pt idx="5">
                  <c:v>SAO SEBASTIAO V</c:v>
                </c:pt>
                <c:pt idx="6">
                  <c:v>SAO SEBASTIAO T/U</c:v>
                </c:pt>
              </c:strCache>
            </c:strRef>
          </c:cat>
          <c:val>
            <c:numRef>
              <c:f>'PERGUNTA 2'!$B$2:$B$8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36</c:v>
                </c:pt>
                <c:pt idx="3">
                  <c:v>62</c:v>
                </c:pt>
                <c:pt idx="4">
                  <c:v>66</c:v>
                </c:pt>
                <c:pt idx="5">
                  <c:v>186</c:v>
                </c:pt>
                <c:pt idx="6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8E6-A94C-9BE1867C84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6724240"/>
        <c:axId val="776724656"/>
      </c:barChart>
      <c:catAx>
        <c:axId val="77672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24656"/>
        <c:crosses val="autoZero"/>
        <c:auto val="1"/>
        <c:lblAlgn val="ctr"/>
        <c:lblOffset val="100"/>
        <c:noMultiLvlLbl val="0"/>
      </c:catAx>
      <c:valAx>
        <c:axId val="776724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 COM MAIOR</a:t>
            </a:r>
            <a:r>
              <a:rPr lang="en-US" baseline="0"/>
              <a:t> ENTREGA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4'!$C$10</c:f>
              <c:strCache>
                <c:ptCount val="1"/>
                <c:pt idx="0">
                  <c:v>TOTAL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'PERGUNTA 4'!$B$11:$B$12</c15:sqref>
                  </c15:fullRef>
                </c:ext>
              </c:extLst>
              <c:f>'PERGUNTA 4'!$B$12</c:f>
              <c:numCache>
                <c:formatCode>General</c:formatCode>
                <c:ptCount val="1"/>
                <c:pt idx="0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'PERGUNTA 4'!$C$11:$C$12</c15:sqref>
                  </c15:fullRef>
                </c:ext>
              </c:extLst>
              <c:f>'PERGUNTA 4'!$C$12</c:f>
              <c:numCache>
                <c:formatCode>General</c:formatCode>
                <c:ptCount val="1"/>
                <c:pt idx="0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0-498B-A774-F5D2A89169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3502512"/>
        <c:axId val="813501680"/>
      </c:barChart>
      <c:catAx>
        <c:axId val="81350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501680"/>
        <c:crosses val="autoZero"/>
        <c:auto val="1"/>
        <c:lblAlgn val="ctr"/>
        <c:lblOffset val="100"/>
        <c:noMultiLvlLbl val="0"/>
      </c:catAx>
      <c:valAx>
        <c:axId val="8135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5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 COM MENOR</a:t>
            </a:r>
            <a:r>
              <a:rPr lang="en-US" baseline="0"/>
              <a:t> ENTREGA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4'!$C$10</c:f>
              <c:strCache>
                <c:ptCount val="1"/>
                <c:pt idx="0">
                  <c:v>TOTAL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'PERGUNTA 4'!$B$11:$B$12</c15:sqref>
                  </c15:fullRef>
                </c:ext>
              </c:extLst>
              <c:f>'PERGUNTA 4'!$B$11</c:f>
              <c:numCache>
                <c:formatCode>General</c:formatCode>
                <c:ptCount val="1"/>
                <c:pt idx="0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'PERGUNTA 4'!$C$11:$C$12</c15:sqref>
                  </c15:fullRef>
                </c:ext>
              </c:extLst>
              <c:f>'PERGUNTA 4'!$C$11</c:f>
              <c:numCache>
                <c:formatCode>General</c:formatCode>
                <c:ptCount val="1"/>
                <c:pt idx="0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4FD1-805D-6C10822A2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3502512"/>
        <c:axId val="813501680"/>
      </c:barChart>
      <c:catAx>
        <c:axId val="81350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501680"/>
        <c:crosses val="autoZero"/>
        <c:auto val="1"/>
        <c:lblAlgn val="ctr"/>
        <c:lblOffset val="100"/>
        <c:noMultiLvlLbl val="0"/>
      </c:catAx>
      <c:valAx>
        <c:axId val="8135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5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1079500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133350</xdr:rowOff>
    </xdr:from>
    <xdr:to>
      <xdr:col>3</xdr:col>
      <xdr:colOff>1162050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1409700</xdr:colOff>
      <xdr:row>24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9525</xdr:rowOff>
    </xdr:from>
    <xdr:to>
      <xdr:col>4</xdr:col>
      <xdr:colOff>762000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4</xdr:col>
      <xdr:colOff>1219200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8"/>
  </sheetPr>
  <dimension ref="A1:M20"/>
  <sheetViews>
    <sheetView tabSelected="1" workbookViewId="0">
      <selection activeCell="B24" sqref="B24"/>
    </sheetView>
  </sheetViews>
  <sheetFormatPr defaultRowHeight="15" x14ac:dyDescent="0.25"/>
  <cols>
    <col min="1" max="1" width="30.5703125" bestFit="1" customWidth="1"/>
    <col min="2" max="2" width="48" bestFit="1" customWidth="1"/>
    <col min="3" max="3" width="14.5703125" bestFit="1" customWidth="1"/>
    <col min="4" max="4" width="17.7109375" bestFit="1" customWidth="1"/>
    <col min="5" max="5" width="15" customWidth="1"/>
    <col min="6" max="6" width="24" bestFit="1" customWidth="1"/>
    <col min="7" max="7" width="20.28515625" bestFit="1" customWidth="1"/>
    <col min="8" max="8" width="27.85546875" bestFit="1" customWidth="1"/>
    <col min="9" max="9" width="110.5703125" bestFit="1" customWidth="1"/>
    <col min="10" max="10" width="22.7109375" bestFit="1" customWidth="1"/>
    <col min="11" max="11" width="19.85546875" bestFit="1" customWidth="1"/>
    <col min="12" max="12" width="13.42578125" bestFit="1" customWidth="1"/>
    <col min="13" max="13" width="10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 t="s">
        <v>14</v>
      </c>
      <c r="C2" s="2" t="s">
        <v>15</v>
      </c>
      <c r="D2" s="3">
        <v>45268</v>
      </c>
      <c r="E2" s="2">
        <v>62</v>
      </c>
      <c r="F2" s="2">
        <v>0</v>
      </c>
      <c r="G2" s="2">
        <v>0</v>
      </c>
      <c r="H2" s="2" t="s">
        <v>16</v>
      </c>
      <c r="I2" s="2" t="s">
        <v>17</v>
      </c>
      <c r="J2" s="2" t="s">
        <v>16</v>
      </c>
      <c r="K2" s="2" t="s">
        <v>18</v>
      </c>
      <c r="L2" s="2" t="s">
        <v>19</v>
      </c>
      <c r="M2" s="2" t="s">
        <v>20</v>
      </c>
    </row>
    <row r="3" spans="1:13" x14ac:dyDescent="0.25">
      <c r="A3" s="2" t="s">
        <v>21</v>
      </c>
      <c r="B3" s="2" t="s">
        <v>22</v>
      </c>
      <c r="C3" s="2" t="s">
        <v>15</v>
      </c>
      <c r="D3" s="3">
        <v>44994</v>
      </c>
      <c r="E3" s="2">
        <v>20</v>
      </c>
      <c r="F3" s="2">
        <v>0</v>
      </c>
      <c r="G3" s="2">
        <v>0</v>
      </c>
      <c r="H3" s="2" t="s">
        <v>23</v>
      </c>
      <c r="I3" s="2" t="s">
        <v>17</v>
      </c>
      <c r="J3" s="2" t="s">
        <v>16</v>
      </c>
      <c r="K3" s="2" t="s">
        <v>24</v>
      </c>
      <c r="L3" s="2" t="s">
        <v>19</v>
      </c>
      <c r="M3" s="2" t="s">
        <v>20</v>
      </c>
    </row>
    <row r="4" spans="1:13" x14ac:dyDescent="0.25">
      <c r="A4" s="2" t="s">
        <v>25</v>
      </c>
      <c r="B4" s="2" t="s">
        <v>26</v>
      </c>
      <c r="C4" s="2" t="s">
        <v>15</v>
      </c>
      <c r="D4" s="3">
        <v>45090</v>
      </c>
      <c r="E4" s="2">
        <v>36</v>
      </c>
      <c r="F4" s="2">
        <v>0</v>
      </c>
      <c r="G4" s="2">
        <v>0</v>
      </c>
      <c r="H4" s="2" t="s">
        <v>23</v>
      </c>
      <c r="I4" s="2" t="s">
        <v>17</v>
      </c>
      <c r="J4" s="2" t="s">
        <v>16</v>
      </c>
      <c r="K4" s="2" t="s">
        <v>27</v>
      </c>
      <c r="L4" s="2" t="s">
        <v>19</v>
      </c>
      <c r="M4" s="2" t="s">
        <v>20</v>
      </c>
    </row>
    <row r="5" spans="1:13" x14ac:dyDescent="0.25">
      <c r="A5" s="2" t="s">
        <v>28</v>
      </c>
      <c r="B5" s="2" t="s">
        <v>19</v>
      </c>
      <c r="C5" s="2" t="s">
        <v>15</v>
      </c>
      <c r="D5" s="3">
        <v>45291</v>
      </c>
      <c r="E5" s="2">
        <v>0</v>
      </c>
      <c r="F5" s="2">
        <v>1</v>
      </c>
      <c r="G5" s="2">
        <v>0</v>
      </c>
      <c r="H5" s="2" t="s">
        <v>29</v>
      </c>
      <c r="I5" s="2" t="s">
        <v>30</v>
      </c>
      <c r="J5" s="2" t="s">
        <v>19</v>
      </c>
      <c r="K5" s="2" t="s">
        <v>29</v>
      </c>
      <c r="L5" s="2" t="s">
        <v>19</v>
      </c>
      <c r="M5" s="2" t="s">
        <v>31</v>
      </c>
    </row>
    <row r="6" spans="1:13" x14ac:dyDescent="0.25">
      <c r="A6" s="2" t="s">
        <v>32</v>
      </c>
      <c r="B6" s="2" t="s">
        <v>33</v>
      </c>
      <c r="C6" s="2" t="s">
        <v>15</v>
      </c>
      <c r="D6" s="3">
        <v>45268</v>
      </c>
      <c r="E6" s="2">
        <v>66</v>
      </c>
      <c r="F6" s="2">
        <v>0</v>
      </c>
      <c r="G6" s="2">
        <v>0</v>
      </c>
      <c r="H6" s="2" t="s">
        <v>16</v>
      </c>
      <c r="I6" s="2" t="s">
        <v>17</v>
      </c>
      <c r="J6" s="2" t="s">
        <v>16</v>
      </c>
      <c r="K6" s="2" t="s">
        <v>27</v>
      </c>
      <c r="L6" s="2" t="s">
        <v>19</v>
      </c>
      <c r="M6" s="2" t="s">
        <v>20</v>
      </c>
    </row>
    <row r="7" spans="1:13" x14ac:dyDescent="0.25">
      <c r="A7" s="2" t="s">
        <v>34</v>
      </c>
      <c r="B7" s="2" t="s">
        <v>19</v>
      </c>
      <c r="C7" s="2" t="s">
        <v>15</v>
      </c>
      <c r="D7" s="3">
        <v>45107</v>
      </c>
      <c r="E7" s="2">
        <v>0</v>
      </c>
      <c r="F7" s="2">
        <v>2</v>
      </c>
      <c r="G7" s="2">
        <v>0</v>
      </c>
      <c r="H7" s="2" t="s">
        <v>29</v>
      </c>
      <c r="I7" s="2" t="s">
        <v>30</v>
      </c>
      <c r="J7" s="2" t="s">
        <v>19</v>
      </c>
      <c r="K7" s="2" t="s">
        <v>29</v>
      </c>
      <c r="L7" s="2" t="s">
        <v>19</v>
      </c>
      <c r="M7" s="2" t="s">
        <v>31</v>
      </c>
    </row>
    <row r="8" spans="1:13" x14ac:dyDescent="0.25">
      <c r="A8" s="2" t="s">
        <v>34</v>
      </c>
      <c r="B8" s="2" t="s">
        <v>19</v>
      </c>
      <c r="C8" s="2" t="s">
        <v>15</v>
      </c>
      <c r="D8" s="3">
        <v>45291</v>
      </c>
      <c r="E8" s="2">
        <v>0</v>
      </c>
      <c r="F8" s="2">
        <v>1</v>
      </c>
      <c r="G8" s="2">
        <v>0</v>
      </c>
      <c r="H8" s="2" t="s">
        <v>29</v>
      </c>
      <c r="I8" s="2" t="s">
        <v>30</v>
      </c>
      <c r="J8" s="2" t="s">
        <v>19</v>
      </c>
      <c r="K8" s="2" t="s">
        <v>29</v>
      </c>
      <c r="L8" s="2" t="s">
        <v>19</v>
      </c>
      <c r="M8" s="2" t="s">
        <v>31</v>
      </c>
    </row>
    <row r="9" spans="1:13" x14ac:dyDescent="0.25">
      <c r="A9" s="2" t="s">
        <v>35</v>
      </c>
      <c r="B9" s="2" t="s">
        <v>36</v>
      </c>
      <c r="C9" s="2" t="s">
        <v>15</v>
      </c>
      <c r="D9" s="3">
        <v>45012</v>
      </c>
      <c r="E9" s="2">
        <v>40</v>
      </c>
      <c r="F9" s="2">
        <v>0</v>
      </c>
      <c r="G9" s="2">
        <v>0</v>
      </c>
      <c r="H9" s="2" t="s">
        <v>16</v>
      </c>
      <c r="I9" s="2" t="s">
        <v>17</v>
      </c>
      <c r="J9" s="2" t="s">
        <v>16</v>
      </c>
      <c r="K9" s="2" t="s">
        <v>18</v>
      </c>
      <c r="L9" s="2" t="s">
        <v>19</v>
      </c>
      <c r="M9" s="2" t="s">
        <v>20</v>
      </c>
    </row>
    <row r="10" spans="1:13" x14ac:dyDescent="0.25">
      <c r="A10" s="2" t="s">
        <v>37</v>
      </c>
      <c r="B10" s="2" t="s">
        <v>19</v>
      </c>
      <c r="C10" s="2" t="s">
        <v>15</v>
      </c>
      <c r="D10" s="3">
        <v>45107</v>
      </c>
      <c r="E10" s="2">
        <v>0</v>
      </c>
      <c r="F10" s="2">
        <v>1</v>
      </c>
      <c r="G10" s="2">
        <v>0</v>
      </c>
      <c r="H10" s="2" t="s">
        <v>29</v>
      </c>
      <c r="I10" s="2" t="s">
        <v>30</v>
      </c>
      <c r="J10" s="2" t="s">
        <v>19</v>
      </c>
      <c r="K10" s="2" t="s">
        <v>29</v>
      </c>
      <c r="L10" s="2" t="s">
        <v>19</v>
      </c>
      <c r="M10" s="2" t="s">
        <v>31</v>
      </c>
    </row>
    <row r="11" spans="1:13" x14ac:dyDescent="0.25">
      <c r="A11" s="2" t="s">
        <v>37</v>
      </c>
      <c r="B11" s="2" t="s">
        <v>19</v>
      </c>
      <c r="C11" s="2" t="s">
        <v>15</v>
      </c>
      <c r="D11" s="3">
        <v>45291</v>
      </c>
      <c r="E11" s="2">
        <v>0</v>
      </c>
      <c r="F11" s="2">
        <v>1</v>
      </c>
      <c r="G11" s="2">
        <v>0</v>
      </c>
      <c r="H11" s="2" t="s">
        <v>29</v>
      </c>
      <c r="I11" s="2" t="s">
        <v>30</v>
      </c>
      <c r="J11" s="2" t="s">
        <v>19</v>
      </c>
      <c r="K11" s="2" t="s">
        <v>29</v>
      </c>
      <c r="L11" s="2" t="s">
        <v>19</v>
      </c>
      <c r="M11" s="2" t="s">
        <v>31</v>
      </c>
    </row>
    <row r="12" spans="1:13" x14ac:dyDescent="0.25">
      <c r="A12" s="2" t="s">
        <v>38</v>
      </c>
      <c r="B12" s="2" t="s">
        <v>19</v>
      </c>
      <c r="C12" s="2" t="s">
        <v>15</v>
      </c>
      <c r="D12" s="3">
        <v>45046</v>
      </c>
      <c r="E12" s="2">
        <v>0</v>
      </c>
      <c r="F12" s="2">
        <v>1</v>
      </c>
      <c r="G12" s="2">
        <v>0</v>
      </c>
      <c r="H12" s="2" t="s">
        <v>29</v>
      </c>
      <c r="I12" s="2" t="s">
        <v>30</v>
      </c>
      <c r="J12" s="2" t="s">
        <v>19</v>
      </c>
      <c r="K12" s="2" t="s">
        <v>29</v>
      </c>
      <c r="L12" s="2" t="s">
        <v>19</v>
      </c>
      <c r="M12" s="2" t="s">
        <v>31</v>
      </c>
    </row>
    <row r="13" spans="1:13" x14ac:dyDescent="0.25">
      <c r="A13" s="2" t="s">
        <v>39</v>
      </c>
      <c r="B13" s="2" t="s">
        <v>19</v>
      </c>
      <c r="C13" s="2" t="s">
        <v>15</v>
      </c>
      <c r="D13" s="3">
        <v>45341</v>
      </c>
      <c r="E13" s="2">
        <v>518</v>
      </c>
      <c r="F13" s="2">
        <v>0</v>
      </c>
      <c r="G13" s="2">
        <v>0</v>
      </c>
      <c r="H13" s="2" t="s">
        <v>40</v>
      </c>
      <c r="I13" s="2" t="s">
        <v>30</v>
      </c>
      <c r="J13" s="2" t="s">
        <v>19</v>
      </c>
      <c r="K13" s="2" t="s">
        <v>18</v>
      </c>
      <c r="L13" s="2" t="s">
        <v>19</v>
      </c>
      <c r="M13" s="2" t="s">
        <v>20</v>
      </c>
    </row>
    <row r="14" spans="1:13" x14ac:dyDescent="0.25">
      <c r="A14" s="2" t="s">
        <v>41</v>
      </c>
      <c r="B14" s="2" t="s">
        <v>19</v>
      </c>
      <c r="C14" s="2" t="s">
        <v>15</v>
      </c>
      <c r="D14" s="3">
        <v>45325</v>
      </c>
      <c r="E14" s="2">
        <v>186</v>
      </c>
      <c r="F14" s="2">
        <v>0</v>
      </c>
      <c r="G14" s="2">
        <v>0</v>
      </c>
      <c r="H14" s="2" t="s">
        <v>40</v>
      </c>
      <c r="I14" s="2" t="s">
        <v>30</v>
      </c>
      <c r="J14" s="2" t="s">
        <v>19</v>
      </c>
      <c r="K14" s="2" t="s">
        <v>18</v>
      </c>
      <c r="L14" s="2" t="s">
        <v>19</v>
      </c>
      <c r="M14" s="2" t="s">
        <v>20</v>
      </c>
    </row>
    <row r="15" spans="1:13" x14ac:dyDescent="0.25">
      <c r="A15" s="2" t="s">
        <v>42</v>
      </c>
      <c r="B15" s="2" t="s">
        <v>19</v>
      </c>
      <c r="C15" s="2" t="s">
        <v>15</v>
      </c>
      <c r="D15" s="3">
        <v>45351</v>
      </c>
      <c r="E15" s="2">
        <v>0</v>
      </c>
      <c r="F15" s="2">
        <v>1</v>
      </c>
      <c r="G15" s="2">
        <v>0</v>
      </c>
      <c r="H15" s="2" t="s">
        <v>29</v>
      </c>
      <c r="I15" s="2" t="s">
        <v>30</v>
      </c>
      <c r="J15" s="2" t="s">
        <v>19</v>
      </c>
      <c r="K15" s="2" t="s">
        <v>29</v>
      </c>
      <c r="L15" s="2" t="s">
        <v>19</v>
      </c>
      <c r="M15" s="2" t="s">
        <v>31</v>
      </c>
    </row>
    <row r="16" spans="1:13" x14ac:dyDescent="0.25">
      <c r="A16" s="2" t="s">
        <v>43</v>
      </c>
      <c r="B16" s="2" t="s">
        <v>19</v>
      </c>
      <c r="C16" s="2" t="s">
        <v>15</v>
      </c>
      <c r="D16" s="3">
        <v>45260</v>
      </c>
      <c r="E16" s="2">
        <v>0</v>
      </c>
      <c r="F16" s="2">
        <v>1</v>
      </c>
      <c r="G16" s="2">
        <v>0</v>
      </c>
      <c r="H16" s="2" t="s">
        <v>29</v>
      </c>
      <c r="I16" s="2" t="s">
        <v>30</v>
      </c>
      <c r="J16" s="2" t="s">
        <v>19</v>
      </c>
      <c r="K16" s="2" t="s">
        <v>29</v>
      </c>
      <c r="L16" s="2" t="s">
        <v>19</v>
      </c>
      <c r="M16" s="2" t="s">
        <v>31</v>
      </c>
    </row>
    <row r="19" spans="5:6" x14ac:dyDescent="0.25">
      <c r="E19" s="8" t="s">
        <v>44</v>
      </c>
      <c r="F19" s="9"/>
    </row>
    <row r="20" spans="5:6" x14ac:dyDescent="0.25">
      <c r="E20" s="4" t="s">
        <v>45</v>
      </c>
      <c r="F20" s="2" t="s">
        <v>46</v>
      </c>
    </row>
  </sheetData>
  <autoFilter ref="A1:M17" xr:uid="{00000000-0009-0000-0000-000000000000}">
    <sortState ref="A2:M17">
      <sortCondition ref="A1:A17"/>
    </sortState>
  </autoFilter>
  <mergeCells count="1">
    <mergeCell ref="E19:F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E8"/>
  <sheetViews>
    <sheetView zoomScale="90" zoomScaleNormal="90" workbookViewId="0">
      <selection activeCell="D2" sqref="D2"/>
    </sheetView>
  </sheetViews>
  <sheetFormatPr defaultColWidth="9" defaultRowHeight="15" x14ac:dyDescent="0.25"/>
  <cols>
    <col min="1" max="1" width="30.5703125" bestFit="1" customWidth="1"/>
    <col min="2" max="2" width="12.7109375" bestFit="1" customWidth="1"/>
    <col min="4" max="4" width="42.5703125" bestFit="1" customWidth="1"/>
    <col min="5" max="5" width="11" bestFit="1" customWidth="1"/>
  </cols>
  <sheetData>
    <row r="1" spans="1:5" x14ac:dyDescent="0.25">
      <c r="A1" s="1" t="s">
        <v>0</v>
      </c>
      <c r="B1" s="1" t="s">
        <v>4</v>
      </c>
      <c r="D1" s="5" t="s">
        <v>47</v>
      </c>
      <c r="E1" s="5" t="s">
        <v>48</v>
      </c>
    </row>
    <row r="2" spans="1:5" x14ac:dyDescent="0.25">
      <c r="A2" s="2" t="s">
        <v>21</v>
      </c>
      <c r="B2" s="2">
        <v>20</v>
      </c>
      <c r="D2" s="2" t="s">
        <v>49</v>
      </c>
      <c r="E2" s="2">
        <f>SUM(B2:B8)</f>
        <v>928</v>
      </c>
    </row>
    <row r="3" spans="1:5" x14ac:dyDescent="0.25">
      <c r="A3" s="2" t="s">
        <v>35</v>
      </c>
      <c r="B3" s="2">
        <v>40</v>
      </c>
    </row>
    <row r="4" spans="1:5" x14ac:dyDescent="0.25">
      <c r="A4" s="2" t="s">
        <v>25</v>
      </c>
      <c r="B4" s="2">
        <v>36</v>
      </c>
    </row>
    <row r="5" spans="1:5" x14ac:dyDescent="0.25">
      <c r="A5" s="2" t="s">
        <v>13</v>
      </c>
      <c r="B5" s="2">
        <v>62</v>
      </c>
    </row>
    <row r="6" spans="1:5" x14ac:dyDescent="0.25">
      <c r="A6" s="2" t="s">
        <v>32</v>
      </c>
      <c r="B6" s="2">
        <v>66</v>
      </c>
    </row>
    <row r="7" spans="1:5" x14ac:dyDescent="0.25">
      <c r="A7" s="2" t="s">
        <v>41</v>
      </c>
      <c r="B7" s="2">
        <v>186</v>
      </c>
    </row>
    <row r="8" spans="1:5" x14ac:dyDescent="0.25">
      <c r="A8" s="2" t="s">
        <v>39</v>
      </c>
      <c r="B8" s="2">
        <v>518</v>
      </c>
    </row>
  </sheetData>
  <autoFilter ref="A1:B8" xr:uid="{00000000-0009-0000-0000-000001000000}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D16" sqref="D16"/>
    </sheetView>
  </sheetViews>
  <sheetFormatPr defaultRowHeight="15" x14ac:dyDescent="0.25"/>
  <cols>
    <col min="1" max="1" width="30.5703125" bestFit="1" customWidth="1"/>
    <col min="2" max="2" width="12.7109375" bestFit="1" customWidth="1"/>
    <col min="4" max="4" width="69.5703125" bestFit="1" customWidth="1"/>
    <col min="5" max="5" width="18.7109375" bestFit="1" customWidth="1"/>
  </cols>
  <sheetData>
    <row r="1" spans="1:5" x14ac:dyDescent="0.25">
      <c r="A1" s="1" t="s">
        <v>0</v>
      </c>
      <c r="B1" s="1" t="s">
        <v>4</v>
      </c>
      <c r="D1" s="5" t="s">
        <v>47</v>
      </c>
      <c r="E1" s="5" t="s">
        <v>48</v>
      </c>
    </row>
    <row r="2" spans="1:5" x14ac:dyDescent="0.25">
      <c r="A2" s="2" t="s">
        <v>21</v>
      </c>
      <c r="B2" s="2">
        <v>20</v>
      </c>
      <c r="D2" s="4" t="s">
        <v>50</v>
      </c>
      <c r="E2" s="4" t="str">
        <f>INDEX(A2:A8,MATCH(LARGE(B2:B8,1),B2:B8,0))</f>
        <v>SAO SEBASTIAO T/U</v>
      </c>
    </row>
    <row r="3" spans="1:5" x14ac:dyDescent="0.25">
      <c r="A3" s="2" t="s">
        <v>35</v>
      </c>
      <c r="B3" s="2">
        <v>40</v>
      </c>
    </row>
    <row r="4" spans="1:5" x14ac:dyDescent="0.25">
      <c r="A4" s="2" t="s">
        <v>25</v>
      </c>
      <c r="B4" s="2">
        <v>36</v>
      </c>
    </row>
    <row r="5" spans="1:5" x14ac:dyDescent="0.25">
      <c r="A5" s="2" t="s">
        <v>13</v>
      </c>
      <c r="B5" s="2">
        <v>62</v>
      </c>
    </row>
    <row r="6" spans="1:5" x14ac:dyDescent="0.25">
      <c r="A6" s="2" t="s">
        <v>32</v>
      </c>
      <c r="B6" s="2">
        <v>66</v>
      </c>
    </row>
    <row r="7" spans="1:5" x14ac:dyDescent="0.25">
      <c r="A7" s="2" t="s">
        <v>41</v>
      </c>
      <c r="B7" s="2">
        <v>186</v>
      </c>
    </row>
    <row r="8" spans="1:5" x14ac:dyDescent="0.25">
      <c r="A8" s="2" t="s">
        <v>39</v>
      </c>
      <c r="B8" s="2">
        <v>518</v>
      </c>
    </row>
    <row r="13" spans="1:5" x14ac:dyDescent="0.25">
      <c r="A13" s="6"/>
    </row>
  </sheetData>
  <autoFilter ref="A1:B8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E2" sqref="E2"/>
    </sheetView>
  </sheetViews>
  <sheetFormatPr defaultRowHeight="15" x14ac:dyDescent="0.25"/>
  <cols>
    <col min="1" max="1" width="23.28515625" bestFit="1" customWidth="1"/>
    <col min="2" max="2" width="15" bestFit="1" customWidth="1"/>
    <col min="4" max="4" width="70.140625" bestFit="1" customWidth="1"/>
    <col min="5" max="5" width="23.28515625" bestFit="1" customWidth="1"/>
  </cols>
  <sheetData>
    <row r="1" spans="1:5" x14ac:dyDescent="0.25">
      <c r="A1" s="1" t="s">
        <v>0</v>
      </c>
      <c r="B1" s="1" t="s">
        <v>4</v>
      </c>
      <c r="D1" s="5" t="s">
        <v>47</v>
      </c>
      <c r="E1" s="5" t="s">
        <v>48</v>
      </c>
    </row>
    <row r="2" spans="1:5" x14ac:dyDescent="0.25">
      <c r="A2" s="2" t="s">
        <v>21</v>
      </c>
      <c r="B2" s="2">
        <v>20</v>
      </c>
      <c r="D2" s="2" t="s">
        <v>51</v>
      </c>
      <c r="E2" s="2" t="str">
        <f>INDEX(A2:A8,MATCH(SMALL(B2:B8,1),B2:B8,0))</f>
        <v>CACHOEIRA PAULISTA D1</v>
      </c>
    </row>
    <row r="3" spans="1:5" x14ac:dyDescent="0.25">
      <c r="A3" s="2" t="s">
        <v>35</v>
      </c>
      <c r="B3" s="2">
        <v>40</v>
      </c>
    </row>
    <row r="4" spans="1:5" x14ac:dyDescent="0.25">
      <c r="A4" s="2" t="s">
        <v>25</v>
      </c>
      <c r="B4" s="2">
        <v>36</v>
      </c>
    </row>
    <row r="5" spans="1:5" x14ac:dyDescent="0.25">
      <c r="A5" s="2" t="s">
        <v>13</v>
      </c>
      <c r="B5" s="2">
        <v>62</v>
      </c>
    </row>
    <row r="6" spans="1:5" x14ac:dyDescent="0.25">
      <c r="A6" s="2" t="s">
        <v>32</v>
      </c>
      <c r="B6" s="2">
        <v>66</v>
      </c>
    </row>
    <row r="7" spans="1:5" x14ac:dyDescent="0.25">
      <c r="A7" s="2" t="s">
        <v>41</v>
      </c>
      <c r="B7" s="2">
        <v>186</v>
      </c>
    </row>
    <row r="8" spans="1:5" x14ac:dyDescent="0.25">
      <c r="A8" s="2" t="s">
        <v>39</v>
      </c>
      <c r="B8" s="2">
        <v>518</v>
      </c>
    </row>
    <row r="13" spans="1:5" x14ac:dyDescent="0.25">
      <c r="B13" s="2"/>
    </row>
  </sheetData>
  <autoFilter ref="A1:B8" xr:uid="{00000000-0009-0000-0000-000003000000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F2" sqref="F2"/>
    </sheetView>
  </sheetViews>
  <sheetFormatPr defaultRowHeight="15" x14ac:dyDescent="0.25"/>
  <cols>
    <col min="1" max="1" width="17.7109375" bestFit="1" customWidth="1"/>
    <col min="2" max="2" width="17.7109375" customWidth="1"/>
    <col min="3" max="3" width="15" bestFit="1" customWidth="1"/>
    <col min="5" max="5" width="63.7109375" bestFit="1" customWidth="1"/>
    <col min="6" max="6" width="11" bestFit="1" customWidth="1"/>
  </cols>
  <sheetData>
    <row r="1" spans="1:6" x14ac:dyDescent="0.25">
      <c r="A1" s="1" t="s">
        <v>3</v>
      </c>
      <c r="B1" s="5" t="s">
        <v>52</v>
      </c>
      <c r="C1" s="1" t="s">
        <v>4</v>
      </c>
      <c r="E1" s="5" t="s">
        <v>47</v>
      </c>
      <c r="F1" s="5" t="s">
        <v>48</v>
      </c>
    </row>
    <row r="2" spans="1:6" x14ac:dyDescent="0.25">
      <c r="A2" s="3">
        <v>45268</v>
      </c>
      <c r="B2" s="4">
        <f>YEAR(A2)</f>
        <v>2023</v>
      </c>
      <c r="C2" s="2">
        <v>62</v>
      </c>
      <c r="E2" s="2" t="s">
        <v>55</v>
      </c>
      <c r="F2" s="2">
        <f>LARGE(C11:C12,1)</f>
        <v>704</v>
      </c>
    </row>
    <row r="3" spans="1:6" x14ac:dyDescent="0.25">
      <c r="A3" s="3">
        <v>44994</v>
      </c>
      <c r="B3" s="4">
        <f t="shared" ref="B3:B8" si="0">YEAR(A3)</f>
        <v>2023</v>
      </c>
      <c r="C3" s="2">
        <v>20</v>
      </c>
    </row>
    <row r="4" spans="1:6" x14ac:dyDescent="0.25">
      <c r="A4" s="3">
        <v>45090</v>
      </c>
      <c r="B4" s="4">
        <f t="shared" si="0"/>
        <v>2023</v>
      </c>
      <c r="C4" s="2">
        <v>36</v>
      </c>
    </row>
    <row r="5" spans="1:6" x14ac:dyDescent="0.25">
      <c r="A5" s="3">
        <v>45268</v>
      </c>
      <c r="B5" s="4">
        <f t="shared" si="0"/>
        <v>2023</v>
      </c>
      <c r="C5" s="2">
        <v>66</v>
      </c>
    </row>
    <row r="6" spans="1:6" x14ac:dyDescent="0.25">
      <c r="A6" s="3">
        <v>45012</v>
      </c>
      <c r="B6" s="4">
        <f t="shared" si="0"/>
        <v>2023</v>
      </c>
      <c r="C6" s="2">
        <v>40</v>
      </c>
    </row>
    <row r="7" spans="1:6" x14ac:dyDescent="0.25">
      <c r="A7" s="3">
        <v>45341</v>
      </c>
      <c r="B7" s="4">
        <f t="shared" si="0"/>
        <v>2024</v>
      </c>
      <c r="C7" s="2">
        <v>518</v>
      </c>
    </row>
    <row r="8" spans="1:6" x14ac:dyDescent="0.25">
      <c r="A8" s="3">
        <v>45325</v>
      </c>
      <c r="B8" s="4">
        <f t="shared" si="0"/>
        <v>2024</v>
      </c>
      <c r="C8" s="2">
        <v>186</v>
      </c>
    </row>
    <row r="9" spans="1:6" x14ac:dyDescent="0.25">
      <c r="B9" s="7"/>
    </row>
    <row r="10" spans="1:6" x14ac:dyDescent="0.25">
      <c r="B10" s="5" t="s">
        <v>52</v>
      </c>
      <c r="C10" s="5" t="s">
        <v>53</v>
      </c>
    </row>
    <row r="11" spans="1:6" x14ac:dyDescent="0.25">
      <c r="B11" s="4">
        <v>2023</v>
      </c>
      <c r="C11" s="2">
        <f>SUMIF($B$2:$B$8,2023,$C$2:$C$8)</f>
        <v>224</v>
      </c>
    </row>
    <row r="12" spans="1:6" x14ac:dyDescent="0.25">
      <c r="B12" s="4">
        <v>2024</v>
      </c>
      <c r="C12" s="2">
        <f>SUMIF($B$2:$B$8,2024,$C$2:$C$8)</f>
        <v>704</v>
      </c>
    </row>
  </sheetData>
  <autoFilter ref="A1:C8" xr:uid="{00000000-0009-0000-0000-000004000000}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I14" sqref="I14"/>
    </sheetView>
  </sheetViews>
  <sheetFormatPr defaultRowHeight="15" x14ac:dyDescent="0.25"/>
  <cols>
    <col min="1" max="1" width="15.42578125" bestFit="1" customWidth="1"/>
    <col min="2" max="2" width="12.28515625" customWidth="1"/>
    <col min="3" max="3" width="13.42578125" bestFit="1" customWidth="1"/>
    <col min="5" max="5" width="63.7109375" bestFit="1" customWidth="1"/>
    <col min="6" max="6" width="11" bestFit="1" customWidth="1"/>
  </cols>
  <sheetData>
    <row r="1" spans="1:6" x14ac:dyDescent="0.25">
      <c r="A1" s="1" t="s">
        <v>3</v>
      </c>
      <c r="B1" s="5" t="s">
        <v>52</v>
      </c>
      <c r="C1" s="1" t="s">
        <v>4</v>
      </c>
      <c r="E1" s="5" t="s">
        <v>47</v>
      </c>
      <c r="F1" s="5" t="s">
        <v>48</v>
      </c>
    </row>
    <row r="2" spans="1:6" x14ac:dyDescent="0.25">
      <c r="A2" s="3">
        <v>45268</v>
      </c>
      <c r="B2" s="4">
        <f>YEAR(A2)</f>
        <v>2023</v>
      </c>
      <c r="C2" s="2">
        <v>62</v>
      </c>
      <c r="E2" s="2" t="s">
        <v>54</v>
      </c>
      <c r="F2" s="2">
        <f>SMALL(C11:C12,1)</f>
        <v>224</v>
      </c>
    </row>
    <row r="3" spans="1:6" x14ac:dyDescent="0.25">
      <c r="A3" s="3">
        <v>44994</v>
      </c>
      <c r="B3" s="4">
        <f t="shared" ref="B3:B8" si="0">YEAR(A3)</f>
        <v>2023</v>
      </c>
      <c r="C3" s="2">
        <v>20</v>
      </c>
    </row>
    <row r="4" spans="1:6" x14ac:dyDescent="0.25">
      <c r="A4" s="3">
        <v>45090</v>
      </c>
      <c r="B4" s="4">
        <f t="shared" si="0"/>
        <v>2023</v>
      </c>
      <c r="C4" s="2">
        <v>36</v>
      </c>
    </row>
    <row r="5" spans="1:6" x14ac:dyDescent="0.25">
      <c r="A5" s="3">
        <v>45268</v>
      </c>
      <c r="B5" s="4">
        <f t="shared" si="0"/>
        <v>2023</v>
      </c>
      <c r="C5" s="2">
        <v>66</v>
      </c>
    </row>
    <row r="6" spans="1:6" x14ac:dyDescent="0.25">
      <c r="A6" s="3">
        <v>45012</v>
      </c>
      <c r="B6" s="4">
        <f t="shared" si="0"/>
        <v>2023</v>
      </c>
      <c r="C6" s="2">
        <v>40</v>
      </c>
    </row>
    <row r="7" spans="1:6" x14ac:dyDescent="0.25">
      <c r="A7" s="3">
        <v>45341</v>
      </c>
      <c r="B7" s="4">
        <f t="shared" si="0"/>
        <v>2024</v>
      </c>
      <c r="C7" s="2">
        <v>518</v>
      </c>
    </row>
    <row r="8" spans="1:6" x14ac:dyDescent="0.25">
      <c r="A8" s="3">
        <v>45325</v>
      </c>
      <c r="B8" s="4">
        <f t="shared" si="0"/>
        <v>2024</v>
      </c>
      <c r="C8" s="2">
        <v>186</v>
      </c>
    </row>
    <row r="9" spans="1:6" x14ac:dyDescent="0.25">
      <c r="B9" s="7"/>
    </row>
    <row r="10" spans="1:6" x14ac:dyDescent="0.25">
      <c r="B10" s="5" t="s">
        <v>52</v>
      </c>
      <c r="C10" s="5" t="s">
        <v>53</v>
      </c>
    </row>
    <row r="11" spans="1:6" x14ac:dyDescent="0.25">
      <c r="B11" s="4">
        <v>2023</v>
      </c>
      <c r="C11" s="2">
        <f>SUMIF($B$2:$B$8,2023,$C$2:$C$8)</f>
        <v>224</v>
      </c>
    </row>
    <row r="12" spans="1:6" x14ac:dyDescent="0.25">
      <c r="B12" s="4">
        <v>2024</v>
      </c>
      <c r="C12" s="2">
        <f>SUMIF($B$2:$B$8,2024,$C$2:$C$8)</f>
        <v>704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Empreendimentos_Entregues_por_R</vt:lpstr>
      <vt:lpstr>PERGUNTA 1</vt:lpstr>
      <vt:lpstr>PERGUNTA 2</vt:lpstr>
      <vt:lpstr>PERGUNTA 3</vt:lpstr>
      <vt:lpstr>PERGUNTA 4</vt:lpstr>
      <vt:lpstr>PERGUNTA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EDUARDO PEREIRA</cp:lastModifiedBy>
  <cp:revision/>
  <dcterms:created xsi:type="dcterms:W3CDTF">2024-09-13T01:04:35Z</dcterms:created>
  <dcterms:modified xsi:type="dcterms:W3CDTF">2024-09-20T23:21:26Z</dcterms:modified>
  <cp:category/>
  <cp:contentStatus/>
</cp:coreProperties>
</file>