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<sst xmlns="http://schemas.openxmlformats.org/spreadsheetml/2006/main" count="28" uniqueCount="27">
  <si>
    <t>Func.</t>
  </si>
  <si>
    <t>Sal. Bruto</t>
  </si>
  <si>
    <t>Dependentes</t>
  </si>
  <si>
    <t>Valor Dependente</t>
  </si>
  <si>
    <t>Inss</t>
  </si>
  <si>
    <t>I. Renda</t>
  </si>
  <si>
    <t>Sal. Líquido</t>
  </si>
  <si>
    <t>Base de Cálculo IR</t>
  </si>
  <si>
    <t>Alíquota</t>
  </si>
  <si>
    <t>Dedução</t>
  </si>
  <si>
    <t>Maria</t>
  </si>
  <si>
    <t>João</t>
  </si>
  <si>
    <t>Sérgio</t>
  </si>
  <si>
    <t>Ana</t>
  </si>
  <si>
    <t>Raquel</t>
  </si>
  <si>
    <t>Acima de 4664,68</t>
  </si>
  <si>
    <t>Jorge</t>
  </si>
  <si>
    <t>José</t>
  </si>
  <si>
    <t>Parcela a Deduzir por Dependente</t>
  </si>
  <si>
    <t>Marcos</t>
  </si>
  <si>
    <t>Marcela</t>
  </si>
  <si>
    <t>Geraldo</t>
  </si>
  <si>
    <r>
      <rPr>
        <rFont val="Arial"/>
        <b/>
        <color rgb="FF00B050"/>
        <sz val="8.0"/>
      </rPr>
      <t xml:space="preserve">Base de Cálculo </t>
    </r>
    <r>
      <rPr>
        <rFont val="Arial"/>
        <b/>
        <color rgb="FFFF0000"/>
        <sz val="8.0"/>
      </rPr>
      <t>INSS</t>
    </r>
  </si>
  <si>
    <t>Parcela a Deduzir</t>
  </si>
  <si>
    <t>Site para conferência</t>
  </si>
  <si>
    <t>https://www.calculadorafacil.com.br/trabalhista/calculo-salario-liquido</t>
  </si>
  <si>
    <t>https://www.calcule.net/trabalhista/calculo-salario-liquido/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</si>
</sst>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_-* #,##0.00_-;\-* #,##0.00_-;_-* &quot;-&quot;??_-;_-@"/>
    <numFmt numFmtId="166" formatCode="_(&quot;R$ &quot;* #,##0.00_);_(&quot;R$ &quot;* \(#,##0.00\);_(&quot;R$ &quot;* \-??_);_(@_)"/>
    <numFmt numFmtId="167" formatCode="0.0%"/>
  </numFmts>
  <fonts count="16">
    <font>
      <sz val="11.0"/>
      <color theme="1"/>
      <name val="Arial"/>
      <scheme val="minor"/>
    </font>
    <font>
      <b/>
      <sz val="9.0"/>
      <color theme="1"/>
      <name val="Arial"/>
    </font>
    <font>
      <b/>
      <sz val="9.0"/>
      <color rgb="FF0000FF"/>
      <name val="Arial"/>
    </font>
    <font>
      <b/>
      <sz val="8.0"/>
      <color rgb="FFFFC000"/>
      <name val="Arial"/>
    </font>
    <font>
      <sz val="9.0"/>
      <color theme="1"/>
      <name val="Calibri"/>
    </font>
    <font>
      <sz val="9.0"/>
      <color theme="1"/>
      <name val="Arial"/>
    </font>
    <font>
      <b/>
      <sz val="9.0"/>
      <color rgb="FFFF0000"/>
      <name val="Arial"/>
    </font>
    <font>
      <b/>
      <sz val="9.0"/>
      <color rgb="FFFF0000"/>
      <name val="Calibri"/>
    </font>
    <font>
      <b/>
      <sz val="8.0"/>
      <color rgb="FF00B050"/>
      <name val="Arial"/>
    </font>
    <font>
      <b/>
      <sz val="8.0"/>
      <color rgb="FFFF0000"/>
      <name val="Arial"/>
    </font>
    <font>
      <sz val="11.0"/>
      <color theme="1"/>
      <name val="Calibri"/>
    </font>
    <font>
      <u/>
      <sz val="11.0"/>
      <color theme="10"/>
      <name val="Arial"/>
    </font>
    <font>
      <u/>
      <sz val="11.0"/>
      <color rgb="FF800080"/>
      <name val="Arial"/>
    </font>
    <font/>
    <font>
      <b/>
      <sz val="9.0"/>
      <color theme="8"/>
      <name val="Arial"/>
    </font>
    <font>
      <u/>
      <sz val="9.0"/>
      <color theme="1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1" fillId="2" fontId="3" numFmtId="0" xfId="0" applyBorder="1" applyFill="1" applyFont="1"/>
    <xf borderId="1" fillId="0" fontId="1" numFmtId="164" xfId="0" applyBorder="1" applyFont="1" applyNumberFormat="1"/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1" numFmtId="166" xfId="0" applyAlignment="1" applyBorder="1" applyFont="1" applyNumberFormat="1">
      <alignment horizontal="center"/>
    </xf>
    <xf borderId="1" fillId="0" fontId="4" numFmtId="165" xfId="0" applyBorder="1" applyFont="1" applyNumberFormat="1"/>
    <xf borderId="1" fillId="0" fontId="4" numFmtId="0" xfId="0" applyBorder="1" applyFont="1"/>
    <xf borderId="1" fillId="0" fontId="4" numFmtId="10" xfId="0" applyBorder="1" applyFont="1" applyNumberFormat="1"/>
    <xf borderId="1" fillId="0" fontId="4" numFmtId="9" xfId="0" applyBorder="1" applyFont="1" applyNumberFormat="1"/>
    <xf borderId="0" fillId="0" fontId="5" numFmtId="0" xfId="0" applyFont="1"/>
    <xf borderId="1" fillId="0" fontId="6" numFmtId="0" xfId="0" applyBorder="1" applyFont="1"/>
    <xf borderId="1" fillId="0" fontId="7" numFmtId="165" xfId="0" applyBorder="1" applyFont="1" applyNumberFormat="1"/>
    <xf borderId="0" fillId="0" fontId="6" numFmtId="0" xfId="0" applyFont="1"/>
    <xf borderId="0" fillId="0" fontId="4" numFmtId="165" xfId="0" applyFont="1" applyNumberFormat="1"/>
    <xf borderId="1" fillId="3" fontId="8" numFmtId="0" xfId="0" applyAlignment="1" applyBorder="1" applyFill="1" applyFont="1">
      <alignment horizontal="center"/>
    </xf>
    <xf borderId="1" fillId="3" fontId="9" numFmtId="0" xfId="0" applyAlignment="1" applyBorder="1" applyFont="1">
      <alignment horizontal="center"/>
    </xf>
    <xf borderId="1" fillId="0" fontId="4" numFmtId="167" xfId="0" applyBorder="1" applyFont="1" applyNumberFormat="1"/>
    <xf borderId="1" fillId="0" fontId="5" numFmtId="0" xfId="0" applyBorder="1" applyFont="1"/>
    <xf borderId="0" fillId="0" fontId="10" numFmtId="164" xfId="0" applyFont="1" applyNumberFormat="1"/>
    <xf borderId="1" fillId="0" fontId="5" numFmtId="9" xfId="0" applyBorder="1" applyFont="1" applyNumberFormat="1"/>
    <xf borderId="0" fillId="0" fontId="11" numFmtId="0" xfId="0" applyFont="1"/>
    <xf borderId="0" fillId="0" fontId="12" numFmtId="0" xfId="0" applyFont="1"/>
    <xf borderId="2" fillId="0" fontId="1" numFmtId="0" xfId="0" applyAlignment="1" applyBorder="1" applyFont="1">
      <alignment horizontal="center"/>
    </xf>
    <xf borderId="3" fillId="0" fontId="13" numFmtId="0" xfId="0" applyBorder="1" applyFont="1"/>
    <xf borderId="4" fillId="0" fontId="13" numFmtId="0" xfId="0" applyBorder="1" applyFont="1"/>
    <xf borderId="1" fillId="0" fontId="14" numFmtId="0" xfId="0" applyBorder="1" applyFont="1"/>
    <xf borderId="1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495300</xdr:colOff>
      <xdr:row>11</xdr:row>
      <xdr:rowOff>76200</xdr:rowOff>
    </xdr:from>
    <xdr:ext cx="1257300" cy="476250"/>
    <xdr:sp>
      <xdr:nvSpPr>
        <xdr:cNvPr id="3" name="Shape 3"/>
        <xdr:cNvSpPr/>
      </xdr:nvSpPr>
      <xdr:spPr>
        <a:xfrm>
          <a:off x="4722113" y="3545050"/>
          <a:ext cx="1247775" cy="4699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189062" y="-357647"/>
              </a:lnTo>
            </a:path>
          </a:pathLst>
        </a:custGeom>
        <a:solidFill>
          <a:srgbClr val="FF000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700"/>
            <a:buFont typeface="Arial"/>
            <a:buNone/>
          </a:pPr>
          <a:r>
            <a:rPr lang="en-US" sz="7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é o valor da parcela a deduzir por dependente multiplicado pelo nº de dependentes.</a:t>
          </a:r>
          <a:endParaRPr sz="70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180975</xdr:colOff>
      <xdr:row>15</xdr:row>
      <xdr:rowOff>57150</xdr:rowOff>
    </xdr:from>
    <xdr:ext cx="3343275" cy="1619250"/>
    <xdr:sp>
      <xdr:nvSpPr>
        <xdr:cNvPr id="4" name="Shape 4"/>
        <xdr:cNvSpPr/>
      </xdr:nvSpPr>
      <xdr:spPr>
        <a:xfrm>
          <a:off x="3676585" y="2973550"/>
          <a:ext cx="3338830" cy="1612900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90762" y="-94508"/>
              </a:lnTo>
            </a:path>
          </a:pathLst>
        </a:custGeom>
        <a:solidFill>
          <a:srgbClr val="00B050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 o funcionário receber até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1.212,00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7,5%</a:t>
          </a:r>
          <a:endParaRPr b="1" sz="8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1.212,01 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2.427,35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9%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menos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 parcela a deduzir de  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18,18</a:t>
          </a:r>
          <a:endParaRPr b="1" sz="800">
            <a:solidFill>
              <a:srgbClr val="FF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FF0000"/>
            </a:buClr>
            <a:buSzPts val="800"/>
            <a:buFont typeface="Calibri"/>
            <a:buNone/>
          </a:pP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2.427,36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3.641,03 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12% </a:t>
          </a:r>
          <a:r>
            <a:rPr b="1" lang="en-US" sz="800"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menos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 parcela a deduzir de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91,00</a:t>
          </a:r>
          <a:endParaRPr b="1" sz="800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3.641,04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7087,22  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descontará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14%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menos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a parcela a deduzir de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1</a:t>
          </a:r>
          <a:r>
            <a:rPr b="1" lang="en-US" sz="800">
              <a:solidFill>
                <a:srgbClr val="FF0000"/>
              </a:solidFill>
            </a:rPr>
            <a:t>63,82</a:t>
          </a:r>
          <a:endParaRPr sz="800">
            <a:solidFill>
              <a:srgbClr val="FF0000"/>
            </a:solidFill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Acima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7087,22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o cálculo</a:t>
          </a: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será sobre o teto  do valor </a:t>
          </a:r>
          <a:r>
            <a:rPr b="1" lang="en-US" sz="8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7087,22</a:t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Exemplo de cálculo:</a:t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Arial"/>
            <a:buNone/>
          </a:pPr>
          <a:r>
            <a:rPr b="1" lang="en-US" sz="800">
              <a:solidFill>
                <a:schemeClr val="dk1"/>
              </a:solidFill>
            </a:rPr>
            <a:t>Com o salário de </a:t>
          </a:r>
          <a:r>
            <a:rPr b="1" lang="en-US" sz="800">
              <a:solidFill>
                <a:schemeClr val="lt1"/>
              </a:solidFill>
            </a:rPr>
            <a:t>R$ 3.000,00</a:t>
          </a:r>
          <a:r>
            <a:rPr b="1" lang="en-US" sz="800">
              <a:solidFill>
                <a:schemeClr val="dk1"/>
              </a:solidFill>
            </a:rPr>
            <a:t> o cálculo por este método ficará assim:</a:t>
          </a:r>
          <a:endParaRPr b="1" sz="8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Arial"/>
            <a:buNone/>
          </a:pPr>
          <a:r>
            <a:rPr b="1" lang="en-US" sz="800">
              <a:solidFill>
                <a:schemeClr val="dk1"/>
              </a:solidFill>
            </a:rPr>
            <a:t>Alíquota correspondente: </a:t>
          </a:r>
          <a:r>
            <a:rPr b="1" lang="en-US" sz="800">
              <a:solidFill>
                <a:schemeClr val="lt1"/>
              </a:solidFill>
            </a:rPr>
            <a:t>3.000,00</a:t>
          </a:r>
          <a:r>
            <a:rPr b="1" lang="en-US" sz="800">
              <a:solidFill>
                <a:schemeClr val="dk1"/>
              </a:solidFill>
            </a:rPr>
            <a:t> x </a:t>
          </a:r>
          <a:r>
            <a:rPr b="1" lang="en-US" sz="800">
              <a:solidFill>
                <a:srgbClr val="FF0000"/>
              </a:solidFill>
            </a:rPr>
            <a:t>0,12</a:t>
          </a:r>
          <a:r>
            <a:rPr b="1" lang="en-US" sz="800">
              <a:solidFill>
                <a:schemeClr val="dk1"/>
              </a:solidFill>
            </a:rPr>
            <a:t> = 360,00</a:t>
          </a:r>
          <a:endParaRPr b="1" sz="800">
            <a:solidFill>
              <a:schemeClr val="dk1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Arial"/>
            <a:buNone/>
          </a:pPr>
          <a:r>
            <a:rPr b="1" lang="en-US" sz="800">
              <a:solidFill>
                <a:schemeClr val="dk1"/>
              </a:solidFill>
            </a:rPr>
            <a:t>Subtrair</a:t>
          </a:r>
          <a:r>
            <a:rPr b="1" lang="en-US" sz="800">
              <a:solidFill>
                <a:schemeClr val="dk1"/>
              </a:solidFill>
            </a:rPr>
            <a:t> pela p</a:t>
          </a:r>
          <a:r>
            <a:rPr b="1" lang="en-US" sz="800">
              <a:solidFill>
                <a:schemeClr val="dk1"/>
              </a:solidFill>
            </a:rPr>
            <a:t>arcela a deduzir: 360,00 - 91,00 = 269,00</a:t>
          </a:r>
          <a:endParaRPr b="1" sz="8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5</xdr:col>
      <xdr:colOff>400050</xdr:colOff>
      <xdr:row>10</xdr:row>
      <xdr:rowOff>171450</xdr:rowOff>
    </xdr:from>
    <xdr:ext cx="2324100" cy="2895600"/>
    <xdr:sp>
      <xdr:nvSpPr>
        <xdr:cNvPr id="5" name="Shape 5"/>
        <xdr:cNvSpPr/>
      </xdr:nvSpPr>
      <xdr:spPr>
        <a:xfrm>
          <a:off x="4188395" y="2336963"/>
          <a:ext cx="2315210" cy="2886075"/>
        </a:xfrm>
        <a:custGeom>
          <a:rect b="b" l="l" r="r" t="t"/>
          <a:pathLst>
            <a:path extrusionOk="0" h="120000" w="120000">
              <a:moveTo>
                <a:pt x="0" y="0"/>
              </a:moveTo>
              <a:lnTo>
                <a:pt x="120000" y="0"/>
              </a:lnTo>
              <a:lnTo>
                <a:pt x="120000" y="120000"/>
              </a:lnTo>
              <a:lnTo>
                <a:pt x="0" y="120000"/>
              </a:lnTo>
              <a:close/>
            </a:path>
            <a:path extrusionOk="0" fill="none" h="120000" w="120000">
              <a:moveTo>
                <a:pt x="-10000" y="22500"/>
              </a:moveTo>
              <a:lnTo>
                <a:pt x="-20000" y="22500"/>
              </a:lnTo>
              <a:lnTo>
                <a:pt x="-18414" y="-18096"/>
              </a:lnTo>
            </a:path>
          </a:pathLst>
        </a:custGeom>
        <a:solidFill>
          <a:srgbClr val="C55A1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Para cálculo do Imposto de Renda</a:t>
          </a:r>
          <a:endParaRPr b="1" sz="80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Devemos subtrair o salário bruto pelo vagor pago de INSS e do valor pago por Dependentes, realizada a subtração teremos o valor para cálculo do imposto de renda conforme tabela da base de cálculo.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Do resultado do cálculo faremos a subtração da dedução conforme tabela  para termos o valor a pagar do imposto.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Exemplo: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Salário Bruto: 4.300,00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Dependentes: 1 * 189,59 = 189,59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Inss:  438,18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Cálculo do imposto: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4.300 -189,59-438,18=  3.672,23(Salário Base)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3672,23* 15%= 550,83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marR="0" rtl="0" algn="just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550,83- 354,8= 196,03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Clr>
              <a:schemeClr val="lt1"/>
            </a:buClr>
            <a:buSzPts val="800"/>
            <a:buFont typeface="Calibri"/>
            <a:buNone/>
          </a:pPr>
          <a:r>
            <a:rPr b="1" lang="en-US" sz="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  <a:p>
          <a:pPr indent="0" lvl="0" marL="0" rtl="0" algn="just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b="1" sz="800"/>
        </a:p>
      </xdr:txBody>
    </xdr:sp>
    <xdr:clientData fLocksWithSheet="0"/>
  </xdr:oneCellAnchor>
  <xdr:oneCellAnchor>
    <xdr:from>
      <xdr:col>11</xdr:col>
      <xdr:colOff>76200</xdr:colOff>
      <xdr:row>9</xdr:row>
      <xdr:rowOff>114300</xdr:rowOff>
    </xdr:from>
    <xdr:ext cx="7048500" cy="1381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142875</xdr:colOff>
      <xdr:row>0</xdr:row>
      <xdr:rowOff>0</xdr:rowOff>
    </xdr:from>
    <xdr:ext cx="6715125" cy="15240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lcule.net/trabalhista/calculo-salario-liquid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25"/>
    <col customWidth="1" min="2" max="2" width="9.5"/>
    <col customWidth="1" min="3" max="3" width="10.63"/>
    <col customWidth="1" min="4" max="4" width="13.13"/>
    <col customWidth="1" min="5" max="5" width="8.75"/>
    <col customWidth="1" min="6" max="6" width="9.88"/>
    <col customWidth="1" min="7" max="7" width="10.63"/>
    <col customWidth="1" min="8" max="8" width="16.38"/>
    <col customWidth="1" min="9" max="9" width="15.0"/>
    <col customWidth="1" min="10" max="10" width="6.38"/>
    <col customWidth="1" min="11" max="11" width="13.0"/>
    <col customWidth="1" min="12" max="1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I1" s="3" t="s">
        <v>7</v>
      </c>
      <c r="J1" s="3" t="s">
        <v>8</v>
      </c>
      <c r="K1" s="3" t="s">
        <v>9</v>
      </c>
    </row>
    <row r="2">
      <c r="A2" s="1" t="s">
        <v>10</v>
      </c>
      <c r="B2" s="4">
        <v>8500.0</v>
      </c>
      <c r="C2" s="5">
        <v>2.0</v>
      </c>
      <c r="D2" s="6">
        <f t="shared" ref="D2:D11" si="1">J$8*C2</f>
        <v>379.18</v>
      </c>
      <c r="E2" s="7">
        <f t="shared" ref="E2:E11" si="2">IF(B2&lt;=I$12,B2*7.5%,IF(B2&lt;=I$13,(B2*9%)-K$13,IF(B2&lt;=I$14,(B2*12%)-K$14,IF(B2&lt;=I$15,(B2*14%)-K$15,(I$15*14%)-K$15))))</f>
        <v>828.3908</v>
      </c>
      <c r="F2" s="8">
        <f t="shared" ref="F2:F11" si="3">IF(B2-E2-D2&lt;=I$2,0,IF(B2-E2-D2&lt;=I$3,(B2-E2-D2)*7.5%-142.8,IF(B2-E2-D2&lt;=I$4,(B2-E2-D2)*15%-354.8,IF(B2-E2-D2&lt;=I$5,(B2-E2-D2)*22.5%-636.13,(B2-E2-D2)*27.5%-869.36))))</f>
        <v>1136.05803</v>
      </c>
      <c r="G2" s="9">
        <f t="shared" ref="G2:G11" si="4">B2-E2-F2</f>
        <v>6535.55117</v>
      </c>
      <c r="I2" s="10">
        <v>1903.98</v>
      </c>
      <c r="J2" s="11">
        <v>0.0</v>
      </c>
      <c r="K2" s="11">
        <v>0.0</v>
      </c>
    </row>
    <row r="3">
      <c r="A3" s="1" t="s">
        <v>11</v>
      </c>
      <c r="B3" s="4">
        <v>1500.0</v>
      </c>
      <c r="C3" s="5">
        <v>2.0</v>
      </c>
      <c r="D3" s="6">
        <f t="shared" si="1"/>
        <v>379.18</v>
      </c>
      <c r="E3" s="7">
        <f t="shared" si="2"/>
        <v>116.82</v>
      </c>
      <c r="F3" s="7">
        <f t="shared" si="3"/>
        <v>0</v>
      </c>
      <c r="G3" s="9">
        <f t="shared" si="4"/>
        <v>1383.18</v>
      </c>
      <c r="I3" s="10">
        <v>2826.65</v>
      </c>
      <c r="J3" s="12">
        <v>0.075</v>
      </c>
      <c r="K3" s="11">
        <v>142.8</v>
      </c>
    </row>
    <row r="4">
      <c r="A4" s="1" t="s">
        <v>12</v>
      </c>
      <c r="B4" s="4">
        <v>3500.0</v>
      </c>
      <c r="C4" s="5">
        <v>1.0</v>
      </c>
      <c r="D4" s="6">
        <f t="shared" si="1"/>
        <v>189.59</v>
      </c>
      <c r="E4" s="7">
        <f t="shared" si="2"/>
        <v>329</v>
      </c>
      <c r="F4" s="7">
        <f t="shared" si="3"/>
        <v>92.4115</v>
      </c>
      <c r="G4" s="9">
        <f t="shared" si="4"/>
        <v>3078.5885</v>
      </c>
      <c r="I4" s="10">
        <v>3751.05</v>
      </c>
      <c r="J4" s="13">
        <v>0.15</v>
      </c>
      <c r="K4" s="11">
        <v>354.8</v>
      </c>
    </row>
    <row r="5">
      <c r="A5" s="1" t="s">
        <v>13</v>
      </c>
      <c r="B5" s="4">
        <v>4300.0</v>
      </c>
      <c r="C5" s="5">
        <v>1.0</v>
      </c>
      <c r="D5" s="6">
        <f t="shared" si="1"/>
        <v>189.59</v>
      </c>
      <c r="E5" s="7">
        <f t="shared" si="2"/>
        <v>438.18</v>
      </c>
      <c r="F5" s="7">
        <f t="shared" si="3"/>
        <v>196.0345</v>
      </c>
      <c r="G5" s="9">
        <f t="shared" si="4"/>
        <v>3665.7855</v>
      </c>
      <c r="I5" s="10">
        <v>4664.68</v>
      </c>
      <c r="J5" s="12">
        <v>0.225</v>
      </c>
      <c r="K5" s="11">
        <v>636.13</v>
      </c>
    </row>
    <row r="6">
      <c r="A6" s="1" t="s">
        <v>14</v>
      </c>
      <c r="B6" s="4">
        <v>7000.0</v>
      </c>
      <c r="C6" s="5">
        <v>2.0</v>
      </c>
      <c r="D6" s="6">
        <f t="shared" si="1"/>
        <v>379.18</v>
      </c>
      <c r="E6" s="7">
        <f t="shared" si="2"/>
        <v>816.18</v>
      </c>
      <c r="F6" s="7">
        <f t="shared" si="3"/>
        <v>726.916</v>
      </c>
      <c r="G6" s="9">
        <f t="shared" si="4"/>
        <v>5456.904</v>
      </c>
      <c r="I6" s="10" t="s">
        <v>15</v>
      </c>
      <c r="J6" s="12">
        <v>0.275</v>
      </c>
      <c r="K6" s="11">
        <v>869.36</v>
      </c>
    </row>
    <row r="7">
      <c r="A7" s="1" t="s">
        <v>16</v>
      </c>
      <c r="B7" s="4">
        <v>1384.0</v>
      </c>
      <c r="C7" s="5">
        <v>3.0</v>
      </c>
      <c r="D7" s="6">
        <f t="shared" si="1"/>
        <v>568.77</v>
      </c>
      <c r="E7" s="7">
        <f t="shared" si="2"/>
        <v>106.38</v>
      </c>
      <c r="F7" s="7">
        <f t="shared" si="3"/>
        <v>0</v>
      </c>
      <c r="G7" s="9">
        <f t="shared" si="4"/>
        <v>1277.62</v>
      </c>
      <c r="I7" s="14"/>
      <c r="J7" s="14"/>
      <c r="K7" s="14"/>
    </row>
    <row r="8">
      <c r="A8" s="1" t="s">
        <v>17</v>
      </c>
      <c r="B8" s="4">
        <v>6500.0</v>
      </c>
      <c r="C8" s="5">
        <v>2.0</v>
      </c>
      <c r="D8" s="6">
        <f t="shared" si="1"/>
        <v>379.18</v>
      </c>
      <c r="E8" s="7">
        <f t="shared" si="2"/>
        <v>746.18</v>
      </c>
      <c r="F8" s="7">
        <f t="shared" si="3"/>
        <v>608.666</v>
      </c>
      <c r="G8" s="9">
        <f t="shared" si="4"/>
        <v>5145.154</v>
      </c>
      <c r="I8" s="15" t="s">
        <v>18</v>
      </c>
      <c r="J8" s="16">
        <v>189.59</v>
      </c>
      <c r="K8" s="14"/>
    </row>
    <row r="9">
      <c r="A9" s="1" t="s">
        <v>19</v>
      </c>
      <c r="B9" s="4">
        <v>2630.0</v>
      </c>
      <c r="C9" s="5">
        <v>1.0</v>
      </c>
      <c r="D9" s="6">
        <f t="shared" si="1"/>
        <v>189.59</v>
      </c>
      <c r="E9" s="7">
        <f t="shared" si="2"/>
        <v>224.6</v>
      </c>
      <c r="F9" s="7">
        <f t="shared" si="3"/>
        <v>23.38575</v>
      </c>
      <c r="G9" s="9">
        <f t="shared" si="4"/>
        <v>2382.01425</v>
      </c>
      <c r="I9" s="17"/>
      <c r="J9" s="18"/>
      <c r="K9" s="14"/>
    </row>
    <row r="10">
      <c r="A10" s="1" t="s">
        <v>20</v>
      </c>
      <c r="B10" s="4">
        <v>3000.0</v>
      </c>
      <c r="C10" s="5">
        <v>2.0</v>
      </c>
      <c r="D10" s="6">
        <f t="shared" si="1"/>
        <v>379.18</v>
      </c>
      <c r="E10" s="7">
        <f t="shared" si="2"/>
        <v>269</v>
      </c>
      <c r="F10" s="7">
        <f t="shared" si="3"/>
        <v>33.5865</v>
      </c>
      <c r="G10" s="9">
        <f t="shared" si="4"/>
        <v>2697.4135</v>
      </c>
      <c r="I10" s="14"/>
      <c r="J10" s="14"/>
      <c r="K10" s="14"/>
    </row>
    <row r="11">
      <c r="A11" s="1" t="s">
        <v>21</v>
      </c>
      <c r="B11" s="4">
        <v>4300.0</v>
      </c>
      <c r="C11" s="5">
        <v>1.0</v>
      </c>
      <c r="D11" s="6">
        <f t="shared" si="1"/>
        <v>189.59</v>
      </c>
      <c r="E11" s="7">
        <f t="shared" si="2"/>
        <v>438.18</v>
      </c>
      <c r="F11" s="7">
        <f t="shared" si="3"/>
        <v>196.0345</v>
      </c>
      <c r="G11" s="9">
        <f t="shared" si="4"/>
        <v>3665.7855</v>
      </c>
      <c r="I11" s="19" t="s">
        <v>22</v>
      </c>
      <c r="J11" s="20" t="s">
        <v>8</v>
      </c>
      <c r="K11" s="20" t="s">
        <v>23</v>
      </c>
    </row>
    <row r="12">
      <c r="I12" s="10">
        <v>1212.0</v>
      </c>
      <c r="J12" s="21">
        <v>0.075</v>
      </c>
      <c r="K12" s="22">
        <v>0.0</v>
      </c>
    </row>
    <row r="13">
      <c r="I13" s="10">
        <v>2427.35</v>
      </c>
      <c r="J13" s="13">
        <v>0.09</v>
      </c>
      <c r="K13" s="22">
        <v>18.18</v>
      </c>
    </row>
    <row r="14">
      <c r="F14" s="23"/>
      <c r="I14" s="10">
        <v>3641.03</v>
      </c>
      <c r="J14" s="13">
        <v>0.12</v>
      </c>
      <c r="K14" s="22">
        <v>91.0</v>
      </c>
    </row>
    <row r="15">
      <c r="I15" s="10">
        <v>7087.22</v>
      </c>
      <c r="J15" s="24">
        <v>0.14</v>
      </c>
      <c r="K15" s="22">
        <v>163.82</v>
      </c>
    </row>
    <row r="16">
      <c r="P16" s="25"/>
    </row>
    <row r="17">
      <c r="M17" s="26"/>
    </row>
    <row r="18">
      <c r="O18" s="2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27" t="s">
        <v>24</v>
      </c>
      <c r="B28" s="28"/>
      <c r="C28" s="28"/>
      <c r="D28" s="28"/>
      <c r="E28" s="28"/>
      <c r="F28" s="29"/>
    </row>
    <row r="29" ht="15.75" customHeight="1">
      <c r="A29" s="30" t="s">
        <v>25</v>
      </c>
      <c r="B29" s="30"/>
      <c r="C29" s="30"/>
      <c r="D29" s="30"/>
      <c r="E29" s="30"/>
      <c r="F29" s="30"/>
    </row>
    <row r="30" ht="15.75" customHeight="1">
      <c r="A30" s="31" t="s">
        <v>26</v>
      </c>
      <c r="B30" s="30"/>
      <c r="C30" s="30"/>
      <c r="D30" s="30"/>
      <c r="E30" s="30"/>
      <c r="F30" s="30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8:F28"/>
  </mergeCells>
  <hyperlinks>
    <hyperlink r:id="rId1" ref="A30"/>
  </hyperlinks>
  <printOptions/>
  <pageMargins bottom="0.787401575" footer="0.0" header="0.0" left="0.511811024" right="0.511811024" top="0.787401575"/>
  <pageSetup orientation="landscape"/>
  <drawing r:id="rId2"/>
</worksheet>
</file>