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ent\Documents\VS_Code\postgres\postgres\"/>
    </mc:Choice>
  </mc:AlternateContent>
  <xr:revisionPtr revIDLastSave="0" documentId="13_ncr:1_{34E88505-1883-4182-8A62-5FD0813F2916}" xr6:coauthVersionLast="45" xr6:coauthVersionMax="45" xr10:uidLastSave="{00000000-0000-0000-0000-000000000000}"/>
  <bookViews>
    <workbookView xWindow="20370" yWindow="-120" windowWidth="25440" windowHeight="15990" activeTab="6" xr2:uid="{00000000-000D-0000-FFFF-FFFF00000000}"/>
  </bookViews>
  <sheets>
    <sheet name="dload" sheetId="4" r:id="rId1"/>
    <sheet name="ORCL eg." sheetId="1" r:id="rId2"/>
    <sheet name="Sheet2" sheetId="3" r:id="rId3"/>
    <sheet name="table" sheetId="5" r:id="rId4"/>
    <sheet name="Sheet1" sheetId="2" r:id="rId5"/>
    <sheet name="lookup" sheetId="6" r:id="rId6"/>
    <sheet name="t2_202005171447" sheetId="7" r:id="rId7"/>
  </sheets>
  <externalReferences>
    <externalReference r:id="rId8"/>
  </externalReferences>
  <definedNames>
    <definedName name="_xlnm._FilterDatabase" localSheetId="0" hidden="1">dload!$A$1:$K$127</definedName>
    <definedName name="_xlnm._FilterDatabase" localSheetId="5" hidden="1">lookup!$A$17:$I$307</definedName>
    <definedName name="_xlnm._FilterDatabase" localSheetId="6" hidden="1">t2_202005171447!$A$1:$S$92</definedName>
    <definedName name="_xlnm.Print_Titles" localSheetId="6">t2_202005171447!$1:$1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1" i="1" l="1"/>
  <c r="K127" i="4"/>
  <c r="J127" i="4"/>
  <c r="I127" i="4"/>
  <c r="H127" i="4"/>
  <c r="K126" i="4"/>
  <c r="J126" i="4"/>
  <c r="I126" i="4"/>
  <c r="H126" i="4"/>
  <c r="K125" i="4"/>
  <c r="J125" i="4"/>
  <c r="I125" i="4"/>
  <c r="H125" i="4"/>
  <c r="K124" i="4"/>
  <c r="J124" i="4"/>
  <c r="I124" i="4"/>
  <c r="H124" i="4"/>
  <c r="K123" i="4"/>
  <c r="J123" i="4"/>
  <c r="I123" i="4"/>
  <c r="H123" i="4"/>
  <c r="K122" i="4"/>
  <c r="J122" i="4"/>
  <c r="I122" i="4"/>
  <c r="H122" i="4"/>
  <c r="K121" i="4"/>
  <c r="J121" i="4"/>
  <c r="I121" i="4"/>
  <c r="H121" i="4"/>
  <c r="K120" i="4"/>
  <c r="J120" i="4"/>
  <c r="I120" i="4"/>
  <c r="H120" i="4"/>
  <c r="K119" i="4"/>
  <c r="J119" i="4"/>
  <c r="I119" i="4"/>
  <c r="H119" i="4"/>
  <c r="K118" i="4"/>
  <c r="J118" i="4"/>
  <c r="I118" i="4"/>
  <c r="H118" i="4"/>
  <c r="K117" i="4"/>
  <c r="J117" i="4"/>
  <c r="I117" i="4"/>
  <c r="H117" i="4"/>
  <c r="K116" i="4"/>
  <c r="J116" i="4"/>
  <c r="I116" i="4"/>
  <c r="H116" i="4"/>
  <c r="K115" i="4"/>
  <c r="J115" i="4"/>
  <c r="I115" i="4"/>
  <c r="H115" i="4"/>
  <c r="K114" i="4"/>
  <c r="J114" i="4"/>
  <c r="I114" i="4"/>
  <c r="H114" i="4"/>
  <c r="K113" i="4"/>
  <c r="J113" i="4"/>
  <c r="I113" i="4"/>
  <c r="H113" i="4"/>
  <c r="K112" i="4"/>
  <c r="J112" i="4"/>
  <c r="I112" i="4"/>
  <c r="H112" i="4"/>
  <c r="K111" i="4"/>
  <c r="J111" i="4"/>
  <c r="I111" i="4"/>
  <c r="H111" i="4"/>
  <c r="K110" i="4"/>
  <c r="J110" i="4"/>
  <c r="I110" i="4"/>
  <c r="H110" i="4"/>
  <c r="K109" i="4"/>
  <c r="J109" i="4"/>
  <c r="I109" i="4"/>
  <c r="H109" i="4"/>
  <c r="K108" i="4"/>
  <c r="J108" i="4"/>
  <c r="I108" i="4"/>
  <c r="H108" i="4"/>
  <c r="K107" i="4"/>
  <c r="J107" i="4"/>
  <c r="I107" i="4"/>
  <c r="H107" i="4"/>
  <c r="K106" i="4"/>
  <c r="J106" i="4"/>
  <c r="I106" i="4"/>
  <c r="H106" i="4"/>
  <c r="K105" i="4"/>
  <c r="J105" i="4"/>
  <c r="I105" i="4"/>
  <c r="H105" i="4"/>
  <c r="K104" i="4"/>
  <c r="J104" i="4"/>
  <c r="I104" i="4"/>
  <c r="H104" i="4"/>
  <c r="K103" i="4"/>
  <c r="J103" i="4"/>
  <c r="I103" i="4"/>
  <c r="H103" i="4"/>
  <c r="K102" i="4"/>
  <c r="J102" i="4"/>
  <c r="I102" i="4"/>
  <c r="H102" i="4"/>
  <c r="K101" i="4"/>
  <c r="J101" i="4"/>
  <c r="I101" i="4"/>
  <c r="H101" i="4"/>
  <c r="K100" i="4"/>
  <c r="J100" i="4"/>
  <c r="I100" i="4"/>
  <c r="H100" i="4"/>
  <c r="K99" i="4"/>
  <c r="J99" i="4"/>
  <c r="I99" i="4"/>
  <c r="H99" i="4"/>
  <c r="K98" i="4"/>
  <c r="J98" i="4"/>
  <c r="I98" i="4"/>
  <c r="H98" i="4"/>
  <c r="K97" i="4"/>
  <c r="J97" i="4"/>
  <c r="I97" i="4"/>
  <c r="H97" i="4"/>
  <c r="K96" i="4"/>
  <c r="J96" i="4"/>
  <c r="I96" i="4"/>
  <c r="H96" i="4"/>
  <c r="K95" i="4"/>
  <c r="J95" i="4"/>
  <c r="I95" i="4"/>
  <c r="H95" i="4"/>
  <c r="K94" i="4"/>
  <c r="J94" i="4"/>
  <c r="I94" i="4"/>
  <c r="H94" i="4"/>
  <c r="K93" i="4"/>
  <c r="J93" i="4"/>
  <c r="I93" i="4"/>
  <c r="H93" i="4"/>
  <c r="K92" i="4"/>
  <c r="J92" i="4"/>
  <c r="I92" i="4"/>
  <c r="H92" i="4"/>
  <c r="K91" i="4"/>
  <c r="J91" i="4"/>
  <c r="I91" i="4"/>
  <c r="H91" i="4"/>
  <c r="K90" i="4"/>
  <c r="J90" i="4"/>
  <c r="I90" i="4"/>
  <c r="H90" i="4"/>
  <c r="K89" i="4"/>
  <c r="J89" i="4"/>
  <c r="I89" i="4"/>
  <c r="H89" i="4"/>
  <c r="K88" i="4"/>
  <c r="J88" i="4"/>
  <c r="I88" i="4"/>
  <c r="H88" i="4"/>
  <c r="K87" i="4"/>
  <c r="J87" i="4"/>
  <c r="I87" i="4"/>
  <c r="H87" i="4"/>
  <c r="K86" i="4"/>
  <c r="J86" i="4"/>
  <c r="I86" i="4"/>
  <c r="H86" i="4"/>
  <c r="K85" i="4"/>
  <c r="J85" i="4"/>
  <c r="I85" i="4"/>
  <c r="H85" i="4"/>
  <c r="K84" i="4"/>
  <c r="J84" i="4"/>
  <c r="I84" i="4"/>
  <c r="H84" i="4"/>
  <c r="K83" i="4"/>
  <c r="J83" i="4"/>
  <c r="I83" i="4"/>
  <c r="H83" i="4"/>
  <c r="K82" i="4"/>
  <c r="J82" i="4"/>
  <c r="I82" i="4"/>
  <c r="H82" i="4"/>
  <c r="K81" i="4"/>
  <c r="J81" i="4"/>
  <c r="I81" i="4"/>
  <c r="H81" i="4"/>
  <c r="K80" i="4"/>
  <c r="J80" i="4"/>
  <c r="I80" i="4"/>
  <c r="H80" i="4"/>
  <c r="K79" i="4"/>
  <c r="J79" i="4"/>
  <c r="I79" i="4"/>
  <c r="H79" i="4"/>
  <c r="K78" i="4"/>
  <c r="J78" i="4"/>
  <c r="I78" i="4"/>
  <c r="H78" i="4"/>
  <c r="K77" i="4"/>
  <c r="J77" i="4"/>
  <c r="I77" i="4"/>
  <c r="H77" i="4"/>
  <c r="K76" i="4"/>
  <c r="J76" i="4"/>
  <c r="I76" i="4"/>
  <c r="H76" i="4"/>
  <c r="K75" i="4"/>
  <c r="J75" i="4"/>
  <c r="I75" i="4"/>
  <c r="H75" i="4"/>
  <c r="K74" i="4"/>
  <c r="J74" i="4"/>
  <c r="I74" i="4"/>
  <c r="H74" i="4"/>
  <c r="K73" i="4"/>
  <c r="J73" i="4"/>
  <c r="I73" i="4"/>
  <c r="H73" i="4"/>
  <c r="K72" i="4"/>
  <c r="J72" i="4"/>
  <c r="I72" i="4"/>
  <c r="H72" i="4"/>
  <c r="K71" i="4"/>
  <c r="J71" i="4"/>
  <c r="I71" i="4"/>
  <c r="H71" i="4"/>
  <c r="K70" i="4"/>
  <c r="J70" i="4"/>
  <c r="I70" i="4"/>
  <c r="H70" i="4"/>
  <c r="K69" i="4"/>
  <c r="J69" i="4"/>
  <c r="I69" i="4"/>
  <c r="H69" i="4"/>
  <c r="K68" i="4"/>
  <c r="J68" i="4"/>
  <c r="I68" i="4"/>
  <c r="H68" i="4"/>
  <c r="K67" i="4"/>
  <c r="J67" i="4"/>
  <c r="I67" i="4"/>
  <c r="H67" i="4"/>
  <c r="K66" i="4"/>
  <c r="J66" i="4"/>
  <c r="I66" i="4"/>
  <c r="H66" i="4"/>
  <c r="K65" i="4"/>
  <c r="J65" i="4"/>
  <c r="I65" i="4"/>
  <c r="H65" i="4"/>
  <c r="K64" i="4"/>
  <c r="J64" i="4"/>
  <c r="I64" i="4"/>
  <c r="H64" i="4"/>
  <c r="K63" i="4"/>
  <c r="J63" i="4"/>
  <c r="I63" i="4"/>
  <c r="H63" i="4"/>
  <c r="K62" i="4"/>
  <c r="J62" i="4"/>
  <c r="I62" i="4"/>
  <c r="H62" i="4"/>
  <c r="K61" i="4"/>
  <c r="J61" i="4"/>
  <c r="I61" i="4"/>
  <c r="H61" i="4"/>
  <c r="K60" i="4"/>
  <c r="J60" i="4"/>
  <c r="I60" i="4"/>
  <c r="H60" i="4"/>
  <c r="K59" i="4"/>
  <c r="J59" i="4"/>
  <c r="I59" i="4"/>
  <c r="H59" i="4"/>
  <c r="K58" i="4"/>
  <c r="J58" i="4"/>
  <c r="I58" i="4"/>
  <c r="H58" i="4"/>
  <c r="K57" i="4"/>
  <c r="J57" i="4"/>
  <c r="I57" i="4"/>
  <c r="H57" i="4"/>
  <c r="K56" i="4"/>
  <c r="J56" i="4"/>
  <c r="I56" i="4"/>
  <c r="H56" i="4"/>
  <c r="K55" i="4"/>
  <c r="J55" i="4"/>
  <c r="I55" i="4"/>
  <c r="H55" i="4"/>
  <c r="K54" i="4"/>
  <c r="J54" i="4"/>
  <c r="I54" i="4"/>
  <c r="H54" i="4"/>
  <c r="K53" i="4"/>
  <c r="J53" i="4"/>
  <c r="I53" i="4"/>
  <c r="H53" i="4"/>
  <c r="K52" i="4"/>
  <c r="J52" i="4"/>
  <c r="I52" i="4"/>
  <c r="H52" i="4"/>
  <c r="K51" i="4"/>
  <c r="J51" i="4"/>
  <c r="I51" i="4"/>
  <c r="H51" i="4"/>
  <c r="K50" i="4"/>
  <c r="J50" i="4"/>
  <c r="I50" i="4"/>
  <c r="H50" i="4"/>
  <c r="K49" i="4"/>
  <c r="J49" i="4"/>
  <c r="I49" i="4"/>
  <c r="H49" i="4"/>
  <c r="K48" i="4"/>
  <c r="J48" i="4"/>
  <c r="I48" i="4"/>
  <c r="H48" i="4"/>
  <c r="K47" i="4"/>
  <c r="J47" i="4"/>
  <c r="I47" i="4"/>
  <c r="H47" i="4"/>
  <c r="K46" i="4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K3" i="4"/>
  <c r="J3" i="4"/>
  <c r="I3" i="4"/>
  <c r="H3" i="4"/>
  <c r="K2" i="4"/>
  <c r="J2" i="4"/>
  <c r="I2" i="4"/>
  <c r="H2" i="4"/>
  <c r="K11" i="4"/>
  <c r="J11" i="4"/>
  <c r="I11" i="4"/>
  <c r="H11" i="4"/>
  <c r="F127" i="4"/>
  <c r="G127" i="4" s="1"/>
  <c r="F126" i="4"/>
  <c r="G126" i="4" s="1"/>
  <c r="F125" i="4"/>
  <c r="G125" i="4" s="1"/>
  <c r="F124" i="4"/>
  <c r="G124" i="4" s="1"/>
  <c r="F123" i="4"/>
  <c r="G123" i="4" s="1"/>
  <c r="F122" i="4"/>
  <c r="G122" i="4" s="1"/>
  <c r="F121" i="4"/>
  <c r="G121" i="4" s="1"/>
  <c r="F120" i="4"/>
  <c r="G120" i="4" s="1"/>
  <c r="F119" i="4"/>
  <c r="G119" i="4" s="1"/>
  <c r="F118" i="4"/>
  <c r="G118" i="4" s="1"/>
  <c r="F117" i="4"/>
  <c r="G117" i="4" s="1"/>
  <c r="F116" i="4"/>
  <c r="G116" i="4" s="1"/>
  <c r="F115" i="4"/>
  <c r="G115" i="4" s="1"/>
  <c r="F114" i="4"/>
  <c r="G114" i="4" s="1"/>
  <c r="F113" i="4"/>
  <c r="G113" i="4" s="1"/>
  <c r="F112" i="4"/>
  <c r="G112" i="4" s="1"/>
  <c r="F111" i="4"/>
  <c r="G111" i="4" s="1"/>
  <c r="F110" i="4"/>
  <c r="G110" i="4" s="1"/>
  <c r="F109" i="4"/>
  <c r="G109" i="4" s="1"/>
  <c r="F108" i="4"/>
  <c r="G108" i="4" s="1"/>
  <c r="F107" i="4"/>
  <c r="G107" i="4" s="1"/>
  <c r="F106" i="4"/>
  <c r="G106" i="4" s="1"/>
  <c r="F105" i="4"/>
  <c r="G105" i="4" s="1"/>
  <c r="F104" i="4"/>
  <c r="G104" i="4" s="1"/>
  <c r="F103" i="4"/>
  <c r="G103" i="4" s="1"/>
  <c r="F102" i="4"/>
  <c r="G102" i="4" s="1"/>
  <c r="F101" i="4"/>
  <c r="G101" i="4" s="1"/>
  <c r="F100" i="4"/>
  <c r="G100" i="4" s="1"/>
  <c r="F99" i="4"/>
  <c r="G99" i="4" s="1"/>
  <c r="F98" i="4"/>
  <c r="G98" i="4" s="1"/>
  <c r="F97" i="4"/>
  <c r="G97" i="4" s="1"/>
  <c r="F96" i="4"/>
  <c r="G96" i="4" s="1"/>
  <c r="F95" i="4"/>
  <c r="G95" i="4" s="1"/>
  <c r="F94" i="4"/>
  <c r="G94" i="4" s="1"/>
  <c r="F93" i="4"/>
  <c r="G93" i="4" s="1"/>
  <c r="F92" i="4"/>
  <c r="G92" i="4" s="1"/>
  <c r="F91" i="4"/>
  <c r="G91" i="4" s="1"/>
  <c r="F90" i="4"/>
  <c r="G90" i="4" s="1"/>
  <c r="F89" i="4"/>
  <c r="G89" i="4" s="1"/>
  <c r="F88" i="4"/>
  <c r="G88" i="4" s="1"/>
  <c r="F87" i="4"/>
  <c r="G87" i="4" s="1"/>
  <c r="F86" i="4"/>
  <c r="G86" i="4" s="1"/>
  <c r="F85" i="4"/>
  <c r="G85" i="4" s="1"/>
  <c r="F84" i="4"/>
  <c r="G84" i="4" s="1"/>
  <c r="F83" i="4"/>
  <c r="G83" i="4" s="1"/>
  <c r="F82" i="4"/>
  <c r="G82" i="4" s="1"/>
  <c r="F81" i="4"/>
  <c r="G81" i="4" s="1"/>
  <c r="F80" i="4"/>
  <c r="G80" i="4" s="1"/>
  <c r="F79" i="4"/>
  <c r="G79" i="4" s="1"/>
  <c r="F78" i="4"/>
  <c r="G78" i="4" s="1"/>
  <c r="F77" i="4"/>
  <c r="G77" i="4" s="1"/>
  <c r="F76" i="4"/>
  <c r="G76" i="4" s="1"/>
  <c r="F75" i="4"/>
  <c r="G75" i="4" s="1"/>
  <c r="F74" i="4"/>
  <c r="G74" i="4" s="1"/>
  <c r="F73" i="4"/>
  <c r="G73" i="4" s="1"/>
  <c r="F72" i="4"/>
  <c r="G72" i="4" s="1"/>
  <c r="F71" i="4"/>
  <c r="G71" i="4" s="1"/>
  <c r="F70" i="4"/>
  <c r="G70" i="4" s="1"/>
  <c r="F69" i="4"/>
  <c r="G69" i="4" s="1"/>
  <c r="F68" i="4"/>
  <c r="G68" i="4" s="1"/>
  <c r="F67" i="4"/>
  <c r="G67" i="4" s="1"/>
  <c r="F66" i="4"/>
  <c r="G66" i="4" s="1"/>
  <c r="F65" i="4"/>
  <c r="G65" i="4" s="1"/>
  <c r="F64" i="4"/>
  <c r="G64" i="4" s="1"/>
  <c r="F63" i="4"/>
  <c r="G63" i="4" s="1"/>
  <c r="F62" i="4"/>
  <c r="G62" i="4" s="1"/>
  <c r="F61" i="4"/>
  <c r="G61" i="4" s="1"/>
  <c r="F60" i="4"/>
  <c r="G60" i="4" s="1"/>
  <c r="F59" i="4"/>
  <c r="G59" i="4" s="1"/>
  <c r="F58" i="4"/>
  <c r="G58" i="4" s="1"/>
  <c r="F57" i="4"/>
  <c r="G57" i="4" s="1"/>
  <c r="F56" i="4"/>
  <c r="G56" i="4" s="1"/>
  <c r="F55" i="4"/>
  <c r="G55" i="4" s="1"/>
  <c r="F54" i="4"/>
  <c r="G54" i="4" s="1"/>
  <c r="F53" i="4"/>
  <c r="G53" i="4" s="1"/>
  <c r="F52" i="4"/>
  <c r="G52" i="4" s="1"/>
  <c r="F51" i="4"/>
  <c r="G51" i="4" s="1"/>
  <c r="F50" i="4"/>
  <c r="G50" i="4" s="1"/>
  <c r="F49" i="4"/>
  <c r="G49" i="4" s="1"/>
  <c r="F48" i="4"/>
  <c r="G48" i="4" s="1"/>
  <c r="F47" i="4"/>
  <c r="G47" i="4" s="1"/>
  <c r="F46" i="4"/>
  <c r="G46" i="4" s="1"/>
  <c r="F45" i="4"/>
  <c r="G45" i="4" s="1"/>
  <c r="F44" i="4"/>
  <c r="G44" i="4" s="1"/>
  <c r="F43" i="4"/>
  <c r="G43" i="4" s="1"/>
  <c r="F42" i="4"/>
  <c r="G42" i="4" s="1"/>
  <c r="F41" i="4"/>
  <c r="G41" i="4" s="1"/>
  <c r="F40" i="4"/>
  <c r="G40" i="4" s="1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F2" i="4"/>
  <c r="G2" i="4" s="1"/>
  <c r="E2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9" i="4"/>
  <c r="E8" i="4"/>
  <c r="E7" i="4"/>
  <c r="E6" i="4"/>
  <c r="E5" i="4"/>
  <c r="E4" i="4"/>
  <c r="E3" i="4"/>
  <c r="E10" i="4"/>
  <c r="B132" i="1" l="1"/>
  <c r="B130" i="1"/>
  <c r="B129" i="1"/>
  <c r="B128" i="1"/>
  <c r="B127" i="1"/>
  <c r="B126" i="1"/>
  <c r="B77" i="1"/>
  <c r="B75" i="1"/>
  <c r="B74" i="1"/>
  <c r="B72" i="1"/>
  <c r="B61" i="1"/>
  <c r="B37" i="1"/>
  <c r="B5" i="1"/>
  <c r="B6" i="1"/>
  <c r="B7" i="1"/>
  <c r="B10" i="1"/>
  <c r="B11" i="1"/>
  <c r="B12" i="1"/>
  <c r="B13" i="1"/>
  <c r="B14" i="1"/>
  <c r="B18" i="1"/>
  <c r="B19" i="1"/>
  <c r="B20" i="1"/>
  <c r="B21" i="1"/>
  <c r="B22" i="1"/>
  <c r="B25" i="1"/>
  <c r="B26" i="1"/>
  <c r="B27" i="1"/>
  <c r="B4" i="1"/>
  <c r="C133" i="1"/>
  <c r="C78" i="1"/>
  <c r="A37" i="1"/>
  <c r="C125" i="1"/>
  <c r="C126" i="1"/>
  <c r="C127" i="1"/>
  <c r="C128" i="1"/>
  <c r="C129" i="1"/>
  <c r="C130" i="1"/>
  <c r="C131" i="1"/>
  <c r="C132" i="1"/>
  <c r="C124" i="1"/>
  <c r="E132" i="1"/>
  <c r="E131" i="1"/>
  <c r="E130" i="1"/>
  <c r="E129" i="1"/>
  <c r="D23" i="4" s="1"/>
  <c r="E128" i="1"/>
  <c r="E127" i="1"/>
  <c r="E126" i="1"/>
  <c r="E125" i="1"/>
  <c r="D26" i="4" s="1"/>
  <c r="N132" i="1"/>
  <c r="N131" i="1"/>
  <c r="N130" i="1"/>
  <c r="N129" i="1"/>
  <c r="N128" i="1"/>
  <c r="N127" i="1"/>
  <c r="N126" i="1"/>
  <c r="N125" i="1"/>
  <c r="C96" i="1"/>
  <c r="C77" i="1"/>
  <c r="C75" i="1"/>
  <c r="C74" i="1"/>
  <c r="C61" i="1"/>
  <c r="C72" i="1"/>
  <c r="C127" i="4"/>
  <c r="C126" i="4"/>
  <c r="C124" i="4"/>
  <c r="C122" i="4"/>
  <c r="C121" i="4"/>
  <c r="C118" i="4"/>
  <c r="C117" i="4"/>
  <c r="C116" i="4"/>
  <c r="C113" i="4"/>
  <c r="C112" i="4"/>
  <c r="A33" i="1" s="1"/>
  <c r="C108" i="4"/>
  <c r="C107" i="4"/>
  <c r="C106" i="4"/>
  <c r="A10" i="1" s="1"/>
  <c r="C104" i="4"/>
  <c r="A7" i="1" s="1"/>
  <c r="C103" i="4"/>
  <c r="C102" i="4"/>
  <c r="C96" i="4"/>
  <c r="A27" i="1" s="1"/>
  <c r="C95" i="4"/>
  <c r="A22" i="1" s="1"/>
  <c r="C94" i="4"/>
  <c r="C93" i="4"/>
  <c r="C92" i="4"/>
  <c r="C90" i="4"/>
  <c r="C89" i="4"/>
  <c r="A14" i="1" s="1"/>
  <c r="C82" i="4"/>
  <c r="C81" i="4"/>
  <c r="A18" i="1" s="1"/>
  <c r="C80" i="4"/>
  <c r="C78" i="4"/>
  <c r="C77" i="4"/>
  <c r="A36" i="1" s="1"/>
  <c r="C76" i="4"/>
  <c r="A25" i="1" s="1"/>
  <c r="C75" i="4"/>
  <c r="C74" i="4"/>
  <c r="C73" i="4"/>
  <c r="C59" i="4"/>
  <c r="C58" i="4"/>
  <c r="C57" i="4"/>
  <c r="C56" i="4"/>
  <c r="C55" i="4"/>
  <c r="A12" i="1" s="1"/>
  <c r="C54" i="4"/>
  <c r="C52" i="4"/>
  <c r="A11" i="1" s="1"/>
  <c r="C40" i="4"/>
  <c r="A20" i="1" s="1"/>
  <c r="C34" i="4"/>
  <c r="A13" i="1" s="1"/>
  <c r="C32" i="4"/>
  <c r="C30" i="4"/>
  <c r="A21" i="1" s="1"/>
  <c r="C27" i="4"/>
  <c r="A32" i="1" s="1"/>
  <c r="C22" i="4"/>
  <c r="C21" i="4"/>
  <c r="C20" i="4"/>
  <c r="C19" i="4"/>
  <c r="C18" i="4"/>
  <c r="C17" i="4"/>
  <c r="A4" i="1" s="1"/>
  <c r="C15" i="4"/>
  <c r="C14" i="4"/>
  <c r="C13" i="4"/>
  <c r="A5" i="1" s="1"/>
  <c r="C12" i="4"/>
  <c r="C11" i="4"/>
  <c r="C10" i="4"/>
  <c r="C9" i="4"/>
  <c r="C7" i="4"/>
  <c r="C6" i="4"/>
  <c r="C5" i="4"/>
  <c r="A34" i="1" s="1"/>
  <c r="C4" i="4"/>
  <c r="A26" i="1" s="1"/>
  <c r="C3" i="4"/>
  <c r="A6" i="1" s="1"/>
  <c r="C2" i="4"/>
  <c r="A19" i="1" s="1"/>
  <c r="C38" i="1"/>
  <c r="C36" i="1"/>
  <c r="C34" i="1"/>
  <c r="C33" i="1"/>
  <c r="C32" i="1"/>
  <c r="C27" i="1"/>
  <c r="C26" i="1"/>
  <c r="C25" i="1"/>
  <c r="C22" i="1"/>
  <c r="C21" i="1"/>
  <c r="C20" i="1"/>
  <c r="C19" i="1"/>
  <c r="C18" i="1"/>
  <c r="C14" i="1"/>
  <c r="C13" i="1"/>
  <c r="C12" i="1"/>
  <c r="C11" i="1"/>
  <c r="C10" i="1"/>
  <c r="C7" i="1"/>
  <c r="C6" i="1"/>
  <c r="C5" i="1"/>
  <c r="C4" i="1"/>
  <c r="D3" i="4"/>
  <c r="D4" i="4"/>
  <c r="D5" i="4"/>
  <c r="D6" i="4"/>
  <c r="D7" i="4"/>
  <c r="D9" i="4"/>
  <c r="D10" i="4"/>
  <c r="D11" i="4"/>
  <c r="D12" i="4"/>
  <c r="D13" i="4"/>
  <c r="D14" i="4"/>
  <c r="D15" i="4"/>
  <c r="D17" i="4"/>
  <c r="D18" i="4"/>
  <c r="D19" i="4"/>
  <c r="D20" i="4"/>
  <c r="D21" i="4"/>
  <c r="D22" i="4"/>
  <c r="D27" i="4"/>
  <c r="D28" i="4"/>
  <c r="D30" i="4"/>
  <c r="D31" i="4"/>
  <c r="D32" i="4"/>
  <c r="D34" i="4"/>
  <c r="D35" i="4"/>
  <c r="D39" i="4"/>
  <c r="D40" i="4"/>
  <c r="D43" i="4"/>
  <c r="D47" i="4"/>
  <c r="D51" i="4"/>
  <c r="D52" i="4"/>
  <c r="D54" i="4"/>
  <c r="D55" i="4"/>
  <c r="D56" i="4"/>
  <c r="D57" i="4"/>
  <c r="D58" i="4"/>
  <c r="D59" i="4"/>
  <c r="D63" i="4"/>
  <c r="D67" i="4"/>
  <c r="D71" i="4"/>
  <c r="D73" i="4"/>
  <c r="D74" i="4"/>
  <c r="D75" i="4"/>
  <c r="D76" i="4"/>
  <c r="D77" i="4"/>
  <c r="D78" i="4"/>
  <c r="D79" i="4"/>
  <c r="D80" i="4"/>
  <c r="D81" i="4"/>
  <c r="D82" i="4"/>
  <c r="D83" i="4"/>
  <c r="D87" i="4"/>
  <c r="D89" i="4"/>
  <c r="D90" i="4"/>
  <c r="D91" i="4"/>
  <c r="D92" i="4"/>
  <c r="D93" i="4"/>
  <c r="D94" i="4"/>
  <c r="D95" i="4"/>
  <c r="D96" i="4"/>
  <c r="D99" i="4"/>
  <c r="D102" i="4"/>
  <c r="D103" i="4"/>
  <c r="D104" i="4"/>
  <c r="D106" i="4"/>
  <c r="D107" i="4"/>
  <c r="D108" i="4"/>
  <c r="D111" i="4"/>
  <c r="D112" i="4"/>
  <c r="D113" i="4"/>
  <c r="D115" i="4"/>
  <c r="D116" i="4"/>
  <c r="D117" i="4"/>
  <c r="D118" i="4"/>
  <c r="D119" i="4"/>
  <c r="D121" i="4"/>
  <c r="D122" i="4"/>
  <c r="D123" i="4"/>
  <c r="D124" i="4"/>
  <c r="D126" i="4"/>
  <c r="D127" i="4"/>
  <c r="D2" i="4"/>
  <c r="D110" i="4" l="1"/>
  <c r="D98" i="4"/>
  <c r="D86" i="4"/>
  <c r="D70" i="4"/>
  <c r="D66" i="4"/>
  <c r="D62" i="4"/>
  <c r="D50" i="4"/>
  <c r="D46" i="4"/>
  <c r="D42" i="4"/>
  <c r="D38" i="4"/>
  <c r="D25" i="4"/>
  <c r="D125" i="4"/>
  <c r="D109" i="4"/>
  <c r="D105" i="4"/>
  <c r="D101" i="4"/>
  <c r="D97" i="4"/>
  <c r="D85" i="4"/>
  <c r="D69" i="4"/>
  <c r="D65" i="4"/>
  <c r="D61" i="4"/>
  <c r="D53" i="4"/>
  <c r="D49" i="4"/>
  <c r="D45" i="4"/>
  <c r="D41" i="4"/>
  <c r="D37" i="4"/>
  <c r="D33" i="4"/>
  <c r="D29" i="4"/>
  <c r="D24" i="4"/>
  <c r="D16" i="4"/>
  <c r="D114" i="4"/>
  <c r="D120" i="4"/>
  <c r="D100" i="4"/>
  <c r="D88" i="4"/>
  <c r="D84" i="4"/>
  <c r="D72" i="4"/>
  <c r="D68" i="4"/>
  <c r="D64" i="4"/>
  <c r="D60" i="4"/>
  <c r="D48" i="4"/>
  <c r="D44" i="4"/>
  <c r="D36" i="4"/>
  <c r="D8" i="4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5" i="1"/>
  <c r="J6" i="1"/>
  <c r="J7" i="1"/>
  <c r="J8" i="1"/>
  <c r="J4" i="1"/>
</calcChain>
</file>

<file path=xl/sharedStrings.xml><?xml version="1.0" encoding="utf-8"?>
<sst xmlns="http://schemas.openxmlformats.org/spreadsheetml/2006/main" count="1590" uniqueCount="461">
  <si>
    <t>CONDENSED CONSOLIDATED BALANCE SHEETS - USD ($)</t>
  </si>
  <si>
    <t>Feb. 29, 2020</t>
  </si>
  <si>
    <t>May 31, 2019</t>
  </si>
  <si>
    <t>$ in Millions</t>
  </si>
  <si>
    <t>Current assets:</t>
  </si>
  <si>
    <t>Cash and cash equivalents</t>
  </si>
  <si>
    <t>Marketable securities</t>
  </si>
  <si>
    <t>Trade receivables, net of allowances for doubtful accounts of $387 and $371 as of February 29, 2020 and May 31, 2019, respectively</t>
  </si>
  <si>
    <t>Prepaid expenses and other current assets</t>
  </si>
  <si>
    <t>Total current assets</t>
  </si>
  <si>
    <t>Non-current assets:</t>
  </si>
  <si>
    <t>Property, plant and equipment, net</t>
  </si>
  <si>
    <t>Intangible assets, net</t>
  </si>
  <si>
    <t>Goodwill, net</t>
  </si>
  <si>
    <t>Deferred tax assets</t>
  </si>
  <si>
    <t>Other non-current assets</t>
  </si>
  <si>
    <t>Total non-current assets</t>
  </si>
  <si>
    <t>Total assets</t>
  </si>
  <si>
    <t>Current liabilities:</t>
  </si>
  <si>
    <t>Notes payable, current</t>
  </si>
  <si>
    <t>Accounts payable</t>
  </si>
  <si>
    <t>Accrued compensation and related benefits</t>
  </si>
  <si>
    <t>Deferred revenues</t>
  </si>
  <si>
    <t>Other current liabilities</t>
  </si>
  <si>
    <t>Total current liabilities</t>
  </si>
  <si>
    <t>Non-current liabilities:</t>
  </si>
  <si>
    <t>Notes payable and other borrowings, non-current</t>
  </si>
  <si>
    <t>Income taxes payable</t>
  </si>
  <si>
    <t>Other non-current liabilities</t>
  </si>
  <si>
    <t>Total non-current liabilities</t>
  </si>
  <si>
    <t>Commitments and contingencies</t>
  </si>
  <si>
    <t>Oracle Corporation stockholders’ equity:</t>
  </si>
  <si>
    <t>Preferred stock, $0.01 par value—authorized: 1.0 shares; outstanding: none</t>
  </si>
  <si>
    <t>Common stock, $0.01 par value and additional paid in capital—authorized: 11,000 shares; outstanding: 3,161 shares and 3,359 shares as of February 29, 2020 and May 31, 2019, respectively</t>
  </si>
  <si>
    <t>Accumulated deficit</t>
  </si>
  <si>
    <t>Accumulated other comprehensive loss</t>
  </si>
  <si>
    <t>Total Oracle Corporation stockholders’ equity</t>
  </si>
  <si>
    <t>Noncontrolling interests</t>
  </si>
  <si>
    <t>Total equity</t>
  </si>
  <si>
    <t>Total liabilities and equity</t>
  </si>
  <si>
    <t>CONDENSED CONSOLIDATED BALANCE SHEETS PARENTHETICAL - USD ($)</t>
  </si>
  <si>
    <t>Statement Of Financial Position [Abstract]</t>
  </si>
  <si>
    <t>Allowance for doubtful accounts receivable</t>
  </si>
  <si>
    <t>$ 371</t>
  </si>
  <si>
    <t>Preferred stock par value per share</t>
  </si>
  <si>
    <t>$ 0.01</t>
  </si>
  <si>
    <t>Preferred stock shares authorized</t>
  </si>
  <si>
    <t>Preferred stock shares outstanding</t>
  </si>
  <si>
    <t>Common stock par value per share</t>
  </si>
  <si>
    <t>Common stock shares authorized</t>
  </si>
  <si>
    <t>Common stock shares outstanding</t>
  </si>
  <si>
    <t>CONDENSED CONSOLIDATED STATEMENTS OF OPERATIONS - USD ($)</t>
  </si>
  <si>
    <t>3 Months Ended</t>
  </si>
  <si>
    <t>9 Months Ended</t>
  </si>
  <si>
    <t>shares in Millions, $ in Millions</t>
  </si>
  <si>
    <t>Feb. 28, 2019</t>
  </si>
  <si>
    <t>Revenues:</t>
  </si>
  <si>
    <t>Cloud services and license support</t>
  </si>
  <si>
    <t>Cloud license and on-premise license</t>
  </si>
  <si>
    <t>Hardware</t>
  </si>
  <si>
    <t>Services</t>
  </si>
  <si>
    <t>Total revenues</t>
  </si>
  <si>
    <t>Operating expenses:</t>
  </si>
  <si>
    <t>Sales and marketing</t>
  </si>
  <si>
    <t>Research and development</t>
  </si>
  <si>
    <t>General and administrative</t>
  </si>
  <si>
    <t>Amortization of intangible assets</t>
  </si>
  <si>
    <t>Acquisition related and other</t>
  </si>
  <si>
    <t>Restructuring</t>
  </si>
  <si>
    <t>Total operating expenses</t>
  </si>
  <si>
    <t>Operating income</t>
  </si>
  <si>
    <t>Interest expense</t>
  </si>
  <si>
    <t>Non-operating income, net</t>
  </si>
  <si>
    <t>Income before provision for income taxes</t>
  </si>
  <si>
    <t>Provision for income taxes</t>
  </si>
  <si>
    <t>Net income</t>
  </si>
  <si>
    <t>$ 2,745</t>
  </si>
  <si>
    <t>$ 7,019</t>
  </si>
  <si>
    <t>$ 7,343</t>
  </si>
  <si>
    <t>Earnings per share:</t>
  </si>
  <si>
    <t>Basic</t>
  </si>
  <si>
    <t>$ 0.78</t>
  </si>
  <si>
    <t>$ 2.16</t>
  </si>
  <si>
    <t>$ 1.98</t>
  </si>
  <si>
    <t>Diluted</t>
  </si>
  <si>
    <t>$ 0.76</t>
  </si>
  <si>
    <t>$ 2.10</t>
  </si>
  <si>
    <t>$ 1.93</t>
  </si>
  <si>
    <t>Weighted average common shares outstanding:</t>
  </si>
  <si>
    <t>CONDENSED CONSOLIDATED STATEMENTS OF COMPREHENSIVE INCOME - USD ($)</t>
  </si>
  <si>
    <t>Statement Of Income And Comprehensive Income [Abstract]</t>
  </si>
  <si>
    <t>Other comprehensive (loss) income, net of tax:</t>
  </si>
  <si>
    <t>Net foreign currency translation (losses) gains</t>
  </si>
  <si>
    <t>Net unrealized gains on defined benefit plans</t>
  </si>
  <si>
    <t>Net unrealized gains on marketable securities</t>
  </si>
  <si>
    <t>Net unrealized gains (losses) on cash flow hedges</t>
  </si>
  <si>
    <t>Total other comprehensive (loss) income, net</t>
  </si>
  <si>
    <t>Comprehensive income</t>
  </si>
  <si>
    <t>$ 2,976</t>
  </si>
  <si>
    <t>$ 6,968</t>
  </si>
  <si>
    <t>$ 7,298</t>
  </si>
  <si>
    <t>CONDENSED CONSOLIDATED STATEMENTS OF EQUITY - USD ($)</t>
  </si>
  <si>
    <t>Total</t>
  </si>
  <si>
    <t>Common Stock and Additional Paid in Capital</t>
  </si>
  <si>
    <t>Accumulated Deficit</t>
  </si>
  <si>
    <t>Other Equity, Net</t>
  </si>
  <si>
    <t>Balance, beginning of period at May. 31, 2018</t>
  </si>
  <si>
    <t>$ 28,950</t>
  </si>
  <si>
    <t>$ 19,111</t>
  </si>
  <si>
    <t>$ (1,188)</t>
  </si>
  <si>
    <t>Cumulative-effect of accounting change</t>
  </si>
  <si>
    <t>Other comprehensive (loss) income, net</t>
  </si>
  <si>
    <t>Common stock issued</t>
  </si>
  <si>
    <t>Stock-based compensation</t>
  </si>
  <si>
    <t>Repurchase of common stock</t>
  </si>
  <si>
    <t>Cash dividends declared</t>
  </si>
  <si>
    <t>Other, net</t>
  </si>
  <si>
    <t>Balance, end of period at Feb. 28, 2019</t>
  </si>
  <si>
    <t>Cash dividends declared per common share</t>
  </si>
  <si>
    <t>$ 0.57</t>
  </si>
  <si>
    <t>Balance, beginning of period at Nov. 30, 2018</t>
  </si>
  <si>
    <t>$ 231</t>
  </si>
  <si>
    <t>$ 24,238</t>
  </si>
  <si>
    <t>$ 0.19</t>
  </si>
  <si>
    <t>Balance, beginning of period at May. 31, 2019</t>
  </si>
  <si>
    <t>Balance, end of period at Feb. 29, 2020</t>
  </si>
  <si>
    <t>$ 0.72</t>
  </si>
  <si>
    <t>Balance, beginning of period at Nov. 30, 2019</t>
  </si>
  <si>
    <t>$ 26,685</t>
  </si>
  <si>
    <t>$ (10,771)</t>
  </si>
  <si>
    <t>$ (1,033)</t>
  </si>
  <si>
    <t>$ 0.24</t>
  </si>
  <si>
    <t>CONDENSED CONSOLIDATED STATEMENTS OF CASH FLOWS - USD ($)</t>
  </si>
  <si>
    <t>Cash flows from operating activities:</t>
  </si>
  <si>
    <t>Adjustments to reconcile net income to net cash provided by operating activities:</t>
  </si>
  <si>
    <t>Depreciation</t>
  </si>
  <si>
    <t>Deferred income taxes</t>
  </si>
  <si>
    <t>Changes in operating assets and liabilities, net of effects from acquisitions:</t>
  </si>
  <si>
    <t>Decrease in trade receivables, net</t>
  </si>
  <si>
    <t>Decrease in prepaid expenses and other assets</t>
  </si>
  <si>
    <t>Decrease in accounts payable and other liabilities</t>
  </si>
  <si>
    <t>Decrease in income taxes payable</t>
  </si>
  <si>
    <t>Decrease in deferred revenues</t>
  </si>
  <si>
    <t>Net cash provided by operating activities</t>
  </si>
  <si>
    <t>Cash flows from investing activities:</t>
  </si>
  <si>
    <t>Purchases of marketable securities and other investments</t>
  </si>
  <si>
    <t>Proceeds from maturities of marketable securities and other investments</t>
  </si>
  <si>
    <t>Proceeds from sales of marketable securities</t>
  </si>
  <si>
    <t>Acquisitions, net of cash acquired</t>
  </si>
  <si>
    <t>Capital expenditures</t>
  </si>
  <si>
    <t>Net cash provided by investing activities</t>
  </si>
  <si>
    <t>Cash flows from financing activities:</t>
  </si>
  <si>
    <t>Payments for repurchases of common stock</t>
  </si>
  <si>
    <t>Proceeds from issuances of common stock</t>
  </si>
  <si>
    <t>Shares repurchased for tax withholdings upon vesting of restricted stock-based awards</t>
  </si>
  <si>
    <t>Payments of dividends to stockholders</t>
  </si>
  <si>
    <t>Repayments of borrowings</t>
  </si>
  <si>
    <t>Net cash used for financing activities</t>
  </si>
  <si>
    <t>Effect of exchange rate changes on cash and cash equivalents</t>
  </si>
  <si>
    <t>Net increase (decrease) in cash and cash equivalents</t>
  </si>
  <si>
    <t>Cash and cash equivalents at beginning of period</t>
  </si>
  <si>
    <t>Cash and cash equivalents at end of period</t>
  </si>
  <si>
    <t>Non-cash investing and financing transactions:</t>
  </si>
  <si>
    <t>Fair values of stock awards assumed in connection with acquisitions</t>
  </si>
  <si>
    <t>Change in unsettled repurchases of common stock</t>
  </si>
  <si>
    <t>Change in unsettled investment sales</t>
  </si>
  <si>
    <t>$ 0</t>
  </si>
  <si>
    <t>$ (168)</t>
  </si>
  <si>
    <t xml:space="preserve"> </t>
  </si>
  <si>
    <t>AccountsPayableCurrentAndNoncurrent</t>
  </si>
  <si>
    <t>CommitmentsAndContingencies</t>
  </si>
  <si>
    <t>MarketableSecurities</t>
  </si>
  <si>
    <t>StatementOfFinancialPositionAbstract</t>
  </si>
  <si>
    <t>InterestExpense</t>
  </si>
  <si>
    <t>PropertyPlantAndEquipmentNet</t>
  </si>
  <si>
    <t>NotesPayableCurrent</t>
  </si>
  <si>
    <t>AmortizationOfIntangibleAssets</t>
  </si>
  <si>
    <t>CashAndCashEquivalents</t>
  </si>
  <si>
    <t>ComprehensiveIncome</t>
  </si>
  <si>
    <t>DeferredTaxAssets</t>
  </si>
  <si>
    <t>EffectOfExchangeRateChangesOnCashAndCashEquivalents</t>
  </si>
  <si>
    <t>OtherCurrentLiabilities</t>
  </si>
  <si>
    <t>OtherNoncurrentAssets</t>
  </si>
  <si>
    <t>OtherNoncurrentLiabilities</t>
  </si>
  <si>
    <t>AdjustmentsForAmortizationOfIntangibleAssets</t>
  </si>
  <si>
    <t>InterestBearingLoansAndInterestExpense</t>
  </si>
  <si>
    <t>DeferredIncomeTaxNoncashExpenseBenefit</t>
  </si>
  <si>
    <t>IntangibleAssetsNetExcludingGoodwillAndFranchiseRightsTotal</t>
  </si>
  <si>
    <t>TotalAssets</t>
  </si>
  <si>
    <t>OtherCurrentLiabilitiesAbstract</t>
  </si>
  <si>
    <t>Netincome</t>
  </si>
  <si>
    <t>DeferredRevenuesCurrent</t>
  </si>
  <si>
    <t>SalesAndMarketing</t>
  </si>
  <si>
    <t>HardwareSalesRevenue</t>
  </si>
  <si>
    <t>Netincreasedecreaseincashandcashequivalents</t>
  </si>
  <si>
    <t>RepaymentsOfBorrowings</t>
  </si>
  <si>
    <t>DeferredIncomeTaxes</t>
  </si>
  <si>
    <t>OtherNet</t>
  </si>
  <si>
    <t>CashAndCashEquivalentsRelatingToVIEs</t>
  </si>
  <si>
    <t>CashFlowsFromFinancingActivitiesAbstract</t>
  </si>
  <si>
    <t>CashFlowsFromInvestingActivitiesAbstract</t>
  </si>
  <si>
    <t>CashFlowsFromOperatingActivitiesAbstract</t>
  </si>
  <si>
    <t>PrepaidExpensesAndOtherCurrentAssetsRelatingToVIEs</t>
  </si>
  <si>
    <t>PrepaidExpenseAndOtherCurrentAssets</t>
  </si>
  <si>
    <t>StockBasedCompensation</t>
  </si>
  <si>
    <t>StockbasedCompensation</t>
  </si>
  <si>
    <t>StockBasedCompensationAndOtherExpenses</t>
  </si>
  <si>
    <t>AdjustmentsToReconcileNetIncomeToNetCashProvidedByOperatingActivitiesAbstract</t>
  </si>
  <si>
    <t>IncomeTaxesPayable</t>
  </si>
  <si>
    <t>OperatingExpenseAbstract</t>
  </si>
  <si>
    <t>ChangeInUnsettledRepurchasesOfCommonStock</t>
  </si>
  <si>
    <t>RepurchaseOfTreasuryStock</t>
  </si>
  <si>
    <t>PreferredStockParValuePerShare</t>
  </si>
  <si>
    <t>RepurchaseOfCommonStock</t>
  </si>
  <si>
    <t>WeightedAverageCommonSharesOutstandingAbstract</t>
  </si>
  <si>
    <t>ExpensesOperatingAbstract</t>
  </si>
  <si>
    <t>PrepaidExpensesAndOtherCurrentAssets</t>
  </si>
  <si>
    <t>TotalOperatingExpenses</t>
  </si>
  <si>
    <t>CapitalExpenditures</t>
  </si>
  <si>
    <t>OperatingIncome</t>
  </si>
  <si>
    <t>IncomeTaxesPayableAndDeferred</t>
  </si>
  <si>
    <t>PropertyPlantandEquipmentNet</t>
  </si>
  <si>
    <t>IntangibleAssetsNet</t>
  </si>
  <si>
    <t>TotalEquity</t>
  </si>
  <si>
    <t>PropertyPlantAndEquipmentNetExcludingConstructionInProgressNet</t>
  </si>
  <si>
    <t>NoncontrollingInterests</t>
  </si>
  <si>
    <t>NetIncomeLossManagerInterest</t>
  </si>
  <si>
    <t>ShareholdersRetainedEarningsAccumulatedDeficit</t>
  </si>
  <si>
    <t>AccruedExpensesAndOtherNoncurrentLiabilities</t>
  </si>
  <si>
    <t>OperatingIncomeLoss1Abstract</t>
  </si>
  <si>
    <t>TotalEquityMember</t>
  </si>
  <si>
    <t>CashAndCashEquivalentsInEquityInTradingAccounts</t>
  </si>
  <si>
    <t>PaymentsToAcquireLicenses</t>
  </si>
  <si>
    <t>ReconciliationOfCashAndCashEquivalents</t>
  </si>
  <si>
    <t>ProceedsFromSalesOfMarketableSecurities</t>
  </si>
  <si>
    <t>AdjustmentsToReconcileNetIncomeLossToCashProvidedByOperatingActivitiesAbstract</t>
  </si>
  <si>
    <t>RevenueSaleOfServicesNet</t>
  </si>
  <si>
    <t>AllocatedStockbasedCompensation</t>
  </si>
  <si>
    <t>CommitmentAndContingencies</t>
  </si>
  <si>
    <t>ServiceRevenues</t>
  </si>
  <si>
    <t>DeferredRevenueAndExpenses</t>
  </si>
  <si>
    <t>DeferredIncomeTaxExpenseBenefitIncludingDiscontinuedOperations</t>
  </si>
  <si>
    <t>StockbasedCompensationExpense</t>
  </si>
  <si>
    <t>PropertyPlantAndEquipmentExcludingConstructionInProgressNet</t>
  </si>
  <si>
    <t>AmortizationAndImpairmentOfIntangibleAssets</t>
  </si>
  <si>
    <t>CashAndCashEquivalent</t>
  </si>
  <si>
    <t>CashAndCashEquivalentAtCarryingValue</t>
  </si>
  <si>
    <t>SalesRevenueWarrantyAndSupport</t>
  </si>
  <si>
    <t>CommonStockIssuedMember</t>
  </si>
  <si>
    <t>OperatingExpensesByFunctionAbstract</t>
  </si>
  <si>
    <t>RevenueFromContractWithCustomerIncludingAssessedTaxServies</t>
  </si>
  <si>
    <t>xx</t>
  </si>
  <si>
    <t>L1</t>
  </si>
  <si>
    <t>tag</t>
  </si>
  <si>
    <t>Column2</t>
  </si>
  <si>
    <t>AccountsPayableCurrent</t>
  </si>
  <si>
    <t>AccountsReceivableNetCurrent</t>
  </si>
  <si>
    <t>AccruedIncomeTaxesNoncurrent</t>
  </si>
  <si>
    <t>AccumulatedOtherComprehensiveIncomeLossNetOfTax</t>
  </si>
  <si>
    <t>AllowanceForDoubtfulAccountsReceivableCurrent</t>
  </si>
  <si>
    <t>AntidilutiveSecuritiesExcludedFromComputationOfEarningsPerShareAmount</t>
  </si>
  <si>
    <t>AssetImpairmentCharges</t>
  </si>
  <si>
    <t>Assets</t>
  </si>
  <si>
    <t>AssetsCurrent</t>
  </si>
  <si>
    <t>AssetsNoncurrent</t>
  </si>
  <si>
    <t>AvailableForSaleSecuritiesDebtSecuritiesCurrent</t>
  </si>
  <si>
    <t>BusinessCombinationAcquisitionRelatedCosts</t>
  </si>
  <si>
    <t>BusinessCombinationAcquisitionRelatedExpensesOtherNet</t>
  </si>
  <si>
    <t>BusinessCombinationAdjustmentsNet</t>
  </si>
  <si>
    <t>CashAndCashEquivalentsAtCarryingValue</t>
  </si>
  <si>
    <t>CashCashEquivalentsRestrictedCashAndRestrictedCashEquivalentsIncludingDisposalGroupAndDiscontinuedOperations</t>
  </si>
  <si>
    <t>CloudLicenseAndOnPremiseLicenseRevenue</t>
  </si>
  <si>
    <t>CloudServicesAndLicenseSupportExpenses</t>
  </si>
  <si>
    <t>CloudServicesAndLicenseSupportRevenue</t>
  </si>
  <si>
    <t>CommonStockDividendsPerShareCashPaid</t>
  </si>
  <si>
    <t>CommonStockParOrStatedValuePerShare</t>
  </si>
  <si>
    <t>CommonStockSharesAuthorized</t>
  </si>
  <si>
    <t>CommonStockSharesOutstanding</t>
  </si>
  <si>
    <t>CommonStocksIncludingAdditionalPaidInCapital</t>
  </si>
  <si>
    <t>ComprehensiveIncomeNetOfTax</t>
  </si>
  <si>
    <t>ContractWithCustomerLiability</t>
  </si>
  <si>
    <t>ContractWithCustomerLiabilityCurrent</t>
  </si>
  <si>
    <t>ContractWithCustomerLiabilityNoncurrent</t>
  </si>
  <si>
    <t>CostsAndExpenses</t>
  </si>
  <si>
    <t>DeferredTaxAssetsLiabilitiesNet</t>
  </si>
  <si>
    <t>DeferredTaxAssetsNetNoncurrent</t>
  </si>
  <si>
    <t>DerivativeFairValueOfDerivativeAsset</t>
  </si>
  <si>
    <t>DerivativeFairValueOfDerivativeLiability</t>
  </si>
  <si>
    <t>EarningsPerShareBasic</t>
  </si>
  <si>
    <t>EarningsPerShareDiluted</t>
  </si>
  <si>
    <t>EffectiveIncomeTaxRateContinuingOperations</t>
  </si>
  <si>
    <t>EmployeeRelatedLiabilitiesCurrent</t>
  </si>
  <si>
    <t>EntityCommonStockSharesOutstanding</t>
  </si>
  <si>
    <t>ExpenseAllocationsAndOtherNet</t>
  </si>
  <si>
    <t>FiniteLivedIntangibleAssetsAccumulatedAmortization</t>
  </si>
  <si>
    <t>FiniteLivedIntangibleAssetsAmortizationExpenseAfterYearSix</t>
  </si>
  <si>
    <t>FiniteLivedIntangibleAssetsAmortizationExpenseRemainderOfFiscalYear</t>
  </si>
  <si>
    <t>FiniteLivedIntangibleAssetsAmortizationExpenseYearFive</t>
  </si>
  <si>
    <t>FiniteLivedIntangibleAssetsAmortizationExpenseYearFour</t>
  </si>
  <si>
    <t>FiniteLivedIntangibleAssetsAmortizationExpenseYearSix</t>
  </si>
  <si>
    <t>FiniteLivedIntangibleAssetsAmortizationExpenseYearThree</t>
  </si>
  <si>
    <t>FiniteLivedIntangibleAssetsAmortizationExpenseYearTwo</t>
  </si>
  <si>
    <t>FiniteLivedIntangibleAssetsGross</t>
  </si>
  <si>
    <t>FiniteLivedIntangibleAssetsNet</t>
  </si>
  <si>
    <t>ForeignCurrencyTransactionGainLossBeforeTax</t>
  </si>
  <si>
    <t>GeneralAndAdministrativeExpense</t>
  </si>
  <si>
    <t>Goodwill</t>
  </si>
  <si>
    <t>HardwareExpenses</t>
  </si>
  <si>
    <t>HardwareRevenues</t>
  </si>
  <si>
    <t>IncomeLossFromContinuingOperationsIncludingNoncontrollingInterestBeforeIncomeTaxesExtraordinaryItems</t>
  </si>
  <si>
    <t>IncomeTaxExpenseBenefit</t>
  </si>
  <si>
    <t>IncrementalCommonSharesAttributableToShareBasedPaymentArrangements</t>
  </si>
  <si>
    <t>InvestmentIncomeInterest</t>
  </si>
  <si>
    <t>InvestmentsFairValueDisclosure</t>
  </si>
  <si>
    <t>LesseeOperatingLeaseLiabilityPaymentsDue</t>
  </si>
  <si>
    <t>LesseeOperatingLeaseLiabilityPaymentsDueAfterYearSix</t>
  </si>
  <si>
    <t>LesseeOperatingLeaseLiabilityPaymentsDueYearFive</t>
  </si>
  <si>
    <t>LesseeOperatingLeaseLiabilityPaymentsDueYearFour</t>
  </si>
  <si>
    <t>LesseeOperatingLeaseLiabilityPaymentsDueYearSix</t>
  </si>
  <si>
    <t>LesseeOperatingLeaseLiabilityPaymentsDueYearThree</t>
  </si>
  <si>
    <t>LesseeOperatingLeaseLiabilityPaymentsDueYearTwo</t>
  </si>
  <si>
    <t>LesseeOperatingLeaseLiabilityPaymentsRemainderOfFiscalYear</t>
  </si>
  <si>
    <t>LesseeOperatingLeaseLiabilityUndiscountedExcessAmount</t>
  </si>
  <si>
    <t>LiabilitiesAndStockholdersEquity</t>
  </si>
  <si>
    <t>LiabilitiesCurrent</t>
  </si>
  <si>
    <t>LiabilitiesNoncurrent</t>
  </si>
  <si>
    <t>LongTermNotesAndLoans</t>
  </si>
  <si>
    <t>MinorityInterest</t>
  </si>
  <si>
    <t>NetIncomeLoss</t>
  </si>
  <si>
    <t>NonOperatingIncomeExpenseAttributableToMinorityInterest</t>
  </si>
  <si>
    <t>NonoperatingIncomeExpenseIncludingEliminationOfNetIncomeLossAttributableToNoncontrollingInterests</t>
  </si>
  <si>
    <t>OperatingIncomeLoss</t>
  </si>
  <si>
    <t>OperatingLeaseCost</t>
  </si>
  <si>
    <t>OperatingLeaseLiability</t>
  </si>
  <si>
    <t>OperatingLeaseLiabilityCurrent</t>
  </si>
  <si>
    <t>OperatingLeaseLiabilityNoncurrent</t>
  </si>
  <si>
    <t>OperatingLeaseRightOfUseAsset</t>
  </si>
  <si>
    <t>OperatingLeaseWeightedAverageDiscountRatePercent</t>
  </si>
  <si>
    <t>OtherAssetsNoncurrent</t>
  </si>
  <si>
    <t>OtherComprehensiveIncomeAvailableforsaleSecuritiesAdjustmentNetOfTaxPortionAttributableToParent</t>
  </si>
  <si>
    <t>OtherComprehensiveIncomeDefinedBenefitPlansAdjustmentNetOfTaxPortionAttributableToParent</t>
  </si>
  <si>
    <t>OtherComprehensiveIncomeForeignCurrencyTransactionAndTranslationAdjustmentNetOfTaxPortionAttributableToParent</t>
  </si>
  <si>
    <t>OtherComprehensiveIncomeLossCashFlowHedgeGainLossAfterReclassificationAndTaxParent</t>
  </si>
  <si>
    <t>OtherComprehensiveIncomeLossNetOfTaxPortionAttributableToParent</t>
  </si>
  <si>
    <t>OtherLiabilitiesCurrent</t>
  </si>
  <si>
    <t>OtherLiabilitiesNoncurrent</t>
  </si>
  <si>
    <t>OtherNonoperatingIncomeExpense</t>
  </si>
  <si>
    <t>PercentageOfMarketableSecuritiesInvestmentsMatureWithinOneToFourYears</t>
  </si>
  <si>
    <t>PercentageOfMarketableSecuritiesInvestmentsMatureWithinOneYear</t>
  </si>
  <si>
    <t>PreferredStockParOrStatedValuePerShare</t>
  </si>
  <si>
    <t>PreferredStockSharesAuthorized</t>
  </si>
  <si>
    <t>PreferredStockSharesOutstanding</t>
  </si>
  <si>
    <t>PreferredStockValue</t>
  </si>
  <si>
    <t>PrepaidExpenseAndOtherAssetsCurrent</t>
  </si>
  <si>
    <t>ProceedsFromSaleAndCollectionOfFinanceReceivables</t>
  </si>
  <si>
    <t>ResearchAndDevelopmentExpense</t>
  </si>
  <si>
    <t>RestructuringCharges</t>
  </si>
  <si>
    <t>RestructuringReserve</t>
  </si>
  <si>
    <t>RestructuringReserveCurrent</t>
  </si>
  <si>
    <t>RestructuringReserveNoncurrent</t>
  </si>
  <si>
    <t>RetainedEarningsAccumulatedDeficit</t>
  </si>
  <si>
    <t>RevenueFromContractWithCustomerExcludingAssessedTax</t>
  </si>
  <si>
    <t>RevenueRemainingPerformanceObligation</t>
  </si>
  <si>
    <t>RevenueRemainingPerformanceObligationPercentage</t>
  </si>
  <si>
    <t>SalesRevenueServicesNet1</t>
  </si>
  <si>
    <t>SellingAndMarketingExpense</t>
  </si>
  <si>
    <t>ServicesExpense</t>
  </si>
  <si>
    <t>ShareBasedCompensation</t>
  </si>
  <si>
    <t>StockBasedCompensationSegment</t>
  </si>
  <si>
    <t>StockholdersEquity</t>
  </si>
  <si>
    <t>StockholdersEquityIncludingPortionAttributableToNoncontrollingInterest</t>
  </si>
  <si>
    <t>StockRepurchaseProgramRemainingAuthorizedRepurchaseAmount1</t>
  </si>
  <si>
    <t>SubleaseIncome</t>
  </si>
  <si>
    <t>TransitionalAndOtherEmployeeRelatedCosts</t>
  </si>
  <si>
    <t>WeightedAverageNumberOfDilutedSharesOutstanding</t>
  </si>
  <si>
    <t>WeightedAverageNumberOfSharesOutstandingBasic</t>
  </si>
  <si>
    <t>sign</t>
  </si>
  <si>
    <t>lookup_ref</t>
  </si>
  <si>
    <t>tag_level_3</t>
  </si>
  <si>
    <t>PRIOR QTR TOTAL EQUITY</t>
  </si>
  <si>
    <t>Other comprehensive loss, net</t>
  </si>
  <si>
    <t>Balance, end of period at Nov. 30, 2019</t>
  </si>
  <si>
    <t>StockRepurchasedAndRetiredDuringPeriodValue</t>
  </si>
  <si>
    <t>level</t>
  </si>
  <si>
    <t>x</t>
  </si>
  <si>
    <t>level_1</t>
  </si>
  <si>
    <t>level_2</t>
  </si>
  <si>
    <t>level_3</t>
  </si>
  <si>
    <t>level_4</t>
  </si>
  <si>
    <t>AccountsReceivableNetNoncurrent</t>
  </si>
  <si>
    <t>CapitalizedContractCostNet</t>
  </si>
  <si>
    <t>IntangibleAssetsNetExcludingGoodwill</t>
  </si>
  <si>
    <t>LongTermDebtNoncurrent</t>
  </si>
  <si>
    <t>MarketableSecuritiesCurrent</t>
  </si>
  <si>
    <t>lookup_table</t>
  </si>
  <si>
    <t>lookup_val1</t>
  </si>
  <si>
    <t>lookup_val2</t>
  </si>
  <si>
    <t>lookup_val3</t>
  </si>
  <si>
    <t>lookup_val4</t>
  </si>
  <si>
    <t>lookup_val5</t>
  </si>
  <si>
    <t>lookup_val6</t>
  </si>
  <si>
    <t>lookup_val7</t>
  </si>
  <si>
    <t>tag_mapping</t>
  </si>
  <si>
    <t>reference</t>
  </si>
  <si>
    <t>sort</t>
  </si>
  <si>
    <t>a</t>
  </si>
  <si>
    <t>na</t>
  </si>
  <si>
    <t>l</t>
  </si>
  <si>
    <t>p</t>
  </si>
  <si>
    <t>eq</t>
  </si>
  <si>
    <t>other</t>
  </si>
  <si>
    <t>pl</t>
  </si>
  <si>
    <t>ca</t>
  </si>
  <si>
    <t>cash</t>
  </si>
  <si>
    <t>nca</t>
  </si>
  <si>
    <t>ppe</t>
  </si>
  <si>
    <t>intng</t>
  </si>
  <si>
    <t>cl</t>
  </si>
  <si>
    <t>ncl</t>
  </si>
  <si>
    <t>o</t>
  </si>
  <si>
    <t>ot</t>
  </si>
  <si>
    <t>dates_qtr</t>
  </si>
  <si>
    <t>qtr</t>
  </si>
  <si>
    <t>prior_qtr</t>
  </si>
  <si>
    <t>Y</t>
  </si>
  <si>
    <t>dates_yr</t>
  </si>
  <si>
    <t>fy</t>
  </si>
  <si>
    <t>prior_fy</t>
  </si>
  <si>
    <t>stock</t>
  </si>
  <si>
    <t>ddate</t>
  </si>
  <si>
    <t>adsh</t>
  </si>
  <si>
    <t>qtrs</t>
  </si>
  <si>
    <t>filed</t>
  </si>
  <si>
    <t>level_1_a</t>
  </si>
  <si>
    <t>level_1_l</t>
  </si>
  <si>
    <t>level_1_p</t>
  </si>
  <si>
    <t>level_2_ca</t>
  </si>
  <si>
    <t>level_2_nca</t>
  </si>
  <si>
    <t>level_2_cl</t>
  </si>
  <si>
    <t>level_2_ncl</t>
  </si>
  <si>
    <t>level_2_eq</t>
  </si>
  <si>
    <t>level_2_p</t>
  </si>
  <si>
    <t>level_1_bs_chk</t>
  </si>
  <si>
    <t>level_2_a_chk</t>
  </si>
  <si>
    <t>level_2_l_chk</t>
  </si>
  <si>
    <t>ORACLE CORP</t>
  </si>
  <si>
    <t>0001193125-17-087309</t>
  </si>
  <si>
    <t>0001193125-17-214833</t>
  </si>
  <si>
    <t>0001193125-17-287455</t>
  </si>
  <si>
    <t>0001193125-17-372232</t>
  </si>
  <si>
    <t>0001193125-18-090646</t>
  </si>
  <si>
    <t>0001193125-18-201034</t>
  </si>
  <si>
    <t>0001564590-18-023315</t>
  </si>
  <si>
    <t>0001564590-18-031113</t>
  </si>
  <si>
    <t>0001564590-19-008273</t>
  </si>
  <si>
    <t>0001564590-19-023119</t>
  </si>
  <si>
    <t>0001564590-19-034717</t>
  </si>
  <si>
    <t>0001564590-19-045966</t>
  </si>
  <si>
    <t>0001564590-20-010833</t>
  </si>
  <si>
    <t>other_ca</t>
  </si>
  <si>
    <t>intang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</si>
</sst>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-;\(#,##0\);\-"/>
    <numFmt numFmtId="165" formatCode="General;General;General;&quot;- &quot;General"/>
    <numFmt numFmtId="166" formatCode="#,##0_ ;[Red]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548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i/>
      <sz val="10"/>
      <color rgb="FF005480"/>
      <name val="Calibri"/>
      <family val="2"/>
      <scheme val="minor"/>
    </font>
    <font>
      <b/>
      <sz val="11"/>
      <color rgb="FF005480"/>
      <name val="Calibri"/>
      <family val="2"/>
      <scheme val="minor"/>
    </font>
    <font>
      <b/>
      <sz val="12"/>
      <color rgb="FF00548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548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005480"/>
      </top>
      <bottom style="thin">
        <color rgb="FF005480"/>
      </bottom>
      <diagonal/>
    </border>
    <border>
      <left/>
      <right/>
      <top style="thin">
        <color rgb="FF005480"/>
      </top>
      <bottom/>
      <diagonal/>
    </border>
    <border>
      <left/>
      <right/>
      <top style="thin">
        <color rgb="FF005480"/>
      </top>
      <bottom style="double">
        <color rgb="FF0054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5" borderId="1" applyNumberFormat="0" applyProtection="0">
      <alignment horizontal="left" wrapText="1"/>
    </xf>
    <xf numFmtId="0" fontId="4" fillId="5" borderId="1" applyNumberFormat="0" applyProtection="0">
      <alignment horizontal="right" wrapText="1"/>
    </xf>
    <xf numFmtId="164" fontId="1" fillId="0" borderId="0" applyFont="0" applyFill="0" applyBorder="0" applyProtection="0">
      <alignment horizontal="right"/>
    </xf>
    <xf numFmtId="165" fontId="5" fillId="0" borderId="0" applyFill="0" applyBorder="0" applyAlignment="0" applyProtection="0"/>
    <xf numFmtId="0" fontId="6" fillId="0" borderId="2" applyNumberFormat="0" applyFill="0" applyAlignment="0" applyProtection="0"/>
    <xf numFmtId="0" fontId="7" fillId="0" borderId="0" applyNumberFormat="0" applyProtection="0">
      <alignment horizontal="left"/>
    </xf>
    <xf numFmtId="0" fontId="1" fillId="6" borderId="0" applyNumberFormat="0" applyFont="0" applyBorder="0" applyAlignment="0" applyProtection="0"/>
    <xf numFmtId="0" fontId="6" fillId="0" borderId="3" applyNumberFormat="0" applyFill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3" fontId="0" fillId="2" borderId="0" xfId="0" applyNumberFormat="1" applyFill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4" fontId="0" fillId="0" borderId="0" xfId="0" applyNumberFormat="1" applyAlignment="1">
      <alignment horizontal="right"/>
    </xf>
    <xf numFmtId="3" fontId="0" fillId="4" borderId="0" xfId="0" applyNumberFormat="1" applyFill="1" applyAlignment="1">
      <alignment horizontal="right"/>
    </xf>
    <xf numFmtId="0" fontId="0" fillId="0" borderId="0" xfId="0" applyAlignment="1">
      <alignment horizontal="left"/>
    </xf>
    <xf numFmtId="11" fontId="0" fillId="0" borderId="0" xfId="0" applyNumberFormat="1"/>
    <xf numFmtId="3" fontId="0" fillId="7" borderId="0" xfId="0" applyNumberFormat="1" applyFill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8" borderId="0" xfId="0" applyNumberFormat="1" applyFill="1" applyAlignment="1">
      <alignment horizontal="right"/>
    </xf>
    <xf numFmtId="3" fontId="2" fillId="8" borderId="0" xfId="0" applyNumberFormat="1" applyFont="1" applyFill="1" applyAlignment="1">
      <alignment horizontal="right"/>
    </xf>
    <xf numFmtId="0" fontId="0" fillId="3" borderId="0" xfId="0" applyFill="1"/>
    <xf numFmtId="0" fontId="2" fillId="3" borderId="0" xfId="0" applyFont="1" applyFill="1"/>
    <xf numFmtId="166" fontId="0" fillId="0" borderId="0" xfId="0" applyNumberFormat="1"/>
    <xf numFmtId="1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6" fontId="0" fillId="0" borderId="0" xfId="0" applyNumberFormat="1" applyAlignment="1">
      <alignment vertical="top" wrapText="1"/>
    </xf>
    <xf numFmtId="14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14" fontId="0" fillId="9" borderId="0" xfId="0" applyNumberFormat="1" applyFill="1" applyAlignment="1">
      <alignment horizontal="center"/>
    </xf>
    <xf numFmtId="166" fontId="0" fillId="9" borderId="0" xfId="0" applyNumberFormat="1" applyFill="1"/>
    <xf numFmtId="0" fontId="2" fillId="9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14" fontId="2" fillId="9" borderId="5" xfId="0" applyNumberFormat="1" applyFont="1" applyFill="1" applyBorder="1" applyAlignment="1">
      <alignment horizontal="center"/>
    </xf>
    <xf numFmtId="166" fontId="2" fillId="9" borderId="5" xfId="0" applyNumberFormat="1" applyFont="1" applyFill="1" applyBorder="1"/>
    <xf numFmtId="166" fontId="2" fillId="9" borderId="6" xfId="0" applyNumberFormat="1" applyFont="1" applyFill="1" applyBorder="1"/>
    <xf numFmtId="0" fontId="0" fillId="10" borderId="0" xfId="0" applyFill="1"/>
  </cellXfs>
  <cellStyles count="10">
    <cellStyle name="# Font" xfId="1" xr:uid="{00000000-0005-0000-0000-000000000000}"/>
    <cellStyle name="# Header - Desc" xfId="2" xr:uid="{00000000-0005-0000-0000-000001000000}"/>
    <cellStyle name="# Header - Nos" xfId="3" xr:uid="{00000000-0005-0000-0000-000002000000}"/>
    <cellStyle name="# Numbers" xfId="4" xr:uid="{00000000-0005-0000-0000-000003000000}"/>
    <cellStyle name="# SubClass" xfId="5" xr:uid="{00000000-0005-0000-0000-000004000000}"/>
    <cellStyle name="# SubTTL" xfId="6" xr:uid="{00000000-0005-0000-0000-000005000000}"/>
    <cellStyle name="# Title" xfId="7" xr:uid="{00000000-0005-0000-0000-000006000000}"/>
    <cellStyle name="# TTL - Column" xfId="8" xr:uid="{00000000-0005-0000-0000-000007000000}"/>
    <cellStyle name="# TTL - Row" xfId="9" xr:uid="{00000000-0005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gar_lookup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gar_lookups"/>
    </sheetNames>
    <sheetDataSet>
      <sheetData sheetId="0">
        <row r="1">
          <cell r="B1" t="str">
            <v>lookup_ref</v>
          </cell>
          <cell r="C1" t="str">
            <v>lookup_val1</v>
          </cell>
          <cell r="D1" t="str">
            <v>lookup_val2</v>
          </cell>
          <cell r="E1" t="str">
            <v>lookup_val3</v>
          </cell>
          <cell r="F1" t="str">
            <v>lookup_val4</v>
          </cell>
          <cell r="G1" t="str">
            <v>lookup_val5</v>
          </cell>
          <cell r="H1" t="str">
            <v>lookup_val6</v>
          </cell>
          <cell r="I1" t="str">
            <v>lookup_val7</v>
          </cell>
        </row>
        <row r="2">
          <cell r="B2" t="str">
            <v>reference</v>
          </cell>
          <cell r="C2" t="str">
            <v>sign</v>
          </cell>
          <cell r="D2" t="str">
            <v>sort</v>
          </cell>
          <cell r="E2" t="str">
            <v>level</v>
          </cell>
          <cell r="F2" t="str">
            <v>level_1</v>
          </cell>
          <cell r="G2" t="str">
            <v>level_2</v>
          </cell>
          <cell r="H2" t="str">
            <v>level_3</v>
          </cell>
          <cell r="I2" t="str">
            <v>level_4</v>
          </cell>
        </row>
        <row r="3">
          <cell r="B3" t="str">
            <v>Assets</v>
          </cell>
          <cell r="C3">
            <v>1</v>
          </cell>
          <cell r="D3">
            <v>1</v>
          </cell>
          <cell r="E3">
            <v>1</v>
          </cell>
          <cell r="F3" t="str">
            <v>a</v>
          </cell>
          <cell r="G3" t="str">
            <v>na</v>
          </cell>
          <cell r="H3" t="str">
            <v>na</v>
          </cell>
          <cell r="I3" t="str">
            <v>na</v>
          </cell>
        </row>
        <row r="4">
          <cell r="B4" t="str">
            <v>LiabilitiesAndStockholdersEquity</v>
          </cell>
          <cell r="C4">
            <v>-1</v>
          </cell>
          <cell r="D4">
            <v>2</v>
          </cell>
          <cell r="E4">
            <v>1</v>
          </cell>
          <cell r="F4" t="str">
            <v>l</v>
          </cell>
          <cell r="G4" t="str">
            <v>na</v>
          </cell>
          <cell r="H4" t="str">
            <v>na</v>
          </cell>
          <cell r="I4" t="str">
            <v>na</v>
          </cell>
        </row>
        <row r="5">
          <cell r="B5" t="str">
            <v>NetIncomeLoss</v>
          </cell>
          <cell r="C5">
            <v>-1</v>
          </cell>
          <cell r="D5">
            <v>3</v>
          </cell>
          <cell r="E5">
            <v>1</v>
          </cell>
          <cell r="F5" t="str">
            <v>p</v>
          </cell>
          <cell r="G5" t="str">
            <v>na</v>
          </cell>
          <cell r="H5" t="str">
            <v>na</v>
          </cell>
          <cell r="I5" t="str">
            <v>na</v>
          </cell>
        </row>
        <row r="6">
          <cell r="B6" t="str">
            <v>AssetsCurrent</v>
          </cell>
          <cell r="C6">
            <v>1</v>
          </cell>
          <cell r="D6">
            <v>1</v>
          </cell>
          <cell r="E6">
            <v>2</v>
          </cell>
          <cell r="F6" t="str">
            <v>na</v>
          </cell>
          <cell r="G6" t="str">
            <v>ca</v>
          </cell>
          <cell r="H6" t="str">
            <v>na</v>
          </cell>
          <cell r="I6" t="str">
            <v>na</v>
          </cell>
        </row>
        <row r="7">
          <cell r="B7" t="str">
            <v>AssetsNoncurrent</v>
          </cell>
          <cell r="C7">
            <v>1</v>
          </cell>
          <cell r="D7">
            <v>2</v>
          </cell>
          <cell r="E7">
            <v>2</v>
          </cell>
          <cell r="F7" t="str">
            <v>na</v>
          </cell>
          <cell r="G7" t="str">
            <v>nca</v>
          </cell>
          <cell r="H7" t="str">
            <v>na</v>
          </cell>
          <cell r="I7" t="str">
            <v>na</v>
          </cell>
        </row>
        <row r="8">
          <cell r="B8" t="str">
            <v>LiabilitiesCurrent</v>
          </cell>
          <cell r="C8">
            <v>-1</v>
          </cell>
          <cell r="D8">
            <v>3</v>
          </cell>
          <cell r="E8">
            <v>2</v>
          </cell>
          <cell r="F8" t="str">
            <v>na</v>
          </cell>
          <cell r="G8" t="str">
            <v>cl</v>
          </cell>
          <cell r="H8" t="str">
            <v>na</v>
          </cell>
          <cell r="I8" t="str">
            <v>na</v>
          </cell>
        </row>
        <row r="9">
          <cell r="B9" t="str">
            <v>LiabilitiesNoncurrent</v>
          </cell>
          <cell r="C9">
            <v>-1</v>
          </cell>
          <cell r="D9">
            <v>4</v>
          </cell>
          <cell r="E9">
            <v>2</v>
          </cell>
          <cell r="F9" t="str">
            <v>na</v>
          </cell>
          <cell r="G9" t="str">
            <v>ncl</v>
          </cell>
          <cell r="H9" t="str">
            <v>na</v>
          </cell>
          <cell r="I9" t="str">
            <v>na</v>
          </cell>
        </row>
        <row r="10">
          <cell r="B10" t="str">
            <v>StockholdersEquityIncludingPortionAttributableToNoncontrollingInterest</v>
          </cell>
          <cell r="C10">
            <v>-1</v>
          </cell>
          <cell r="D10">
            <v>5</v>
          </cell>
          <cell r="E10">
            <v>2</v>
          </cell>
          <cell r="F10" t="str">
            <v>na</v>
          </cell>
          <cell r="G10" t="str">
            <v>eq</v>
          </cell>
          <cell r="H10" t="str">
            <v>eq</v>
          </cell>
          <cell r="I10" t="str">
            <v>other</v>
          </cell>
        </row>
        <row r="11">
          <cell r="B11" t="str">
            <v>RevenueFromContractWithCustomerExcludingAssessedTax</v>
          </cell>
          <cell r="C11">
            <v>-1</v>
          </cell>
          <cell r="D11">
            <v>6</v>
          </cell>
          <cell r="E11">
            <v>2</v>
          </cell>
          <cell r="F11" t="str">
            <v>na</v>
          </cell>
          <cell r="G11" t="str">
            <v>p</v>
          </cell>
          <cell r="H11" t="str">
            <v>pl</v>
          </cell>
          <cell r="I11" t="str">
            <v>other</v>
          </cell>
        </row>
        <row r="12">
          <cell r="B12" t="str">
            <v>CostsAndExpenses</v>
          </cell>
          <cell r="C12">
            <v>1</v>
          </cell>
          <cell r="D12">
            <v>7</v>
          </cell>
          <cell r="E12">
            <v>2</v>
          </cell>
          <cell r="F12" t="str">
            <v>na</v>
          </cell>
          <cell r="G12" t="str">
            <v>p</v>
          </cell>
          <cell r="H12" t="str">
            <v>pl</v>
          </cell>
          <cell r="I12" t="str">
            <v>other</v>
          </cell>
        </row>
        <row r="13">
          <cell r="B13" t="str">
            <v>InterestExpense</v>
          </cell>
          <cell r="C13">
            <v>1</v>
          </cell>
          <cell r="D13">
            <v>8</v>
          </cell>
          <cell r="E13">
            <v>2</v>
          </cell>
          <cell r="F13" t="str">
            <v>na</v>
          </cell>
          <cell r="G13" t="str">
            <v>p</v>
          </cell>
          <cell r="H13" t="str">
            <v>pl</v>
          </cell>
          <cell r="I13" t="str">
            <v>other</v>
          </cell>
        </row>
        <row r="14">
          <cell r="B14" t="str">
            <v>NonoperatingIncomeExpenseIncludingEliminationOfNetIncomeLossAttributableToNoncontrollingInterests</v>
          </cell>
          <cell r="C14">
            <v>-1</v>
          </cell>
          <cell r="D14">
            <v>9</v>
          </cell>
          <cell r="E14">
            <v>2</v>
          </cell>
          <cell r="F14" t="str">
            <v>na</v>
          </cell>
          <cell r="G14" t="str">
            <v>p</v>
          </cell>
          <cell r="H14" t="str">
            <v>pl</v>
          </cell>
          <cell r="I14" t="str">
            <v>other</v>
          </cell>
        </row>
        <row r="15">
          <cell r="B15" t="str">
            <v>IncomeTaxExpenseBenefit</v>
          </cell>
          <cell r="C15">
            <v>1</v>
          </cell>
          <cell r="D15">
            <v>10</v>
          </cell>
          <cell r="E15">
            <v>2</v>
          </cell>
          <cell r="F15" t="str">
            <v>na</v>
          </cell>
          <cell r="G15" t="str">
            <v>p</v>
          </cell>
          <cell r="H15" t="str">
            <v>pl</v>
          </cell>
          <cell r="I15" t="str">
            <v>other</v>
          </cell>
        </row>
        <row r="16">
          <cell r="B16" t="str">
            <v>CashAndCashEquivalentsAtCarryingValue</v>
          </cell>
          <cell r="C16">
            <v>1</v>
          </cell>
          <cell r="D16">
            <v>1</v>
          </cell>
          <cell r="E16">
            <v>3</v>
          </cell>
          <cell r="F16" t="str">
            <v>na</v>
          </cell>
          <cell r="G16" t="str">
            <v>a</v>
          </cell>
          <cell r="H16" t="str">
            <v>ca</v>
          </cell>
          <cell r="I16" t="str">
            <v>cash</v>
          </cell>
        </row>
        <row r="17">
          <cell r="B17" t="str">
            <v>AvailableForSaleSecuritiesDebtSecuritiesCurrent</v>
          </cell>
          <cell r="C17">
            <v>1</v>
          </cell>
          <cell r="D17">
            <v>2</v>
          </cell>
          <cell r="E17">
            <v>3</v>
          </cell>
          <cell r="F17" t="str">
            <v>na</v>
          </cell>
          <cell r="G17" t="str">
            <v>a</v>
          </cell>
          <cell r="H17" t="str">
            <v>ca</v>
          </cell>
          <cell r="I17" t="str">
            <v>cash</v>
          </cell>
        </row>
        <row r="18">
          <cell r="B18" t="str">
            <v>MarketableSecuritiesCurrent</v>
          </cell>
          <cell r="C18">
            <v>1</v>
          </cell>
          <cell r="D18">
            <v>2</v>
          </cell>
          <cell r="E18">
            <v>3</v>
          </cell>
          <cell r="F18" t="str">
            <v>na</v>
          </cell>
          <cell r="G18" t="str">
            <v>a</v>
          </cell>
          <cell r="H18" t="str">
            <v>ca</v>
          </cell>
          <cell r="I18" t="str">
            <v>cash</v>
          </cell>
        </row>
        <row r="19">
          <cell r="B19" t="str">
            <v>AccountsReceivableNetCurrent</v>
          </cell>
          <cell r="C19">
            <v>1</v>
          </cell>
          <cell r="D19">
            <v>3</v>
          </cell>
          <cell r="E19">
            <v>3</v>
          </cell>
          <cell r="F19" t="str">
            <v>na</v>
          </cell>
          <cell r="G19" t="str">
            <v>a</v>
          </cell>
          <cell r="H19" t="str">
            <v>ca</v>
          </cell>
          <cell r="I19" t="str">
            <v>other</v>
          </cell>
        </row>
        <row r="20">
          <cell r="B20" t="str">
            <v>PrepaidExpenseAndOtherAssetsCurrent</v>
          </cell>
          <cell r="C20">
            <v>1</v>
          </cell>
          <cell r="D20">
            <v>4</v>
          </cell>
          <cell r="E20">
            <v>3</v>
          </cell>
          <cell r="F20" t="str">
            <v>na</v>
          </cell>
          <cell r="G20" t="str">
            <v>a</v>
          </cell>
          <cell r="H20" t="str">
            <v>ca</v>
          </cell>
          <cell r="I20" t="str">
            <v>other</v>
          </cell>
        </row>
        <row r="21">
          <cell r="B21" t="str">
            <v>PropertyPlantAndEquipmentNet</v>
          </cell>
          <cell r="C21">
            <v>1</v>
          </cell>
          <cell r="D21">
            <v>5</v>
          </cell>
          <cell r="E21">
            <v>3</v>
          </cell>
          <cell r="F21" t="str">
            <v>na</v>
          </cell>
          <cell r="G21" t="str">
            <v>a</v>
          </cell>
          <cell r="H21" t="str">
            <v>nca</v>
          </cell>
          <cell r="I21" t="str">
            <v>ppe</v>
          </cell>
        </row>
        <row r="22">
          <cell r="B22" t="str">
            <v>FiniteLivedIntangibleAssetsNet</v>
          </cell>
          <cell r="C22">
            <v>1</v>
          </cell>
          <cell r="D22">
            <v>6</v>
          </cell>
          <cell r="E22">
            <v>3</v>
          </cell>
          <cell r="F22" t="str">
            <v>na</v>
          </cell>
          <cell r="G22" t="str">
            <v>a</v>
          </cell>
          <cell r="H22" t="str">
            <v>nca</v>
          </cell>
          <cell r="I22" t="str">
            <v>intng</v>
          </cell>
        </row>
        <row r="23">
          <cell r="B23" t="str">
            <v>Goodwill</v>
          </cell>
          <cell r="C23">
            <v>1</v>
          </cell>
          <cell r="D23">
            <v>7</v>
          </cell>
          <cell r="E23">
            <v>3</v>
          </cell>
          <cell r="F23" t="str">
            <v>na</v>
          </cell>
          <cell r="G23" t="str">
            <v>a</v>
          </cell>
          <cell r="H23" t="str">
            <v>nca</v>
          </cell>
          <cell r="I23" t="str">
            <v>intng</v>
          </cell>
        </row>
        <row r="24">
          <cell r="B24" t="str">
            <v>DeferredTaxAssetsNetNoncurrent</v>
          </cell>
          <cell r="C24">
            <v>1</v>
          </cell>
          <cell r="D24">
            <v>8</v>
          </cell>
          <cell r="E24">
            <v>3</v>
          </cell>
          <cell r="F24" t="str">
            <v>na</v>
          </cell>
          <cell r="G24" t="str">
            <v>a</v>
          </cell>
          <cell r="H24" t="str">
            <v>nca</v>
          </cell>
          <cell r="I24" t="str">
            <v>other</v>
          </cell>
        </row>
        <row r="25">
          <cell r="B25" t="str">
            <v>OtherAssetsNoncurrent</v>
          </cell>
          <cell r="C25">
            <v>1</v>
          </cell>
          <cell r="D25">
            <v>9</v>
          </cell>
          <cell r="E25">
            <v>3</v>
          </cell>
          <cell r="F25" t="str">
            <v>na</v>
          </cell>
          <cell r="G25" t="str">
            <v>a</v>
          </cell>
          <cell r="H25" t="str">
            <v>nca</v>
          </cell>
          <cell r="I25" t="str">
            <v>other</v>
          </cell>
        </row>
        <row r="26">
          <cell r="B26" t="str">
            <v>AccountsReceivableNetNoncurrent</v>
          </cell>
          <cell r="C26">
            <v>1</v>
          </cell>
          <cell r="D26">
            <v>10</v>
          </cell>
          <cell r="E26">
            <v>3</v>
          </cell>
          <cell r="F26" t="str">
            <v>na</v>
          </cell>
          <cell r="G26" t="str">
            <v>a</v>
          </cell>
          <cell r="H26" t="str">
            <v>nca</v>
          </cell>
          <cell r="I26" t="str">
            <v>ppe</v>
          </cell>
        </row>
        <row r="27">
          <cell r="B27" t="str">
            <v>CapitalizedContractCostNet</v>
          </cell>
          <cell r="C27">
            <v>1</v>
          </cell>
          <cell r="D27">
            <v>11</v>
          </cell>
          <cell r="E27">
            <v>3</v>
          </cell>
          <cell r="F27" t="str">
            <v>na</v>
          </cell>
          <cell r="G27" t="str">
            <v>a</v>
          </cell>
          <cell r="H27" t="str">
            <v>nca</v>
          </cell>
          <cell r="I27" t="str">
            <v>ppe</v>
          </cell>
        </row>
        <row r="28">
          <cell r="B28" t="str">
            <v>IntangibleAssetsNetExcludingGoodwill</v>
          </cell>
          <cell r="C28">
            <v>1</v>
          </cell>
          <cell r="D28">
            <v>12</v>
          </cell>
          <cell r="E28">
            <v>3</v>
          </cell>
          <cell r="F28" t="str">
            <v>na</v>
          </cell>
          <cell r="G28" t="str">
            <v>a</v>
          </cell>
          <cell r="H28" t="str">
            <v>nca</v>
          </cell>
          <cell r="I28" t="str">
            <v>ppe</v>
          </cell>
        </row>
        <row r="29">
          <cell r="B29" t="str">
            <v>OperatingLeaseRightOfUseAsset</v>
          </cell>
          <cell r="C29">
            <v>1</v>
          </cell>
          <cell r="D29">
            <v>13</v>
          </cell>
          <cell r="E29">
            <v>3</v>
          </cell>
          <cell r="F29" t="str">
            <v>na</v>
          </cell>
          <cell r="G29" t="str">
            <v>a</v>
          </cell>
          <cell r="H29" t="str">
            <v>nca</v>
          </cell>
          <cell r="I29" t="str">
            <v>ppe</v>
          </cell>
        </row>
        <row r="30">
          <cell r="B30" t="str">
            <v>NotesPayableCurrent</v>
          </cell>
          <cell r="C30">
            <v>-1</v>
          </cell>
          <cell r="D30">
            <v>14</v>
          </cell>
          <cell r="E30">
            <v>3</v>
          </cell>
          <cell r="F30" t="str">
            <v>na</v>
          </cell>
          <cell r="G30" t="str">
            <v>l</v>
          </cell>
          <cell r="H30" t="str">
            <v>cl</v>
          </cell>
          <cell r="I30" t="str">
            <v>other</v>
          </cell>
        </row>
        <row r="31">
          <cell r="B31" t="str">
            <v>AccountsPayableCurrent</v>
          </cell>
          <cell r="C31">
            <v>-1</v>
          </cell>
          <cell r="D31">
            <v>15</v>
          </cell>
          <cell r="E31">
            <v>3</v>
          </cell>
          <cell r="F31" t="str">
            <v>na</v>
          </cell>
          <cell r="G31" t="str">
            <v>l</v>
          </cell>
          <cell r="H31" t="str">
            <v>cl</v>
          </cell>
          <cell r="I31" t="str">
            <v>other</v>
          </cell>
        </row>
        <row r="32">
          <cell r="B32" t="str">
            <v>EmployeeRelatedLiabilitiesCurrent</v>
          </cell>
          <cell r="C32">
            <v>-1</v>
          </cell>
          <cell r="D32">
            <v>16</v>
          </cell>
          <cell r="E32">
            <v>3</v>
          </cell>
          <cell r="F32" t="str">
            <v>na</v>
          </cell>
          <cell r="G32" t="str">
            <v>l</v>
          </cell>
          <cell r="H32" t="str">
            <v>cl</v>
          </cell>
          <cell r="I32" t="str">
            <v>other</v>
          </cell>
        </row>
        <row r="33">
          <cell r="B33" t="str">
            <v>ContractWithCustomerLiabilityCurrent</v>
          </cell>
          <cell r="C33">
            <v>-1</v>
          </cell>
          <cell r="D33">
            <v>17</v>
          </cell>
          <cell r="E33">
            <v>3</v>
          </cell>
          <cell r="F33" t="str">
            <v>na</v>
          </cell>
          <cell r="G33" t="str">
            <v>l</v>
          </cell>
          <cell r="H33" t="str">
            <v>cl</v>
          </cell>
          <cell r="I33" t="str">
            <v>other</v>
          </cell>
        </row>
        <row r="34">
          <cell r="B34" t="str">
            <v>OtherLiabilitiesCurrent</v>
          </cell>
          <cell r="C34">
            <v>-1</v>
          </cell>
          <cell r="D34">
            <v>18</v>
          </cell>
          <cell r="E34">
            <v>3</v>
          </cell>
          <cell r="F34" t="str">
            <v>na</v>
          </cell>
          <cell r="G34" t="str">
            <v>l</v>
          </cell>
          <cell r="H34" t="str">
            <v>cl</v>
          </cell>
          <cell r="I34" t="str">
            <v>other</v>
          </cell>
        </row>
        <row r="35">
          <cell r="B35" t="str">
            <v>LongTermNotesAndLoans</v>
          </cell>
          <cell r="C35">
            <v>-1</v>
          </cell>
          <cell r="D35">
            <v>19</v>
          </cell>
          <cell r="E35">
            <v>3</v>
          </cell>
          <cell r="F35" t="str">
            <v>na</v>
          </cell>
          <cell r="G35" t="str">
            <v>l</v>
          </cell>
          <cell r="H35" t="str">
            <v>ncl</v>
          </cell>
          <cell r="I35" t="str">
            <v>other</v>
          </cell>
        </row>
        <row r="36">
          <cell r="B36" t="str">
            <v>LongTermDebtNoncurrent</v>
          </cell>
          <cell r="C36">
            <v>-1</v>
          </cell>
          <cell r="D36">
            <v>19</v>
          </cell>
          <cell r="E36">
            <v>3</v>
          </cell>
          <cell r="F36" t="str">
            <v>na</v>
          </cell>
          <cell r="G36" t="str">
            <v>l</v>
          </cell>
          <cell r="H36" t="str">
            <v>ncl</v>
          </cell>
          <cell r="I36" t="str">
            <v>other</v>
          </cell>
        </row>
        <row r="37">
          <cell r="B37" t="str">
            <v>AccruedIncomeTaxesNoncurrent</v>
          </cell>
          <cell r="C37">
            <v>-1</v>
          </cell>
          <cell r="D37">
            <v>20</v>
          </cell>
          <cell r="E37">
            <v>3</v>
          </cell>
          <cell r="F37" t="str">
            <v>na</v>
          </cell>
          <cell r="G37" t="str">
            <v>l</v>
          </cell>
          <cell r="H37" t="str">
            <v>ncl</v>
          </cell>
          <cell r="I37" t="str">
            <v>other</v>
          </cell>
        </row>
        <row r="38">
          <cell r="B38" t="str">
            <v>OtherLiabilitiesNoncurrent</v>
          </cell>
          <cell r="C38">
            <v>-1</v>
          </cell>
          <cell r="D38">
            <v>21</v>
          </cell>
          <cell r="E38">
            <v>3</v>
          </cell>
          <cell r="F38" t="str">
            <v>na</v>
          </cell>
          <cell r="G38" t="str">
            <v>l</v>
          </cell>
          <cell r="H38" t="str">
            <v>ncl</v>
          </cell>
          <cell r="I38" t="str">
            <v>other</v>
          </cell>
        </row>
        <row r="39">
          <cell r="B39" t="str">
            <v>CommonStocksIncludingAdditionalPaidInCapital</v>
          </cell>
          <cell r="C39">
            <v>-1</v>
          </cell>
          <cell r="D39">
            <v>22</v>
          </cell>
          <cell r="E39">
            <v>3</v>
          </cell>
          <cell r="F39" t="str">
            <v>na</v>
          </cell>
          <cell r="G39" t="str">
            <v>l</v>
          </cell>
          <cell r="H39" t="str">
            <v>eq</v>
          </cell>
          <cell r="I39" t="str">
            <v>other</v>
          </cell>
        </row>
        <row r="40">
          <cell r="B40" t="str">
            <v>RetainedEarningsAccumulatedDeficit</v>
          </cell>
          <cell r="C40">
            <v>-1</v>
          </cell>
          <cell r="D40">
            <v>23</v>
          </cell>
          <cell r="E40">
            <v>3</v>
          </cell>
          <cell r="F40" t="str">
            <v>na</v>
          </cell>
          <cell r="G40" t="str">
            <v>e</v>
          </cell>
          <cell r="H40" t="str">
            <v>eq</v>
          </cell>
          <cell r="I40" t="str">
            <v>other</v>
          </cell>
        </row>
        <row r="41">
          <cell r="B41" t="str">
            <v>AccumulatedOtherComprehensiveIncomeLossNetOfTax</v>
          </cell>
          <cell r="C41">
            <v>-1</v>
          </cell>
          <cell r="D41">
            <v>24</v>
          </cell>
          <cell r="E41">
            <v>3</v>
          </cell>
          <cell r="F41" t="str">
            <v>na</v>
          </cell>
          <cell r="G41" t="str">
            <v>e</v>
          </cell>
          <cell r="H41" t="str">
            <v>eq</v>
          </cell>
          <cell r="I41" t="str">
            <v>other</v>
          </cell>
        </row>
        <row r="42">
          <cell r="B42" t="str">
            <v>MinorityInterest</v>
          </cell>
          <cell r="C42">
            <v>-1</v>
          </cell>
          <cell r="D42">
            <v>25</v>
          </cell>
          <cell r="E42">
            <v>3</v>
          </cell>
          <cell r="F42" t="str">
            <v>na</v>
          </cell>
          <cell r="G42" t="str">
            <v>e</v>
          </cell>
          <cell r="H42" t="str">
            <v>eq</v>
          </cell>
          <cell r="I42" t="str">
            <v>other</v>
          </cell>
        </row>
        <row r="43">
          <cell r="B43" t="str">
            <v>CommonStockSharesOutstanding</v>
          </cell>
          <cell r="C43">
            <v>1</v>
          </cell>
          <cell r="D43">
            <v>22</v>
          </cell>
          <cell r="E43">
            <v>4</v>
          </cell>
          <cell r="F43" t="str">
            <v>o</v>
          </cell>
          <cell r="G43" t="str">
            <v>o</v>
          </cell>
          <cell r="H43" t="str">
            <v>ot</v>
          </cell>
          <cell r="I43" t="str">
            <v>other</v>
          </cell>
        </row>
        <row r="44">
          <cell r="B44" t="str">
            <v>reference</v>
          </cell>
          <cell r="C44" t="str">
            <v>qtr</v>
          </cell>
          <cell r="D44" t="str">
            <v>prior_qtr</v>
          </cell>
          <cell r="E44" t="str">
            <v>na</v>
          </cell>
          <cell r="F44" t="str">
            <v>na</v>
          </cell>
          <cell r="G44" t="str">
            <v>na</v>
          </cell>
          <cell r="H44" t="str">
            <v>na</v>
          </cell>
          <cell r="I44" t="str">
            <v>na</v>
          </cell>
        </row>
        <row r="45">
          <cell r="B45" t="str">
            <v>na</v>
          </cell>
          <cell r="C45" t="str">
            <v>Y</v>
          </cell>
          <cell r="D45">
            <v>3</v>
          </cell>
          <cell r="E45" t="str">
            <v>na</v>
          </cell>
          <cell r="F45" t="str">
            <v>na</v>
          </cell>
          <cell r="G45" t="str">
            <v>na</v>
          </cell>
          <cell r="H45" t="str">
            <v>na</v>
          </cell>
          <cell r="I45" t="str">
            <v>na</v>
          </cell>
        </row>
        <row r="46">
          <cell r="B46" t="str">
            <v>na</v>
          </cell>
          <cell r="C46">
            <v>3</v>
          </cell>
          <cell r="D46">
            <v>2</v>
          </cell>
          <cell r="E46" t="str">
            <v>na</v>
          </cell>
          <cell r="F46" t="str">
            <v>na</v>
          </cell>
          <cell r="G46" t="str">
            <v>na</v>
          </cell>
          <cell r="H46" t="str">
            <v>na</v>
          </cell>
          <cell r="I46" t="str">
            <v>na</v>
          </cell>
        </row>
        <row r="47">
          <cell r="B47" t="str">
            <v>na</v>
          </cell>
          <cell r="C47">
            <v>2</v>
          </cell>
          <cell r="D47">
            <v>1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</row>
        <row r="48">
          <cell r="B48" t="str">
            <v>na</v>
          </cell>
          <cell r="C48">
            <v>1</v>
          </cell>
          <cell r="D48" t="str">
            <v>Y</v>
          </cell>
          <cell r="E48" t="str">
            <v>na</v>
          </cell>
          <cell r="F48" t="str">
            <v>na</v>
          </cell>
          <cell r="G48" t="str">
            <v>na</v>
          </cell>
          <cell r="H48" t="str">
            <v>na</v>
          </cell>
          <cell r="I48" t="str">
            <v>na</v>
          </cell>
        </row>
        <row r="49">
          <cell r="B49" t="str">
            <v>na</v>
          </cell>
          <cell r="C49" t="str">
            <v>fy</v>
          </cell>
          <cell r="D49" t="str">
            <v>prior_fy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</row>
        <row r="50">
          <cell r="B50" t="str">
            <v>na</v>
          </cell>
          <cell r="C50">
            <v>2022</v>
          </cell>
          <cell r="D50">
            <v>2021</v>
          </cell>
          <cell r="E50" t="str">
            <v>na</v>
          </cell>
          <cell r="F50" t="str">
            <v>na</v>
          </cell>
          <cell r="G50" t="str">
            <v>na</v>
          </cell>
          <cell r="H50" t="str">
            <v>na</v>
          </cell>
          <cell r="I50" t="str">
            <v>na</v>
          </cell>
        </row>
        <row r="51">
          <cell r="B51" t="str">
            <v>na</v>
          </cell>
          <cell r="C51">
            <v>2021</v>
          </cell>
          <cell r="D51">
            <v>2020</v>
          </cell>
          <cell r="E51" t="str">
            <v>na</v>
          </cell>
          <cell r="F51" t="str">
            <v>na</v>
          </cell>
          <cell r="G51" t="str">
            <v>na</v>
          </cell>
          <cell r="H51" t="str">
            <v>na</v>
          </cell>
          <cell r="I51" t="str">
            <v>na</v>
          </cell>
        </row>
        <row r="52">
          <cell r="B52" t="str">
            <v>na</v>
          </cell>
          <cell r="C52">
            <v>2020</v>
          </cell>
          <cell r="D52">
            <v>2019</v>
          </cell>
          <cell r="E52" t="str">
            <v>na</v>
          </cell>
          <cell r="F52" t="str">
            <v>na</v>
          </cell>
          <cell r="G52" t="str">
            <v>na</v>
          </cell>
          <cell r="H52" t="str">
            <v>na</v>
          </cell>
          <cell r="I52" t="str">
            <v>na</v>
          </cell>
        </row>
        <row r="53">
          <cell r="B53" t="str">
            <v>na</v>
          </cell>
          <cell r="C53">
            <v>2019</v>
          </cell>
          <cell r="D53">
            <v>2018</v>
          </cell>
          <cell r="E53" t="str">
            <v>na</v>
          </cell>
          <cell r="F53" t="str">
            <v>na</v>
          </cell>
          <cell r="G53" t="str">
            <v>na</v>
          </cell>
          <cell r="H53" t="str">
            <v>na</v>
          </cell>
          <cell r="I53" t="str">
            <v>na</v>
          </cell>
        </row>
        <row r="54">
          <cell r="B54" t="str">
            <v>na</v>
          </cell>
          <cell r="C54">
            <v>2018</v>
          </cell>
          <cell r="D54">
            <v>2017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B55" t="str">
            <v>na</v>
          </cell>
          <cell r="C55">
            <v>2017</v>
          </cell>
          <cell r="D55">
            <v>2016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B56" t="str">
            <v>na</v>
          </cell>
          <cell r="C56">
            <v>2016</v>
          </cell>
          <cell r="D56">
            <v>2015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B57" t="str">
            <v>na</v>
          </cell>
          <cell r="C57">
            <v>2015</v>
          </cell>
          <cell r="D57">
            <v>2014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F192-872B-4F1E-ACB3-296C28DF086B}">
  <dimension ref="A1:K127"/>
  <sheetViews>
    <sheetView zoomScale="80" zoomScaleNormal="8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80.5703125" customWidth="1"/>
    <col min="2" max="2" width="25.85546875" bestFit="1" customWidth="1"/>
    <col min="3" max="3" width="16.140625" customWidth="1"/>
    <col min="4" max="4" width="9.140625" style="18"/>
  </cols>
  <sheetData>
    <row r="1" spans="1:11" x14ac:dyDescent="0.25">
      <c r="A1" s="1" t="s">
        <v>253</v>
      </c>
      <c r="B1" s="1" t="s">
        <v>254</v>
      </c>
      <c r="E1" t="s">
        <v>383</v>
      </c>
      <c r="F1" t="s">
        <v>376</v>
      </c>
      <c r="G1" t="s">
        <v>384</v>
      </c>
      <c r="H1" t="s">
        <v>385</v>
      </c>
      <c r="I1" t="s">
        <v>386</v>
      </c>
      <c r="J1" t="s">
        <v>387</v>
      </c>
      <c r="K1" t="s">
        <v>388</v>
      </c>
    </row>
    <row r="2" spans="1:11" x14ac:dyDescent="0.25">
      <c r="A2" t="s">
        <v>255</v>
      </c>
      <c r="B2">
        <v>533</v>
      </c>
      <c r="C2" t="str">
        <f>A2</f>
        <v>AccountsPayableCurrent</v>
      </c>
      <c r="D2" s="18">
        <f>VLOOKUP(B2,'ORCL eg.'!$E$4:$E$187,1,FALSE)</f>
        <v>533</v>
      </c>
      <c r="E2">
        <f>VLOOKUP($A2,[1]edgar_lookups!$B$1:$H$264,4,FALSE)</f>
        <v>3</v>
      </c>
      <c r="F2">
        <f>VLOOKUP($A2,[1]edgar_lookups!$B$1:$H$264,2,FALSE)</f>
        <v>-1</v>
      </c>
      <c r="G2" s="18">
        <f>F2*B2</f>
        <v>-533</v>
      </c>
      <c r="H2" t="str">
        <f>VLOOKUP($A2,[1]edgar_lookups!$B$1:$H$264,5,FALSE)</f>
        <v>na</v>
      </c>
      <c r="I2" t="str">
        <f>VLOOKUP($A2,[1]edgar_lookups!$B$1:$H$264,6,FALSE)</f>
        <v>l</v>
      </c>
      <c r="J2" t="str">
        <f>VLOOKUP($A2,[1]edgar_lookups!$B$1:$H$264,7,FALSE)</f>
        <v>cl</v>
      </c>
      <c r="K2" t="str">
        <f>VLOOKUP($A2,[1]edgar_lookups!$B$1:$K$264,8,FALSE)</f>
        <v>other</v>
      </c>
    </row>
    <row r="3" spans="1:11" x14ac:dyDescent="0.25">
      <c r="A3" t="s">
        <v>256</v>
      </c>
      <c r="B3">
        <v>4162</v>
      </c>
      <c r="C3" t="str">
        <f t="shared" ref="C3:C7" si="0">A3</f>
        <v>AccountsReceivableNetCurrent</v>
      </c>
      <c r="D3" s="18">
        <f>VLOOKUP(B3,'ORCL eg.'!$E$4:$E$187,1,FALSE)</f>
        <v>4162</v>
      </c>
      <c r="E3">
        <f>VLOOKUP(A3,[1]edgar_lookups!$B$1:$H$264,4,FALSE)</f>
        <v>3</v>
      </c>
      <c r="F3">
        <f>VLOOKUP($A3,[1]edgar_lookups!$B$1:$H$264,2,FALSE)</f>
        <v>1</v>
      </c>
      <c r="G3" s="18">
        <f t="shared" ref="G3:G66" si="1">F3*B3</f>
        <v>4162</v>
      </c>
      <c r="H3" t="str">
        <f>VLOOKUP($A3,[1]edgar_lookups!$B$1:$H$264,5,FALSE)</f>
        <v>na</v>
      </c>
      <c r="I3" t="str">
        <f>VLOOKUP($A3,[1]edgar_lookups!$B$1:$H$264,6,FALSE)</f>
        <v>a</v>
      </c>
      <c r="J3" t="str">
        <f>VLOOKUP($A3,[1]edgar_lookups!$B$1:$H$264,7,FALSE)</f>
        <v>ca</v>
      </c>
      <c r="K3" t="str">
        <f>VLOOKUP($A3,[1]edgar_lookups!$B$1:$K$264,8,FALSE)</f>
        <v>other</v>
      </c>
    </row>
    <row r="4" spans="1:11" x14ac:dyDescent="0.25">
      <c r="A4" t="s">
        <v>257</v>
      </c>
      <c r="B4">
        <v>13168</v>
      </c>
      <c r="C4" t="str">
        <f t="shared" si="0"/>
        <v>AccruedIncomeTaxesNoncurrent</v>
      </c>
      <c r="D4" s="18">
        <f>VLOOKUP(B4,'ORCL eg.'!$E$4:$E$187,1,FALSE)</f>
        <v>13168</v>
      </c>
      <c r="E4">
        <f>VLOOKUP(A4,[1]edgar_lookups!$B$1:$H$264,4,FALSE)</f>
        <v>3</v>
      </c>
      <c r="F4">
        <f>VLOOKUP($A4,[1]edgar_lookups!$B$1:$H$264,2,FALSE)</f>
        <v>-1</v>
      </c>
      <c r="G4" s="18">
        <f t="shared" si="1"/>
        <v>-13168</v>
      </c>
      <c r="H4" t="str">
        <f>VLOOKUP($A4,[1]edgar_lookups!$B$1:$H$264,5,FALSE)</f>
        <v>na</v>
      </c>
      <c r="I4" t="str">
        <f>VLOOKUP($A4,[1]edgar_lookups!$B$1:$H$264,6,FALSE)</f>
        <v>l</v>
      </c>
      <c r="J4" t="str">
        <f>VLOOKUP($A4,[1]edgar_lookups!$B$1:$H$264,7,FALSE)</f>
        <v>ncl</v>
      </c>
      <c r="K4" t="str">
        <f>VLOOKUP($A4,[1]edgar_lookups!$B$1:$K$264,8,FALSE)</f>
        <v>other</v>
      </c>
    </row>
    <row r="5" spans="1:11" x14ac:dyDescent="0.25">
      <c r="A5" t="s">
        <v>258</v>
      </c>
      <c r="B5">
        <v>-1679</v>
      </c>
      <c r="C5" t="str">
        <f t="shared" si="0"/>
        <v>AccumulatedOtherComprehensiveIncomeLossNetOfTax</v>
      </c>
      <c r="D5" s="18">
        <f>VLOOKUP(B5,'ORCL eg.'!$E$4:$E$187,1,FALSE)</f>
        <v>-1679</v>
      </c>
      <c r="E5">
        <f>VLOOKUP(A5,[1]edgar_lookups!$B$1:$H$264,4,FALSE)</f>
        <v>3</v>
      </c>
      <c r="F5">
        <f>VLOOKUP($A5,[1]edgar_lookups!$B$1:$H$264,2,FALSE)</f>
        <v>-1</v>
      </c>
      <c r="G5" s="18">
        <f t="shared" si="1"/>
        <v>1679</v>
      </c>
      <c r="H5" t="str">
        <f>VLOOKUP($A5,[1]edgar_lookups!$B$1:$H$264,5,FALSE)</f>
        <v>na</v>
      </c>
      <c r="I5" t="str">
        <f>VLOOKUP($A5,[1]edgar_lookups!$B$1:$H$264,6,FALSE)</f>
        <v>e</v>
      </c>
      <c r="J5" t="str">
        <f>VLOOKUP($A5,[1]edgar_lookups!$B$1:$H$264,7,FALSE)</f>
        <v>eq</v>
      </c>
      <c r="K5" t="str">
        <f>VLOOKUP($A5,[1]edgar_lookups!$B$1:$K$264,8,FALSE)</f>
        <v>other</v>
      </c>
    </row>
    <row r="6" spans="1:11" x14ac:dyDescent="0.25">
      <c r="A6" t="s">
        <v>259</v>
      </c>
      <c r="B6">
        <v>387</v>
      </c>
      <c r="C6" t="str">
        <f t="shared" si="0"/>
        <v>AllowanceForDoubtfulAccountsReceivableCurrent</v>
      </c>
      <c r="D6" s="18">
        <f>VLOOKUP(B6,'ORCL eg.'!$E$4:$E$187,1,FALSE)</f>
        <v>387</v>
      </c>
      <c r="E6" t="e">
        <f>VLOOKUP(A6,[1]edgar_lookups!$B$1:$H$264,4,FALSE)</f>
        <v>#N/A</v>
      </c>
      <c r="F6" t="e">
        <f>VLOOKUP($A6,[1]edgar_lookups!$B$1:$H$264,2,FALSE)</f>
        <v>#N/A</v>
      </c>
      <c r="G6" s="18" t="e">
        <f t="shared" si="1"/>
        <v>#N/A</v>
      </c>
      <c r="H6" t="e">
        <f>VLOOKUP($A6,[1]edgar_lookups!$B$1:$H$264,5,FALSE)</f>
        <v>#N/A</v>
      </c>
      <c r="I6" t="e">
        <f>VLOOKUP($A6,[1]edgar_lookups!$B$1:$H$264,6,FALSE)</f>
        <v>#N/A</v>
      </c>
      <c r="J6" t="e">
        <f>VLOOKUP($A6,[1]edgar_lookups!$B$1:$H$264,7,FALSE)</f>
        <v>#N/A</v>
      </c>
      <c r="K6" t="e">
        <f>VLOOKUP($A6,[1]edgar_lookups!$B$1:$K$264,8,FALSE)</f>
        <v>#N/A</v>
      </c>
    </row>
    <row r="7" spans="1:11" x14ac:dyDescent="0.25">
      <c r="A7" t="s">
        <v>176</v>
      </c>
      <c r="B7">
        <v>400</v>
      </c>
      <c r="C7" t="str">
        <f t="shared" si="0"/>
        <v>AmortizationOfIntangibleAssets</v>
      </c>
      <c r="D7" s="18">
        <f>VLOOKUP(B7,'ORCL eg.'!$E$4:$E$187,1,FALSE)</f>
        <v>400</v>
      </c>
      <c r="E7" t="e">
        <f>VLOOKUP(A7,[1]edgar_lookups!$B$1:$H$264,4,FALSE)</f>
        <v>#N/A</v>
      </c>
      <c r="F7" t="e">
        <f>VLOOKUP($A7,[1]edgar_lookups!$B$1:$H$264,2,FALSE)</f>
        <v>#N/A</v>
      </c>
      <c r="G7" s="18" t="e">
        <f t="shared" si="1"/>
        <v>#N/A</v>
      </c>
      <c r="H7" t="e">
        <f>VLOOKUP($A7,[1]edgar_lookups!$B$1:$H$264,5,FALSE)</f>
        <v>#N/A</v>
      </c>
      <c r="I7" t="e">
        <f>VLOOKUP($A7,[1]edgar_lookups!$B$1:$H$264,6,FALSE)</f>
        <v>#N/A</v>
      </c>
      <c r="J7" t="e">
        <f>VLOOKUP($A7,[1]edgar_lookups!$B$1:$H$264,7,FALSE)</f>
        <v>#N/A</v>
      </c>
      <c r="K7" t="e">
        <f>VLOOKUP($A7,[1]edgar_lookups!$B$1:$K$264,8,FALSE)</f>
        <v>#N/A</v>
      </c>
    </row>
    <row r="8" spans="1:11" x14ac:dyDescent="0.25">
      <c r="A8" t="s">
        <v>260</v>
      </c>
      <c r="B8">
        <v>55</v>
      </c>
      <c r="D8" s="18" t="e">
        <f>VLOOKUP(B8,'ORCL eg.'!$E$4:$E$187,1,FALSE)</f>
        <v>#N/A</v>
      </c>
      <c r="E8" t="e">
        <f>VLOOKUP(A8,[1]edgar_lookups!$B$1:$H$264,4,FALSE)</f>
        <v>#N/A</v>
      </c>
      <c r="F8" t="e">
        <f>VLOOKUP($A8,[1]edgar_lookups!$B$1:$H$264,2,FALSE)</f>
        <v>#N/A</v>
      </c>
      <c r="G8" s="18" t="e">
        <f t="shared" si="1"/>
        <v>#N/A</v>
      </c>
      <c r="H8" t="e">
        <f>VLOOKUP($A8,[1]edgar_lookups!$B$1:$H$264,5,FALSE)</f>
        <v>#N/A</v>
      </c>
      <c r="I8" t="e">
        <f>VLOOKUP($A8,[1]edgar_lookups!$B$1:$H$264,6,FALSE)</f>
        <v>#N/A</v>
      </c>
      <c r="J8" t="e">
        <f>VLOOKUP($A8,[1]edgar_lookups!$B$1:$H$264,7,FALSE)</f>
        <v>#N/A</v>
      </c>
      <c r="K8" t="e">
        <f>VLOOKUP($A8,[1]edgar_lookups!$B$1:$K$264,8,FALSE)</f>
        <v>#N/A</v>
      </c>
    </row>
    <row r="9" spans="1:11" x14ac:dyDescent="0.25">
      <c r="A9" t="s">
        <v>261</v>
      </c>
      <c r="B9" s="11">
        <v>0</v>
      </c>
      <c r="C9" t="str">
        <f t="shared" ref="C9:C15" si="2">A9</f>
        <v>AssetImpairmentCharges</v>
      </c>
      <c r="D9" s="18">
        <f>VLOOKUP(B9,'ORCL eg.'!$E$4:$E$187,1,FALSE)</f>
        <v>0</v>
      </c>
      <c r="E9" t="e">
        <f>VLOOKUP(A9,[1]edgar_lookups!$B$1:$H$264,4,FALSE)</f>
        <v>#N/A</v>
      </c>
      <c r="F9" t="e">
        <f>VLOOKUP($A9,[1]edgar_lookups!$B$1:$H$264,2,FALSE)</f>
        <v>#N/A</v>
      </c>
      <c r="G9" s="18" t="e">
        <f t="shared" si="1"/>
        <v>#N/A</v>
      </c>
      <c r="H9" t="e">
        <f>VLOOKUP($A9,[1]edgar_lookups!$B$1:$H$264,5,FALSE)</f>
        <v>#N/A</v>
      </c>
      <c r="I9" t="e">
        <f>VLOOKUP($A9,[1]edgar_lookups!$B$1:$H$264,6,FALSE)</f>
        <v>#N/A</v>
      </c>
      <c r="J9" t="e">
        <f>VLOOKUP($A9,[1]edgar_lookups!$B$1:$H$264,7,FALSE)</f>
        <v>#N/A</v>
      </c>
      <c r="K9" t="e">
        <f>VLOOKUP($A9,[1]edgar_lookups!$B$1:$K$264,8,FALSE)</f>
        <v>#N/A</v>
      </c>
    </row>
    <row r="10" spans="1:11" x14ac:dyDescent="0.25">
      <c r="A10" t="s">
        <v>262</v>
      </c>
      <c r="B10">
        <v>96704</v>
      </c>
      <c r="C10" t="str">
        <f t="shared" si="2"/>
        <v>Assets</v>
      </c>
      <c r="D10" s="18">
        <f>VLOOKUP(B10,'ORCL eg.'!$E$4:$E$187,1,FALSE)</f>
        <v>96704</v>
      </c>
      <c r="E10">
        <f>VLOOKUP(A10,[1]edgar_lookups!$B$1:$H$264,4,FALSE)</f>
        <v>1</v>
      </c>
      <c r="F10">
        <f>VLOOKUP($A10,[1]edgar_lookups!$B$1:$H$264,2,FALSE)</f>
        <v>1</v>
      </c>
      <c r="G10" s="18">
        <f t="shared" si="1"/>
        <v>96704</v>
      </c>
      <c r="H10" t="str">
        <f>VLOOKUP($A10,[1]edgar_lookups!$B$1:$H$264,5,FALSE)</f>
        <v>a</v>
      </c>
      <c r="I10" t="str">
        <f>VLOOKUP($A10,[1]edgar_lookups!$B$1:$H$264,6,FALSE)</f>
        <v>na</v>
      </c>
      <c r="J10" t="str">
        <f>VLOOKUP($A10,[1]edgar_lookups!$B$1:$H$264,7,FALSE)</f>
        <v>na</v>
      </c>
      <c r="K10" t="str">
        <f>VLOOKUP($A10,[1]edgar_lookups!$B$1:$K$264,8,FALSE)</f>
        <v>na</v>
      </c>
    </row>
    <row r="11" spans="1:11" x14ac:dyDescent="0.25">
      <c r="A11" t="s">
        <v>263</v>
      </c>
      <c r="B11">
        <v>33442</v>
      </c>
      <c r="C11" t="str">
        <f t="shared" si="2"/>
        <v>AssetsCurrent</v>
      </c>
      <c r="D11" s="18">
        <f>VLOOKUP(B11,'ORCL eg.'!$E$4:$E$187,1,FALSE)</f>
        <v>33442</v>
      </c>
      <c r="E11">
        <f>VLOOKUP(A11,[1]edgar_lookups!$B$1:$H$264,4,FALSE)</f>
        <v>2</v>
      </c>
      <c r="F11">
        <f>VLOOKUP($A11,[1]edgar_lookups!$B$1:$H$264,2,FALSE)</f>
        <v>1</v>
      </c>
      <c r="G11" s="18">
        <f t="shared" si="1"/>
        <v>33442</v>
      </c>
      <c r="H11" t="str">
        <f>VLOOKUP($A11,[1]edgar_lookups!$B$1:$H$264,5,FALSE)</f>
        <v>na</v>
      </c>
      <c r="I11" t="str">
        <f>VLOOKUP($A11,[1]edgar_lookups!$B$1:$H$264,6,FALSE)</f>
        <v>ca</v>
      </c>
      <c r="J11" t="str">
        <f>VLOOKUP($A11,[1]edgar_lookups!$B$1:$H$264,7,FALSE)</f>
        <v>na</v>
      </c>
      <c r="K11" t="str">
        <f>VLOOKUP($A11,[1]edgar_lookups!$B$1:$K$264,8,FALSE)</f>
        <v>na</v>
      </c>
    </row>
    <row r="12" spans="1:11" x14ac:dyDescent="0.25">
      <c r="A12" t="s">
        <v>264</v>
      </c>
      <c r="B12">
        <v>63262</v>
      </c>
      <c r="C12" t="str">
        <f t="shared" si="2"/>
        <v>AssetsNoncurrent</v>
      </c>
      <c r="D12" s="18">
        <f>VLOOKUP(B12,'ORCL eg.'!$E$4:$E$187,1,FALSE)</f>
        <v>63262</v>
      </c>
      <c r="E12">
        <f>VLOOKUP(A12,[1]edgar_lookups!$B$1:$H$264,4,FALSE)</f>
        <v>2</v>
      </c>
      <c r="F12">
        <f>VLOOKUP($A12,[1]edgar_lookups!$B$1:$H$264,2,FALSE)</f>
        <v>1</v>
      </c>
      <c r="G12" s="18">
        <f t="shared" si="1"/>
        <v>63262</v>
      </c>
      <c r="H12" t="str">
        <f>VLOOKUP($A12,[1]edgar_lookups!$B$1:$H$264,5,FALSE)</f>
        <v>na</v>
      </c>
      <c r="I12" t="str">
        <f>VLOOKUP($A12,[1]edgar_lookups!$B$1:$H$264,6,FALSE)</f>
        <v>nca</v>
      </c>
      <c r="J12" t="str">
        <f>VLOOKUP($A12,[1]edgar_lookups!$B$1:$H$264,7,FALSE)</f>
        <v>na</v>
      </c>
      <c r="K12" t="str">
        <f>VLOOKUP($A12,[1]edgar_lookups!$B$1:$K$264,8,FALSE)</f>
        <v>na</v>
      </c>
    </row>
    <row r="13" spans="1:11" x14ac:dyDescent="0.25">
      <c r="A13" t="s">
        <v>265</v>
      </c>
      <c r="B13">
        <v>2029</v>
      </c>
      <c r="C13" t="str">
        <f t="shared" si="2"/>
        <v>AvailableForSaleSecuritiesDebtSecuritiesCurrent</v>
      </c>
      <c r="D13" s="18">
        <f>VLOOKUP(B13,'ORCL eg.'!$E$4:$E$187,1,FALSE)</f>
        <v>2029</v>
      </c>
      <c r="E13">
        <f>VLOOKUP(A13,[1]edgar_lookups!$B$1:$H$264,4,FALSE)</f>
        <v>3</v>
      </c>
      <c r="F13">
        <f>VLOOKUP($A13,[1]edgar_lookups!$B$1:$H$264,2,FALSE)</f>
        <v>1</v>
      </c>
      <c r="G13" s="18">
        <f t="shared" si="1"/>
        <v>2029</v>
      </c>
      <c r="H13" t="str">
        <f>VLOOKUP($A13,[1]edgar_lookups!$B$1:$H$264,5,FALSE)</f>
        <v>na</v>
      </c>
      <c r="I13" t="str">
        <f>VLOOKUP($A13,[1]edgar_lookups!$B$1:$H$264,6,FALSE)</f>
        <v>a</v>
      </c>
      <c r="J13" t="str">
        <f>VLOOKUP($A13,[1]edgar_lookups!$B$1:$H$264,7,FALSE)</f>
        <v>ca</v>
      </c>
      <c r="K13" t="str">
        <f>VLOOKUP($A13,[1]edgar_lookups!$B$1:$K$264,8,FALSE)</f>
        <v>cash</v>
      </c>
    </row>
    <row r="14" spans="1:11" x14ac:dyDescent="0.25">
      <c r="A14" t="s">
        <v>266</v>
      </c>
      <c r="B14">
        <v>7</v>
      </c>
      <c r="C14" t="str">
        <f t="shared" si="2"/>
        <v>BusinessCombinationAcquisitionRelatedCosts</v>
      </c>
      <c r="D14" s="18">
        <f>VLOOKUP(B14,'ORCL eg.'!$E$4:$E$187,1,FALSE)</f>
        <v>7</v>
      </c>
      <c r="E14" t="e">
        <f>VLOOKUP(A14,[1]edgar_lookups!$B$1:$H$264,4,FALSE)</f>
        <v>#N/A</v>
      </c>
      <c r="F14" t="e">
        <f>VLOOKUP($A14,[1]edgar_lookups!$B$1:$H$264,2,FALSE)</f>
        <v>#N/A</v>
      </c>
      <c r="G14" s="18" t="e">
        <f t="shared" si="1"/>
        <v>#N/A</v>
      </c>
      <c r="H14" t="e">
        <f>VLOOKUP($A14,[1]edgar_lookups!$B$1:$H$264,5,FALSE)</f>
        <v>#N/A</v>
      </c>
      <c r="I14" t="e">
        <f>VLOOKUP($A14,[1]edgar_lookups!$B$1:$H$264,6,FALSE)</f>
        <v>#N/A</v>
      </c>
      <c r="J14" t="e">
        <f>VLOOKUP($A14,[1]edgar_lookups!$B$1:$H$264,7,FALSE)</f>
        <v>#N/A</v>
      </c>
      <c r="K14" t="e">
        <f>VLOOKUP($A14,[1]edgar_lookups!$B$1:$K$264,8,FALSE)</f>
        <v>#N/A</v>
      </c>
    </row>
    <row r="15" spans="1:11" x14ac:dyDescent="0.25">
      <c r="A15" t="s">
        <v>267</v>
      </c>
      <c r="B15">
        <v>3</v>
      </c>
      <c r="C15" t="str">
        <f t="shared" si="2"/>
        <v>BusinessCombinationAcquisitionRelatedExpensesOtherNet</v>
      </c>
      <c r="D15" s="18">
        <f>VLOOKUP(B15,'ORCL eg.'!$E$4:$E$187,1,FALSE)</f>
        <v>3</v>
      </c>
      <c r="E15" t="e">
        <f>VLOOKUP(A15,[1]edgar_lookups!$B$1:$H$264,4,FALSE)</f>
        <v>#N/A</v>
      </c>
      <c r="F15" t="e">
        <f>VLOOKUP($A15,[1]edgar_lookups!$B$1:$H$264,2,FALSE)</f>
        <v>#N/A</v>
      </c>
      <c r="G15" s="18" t="e">
        <f t="shared" si="1"/>
        <v>#N/A</v>
      </c>
      <c r="H15" t="e">
        <f>VLOOKUP($A15,[1]edgar_lookups!$B$1:$H$264,5,FALSE)</f>
        <v>#N/A</v>
      </c>
      <c r="I15" t="e">
        <f>VLOOKUP($A15,[1]edgar_lookups!$B$1:$H$264,6,FALSE)</f>
        <v>#N/A</v>
      </c>
      <c r="J15" t="e">
        <f>VLOOKUP($A15,[1]edgar_lookups!$B$1:$H$264,7,FALSE)</f>
        <v>#N/A</v>
      </c>
      <c r="K15" t="e">
        <f>VLOOKUP($A15,[1]edgar_lookups!$B$1:$K$264,8,FALSE)</f>
        <v>#N/A</v>
      </c>
    </row>
    <row r="16" spans="1:11" x14ac:dyDescent="0.25">
      <c r="A16" t="s">
        <v>268</v>
      </c>
      <c r="B16">
        <v>2</v>
      </c>
      <c r="D16" s="18" t="e">
        <f>VLOOKUP(B16,'ORCL eg.'!$E$4:$E$187,1,FALSE)</f>
        <v>#N/A</v>
      </c>
      <c r="E16" t="e">
        <f>VLOOKUP(A16,[1]edgar_lookups!$B$1:$H$264,4,FALSE)</f>
        <v>#N/A</v>
      </c>
      <c r="F16" t="e">
        <f>VLOOKUP($A16,[1]edgar_lookups!$B$1:$H$264,2,FALSE)</f>
        <v>#N/A</v>
      </c>
      <c r="G16" s="18" t="e">
        <f t="shared" si="1"/>
        <v>#N/A</v>
      </c>
      <c r="H16" t="e">
        <f>VLOOKUP($A16,[1]edgar_lookups!$B$1:$H$264,5,FALSE)</f>
        <v>#N/A</v>
      </c>
      <c r="I16" t="e">
        <f>VLOOKUP($A16,[1]edgar_lookups!$B$1:$H$264,6,FALSE)</f>
        <v>#N/A</v>
      </c>
      <c r="J16" t="e">
        <f>VLOOKUP($A16,[1]edgar_lookups!$B$1:$H$264,7,FALSE)</f>
        <v>#N/A</v>
      </c>
      <c r="K16" t="e">
        <f>VLOOKUP($A16,[1]edgar_lookups!$B$1:$K$264,8,FALSE)</f>
        <v>#N/A</v>
      </c>
    </row>
    <row r="17" spans="1:11" x14ac:dyDescent="0.25">
      <c r="A17" t="s">
        <v>269</v>
      </c>
      <c r="B17">
        <v>23829</v>
      </c>
      <c r="C17" t="str">
        <f t="shared" ref="C17:C22" si="3">A17</f>
        <v>CashAndCashEquivalentsAtCarryingValue</v>
      </c>
      <c r="D17" s="18">
        <f>VLOOKUP(B17,'ORCL eg.'!$E$4:$E$187,1,FALSE)</f>
        <v>23829</v>
      </c>
      <c r="E17">
        <f>VLOOKUP(A17,[1]edgar_lookups!$B$1:$H$264,4,FALSE)</f>
        <v>3</v>
      </c>
      <c r="F17">
        <f>VLOOKUP($A17,[1]edgar_lookups!$B$1:$H$264,2,FALSE)</f>
        <v>1</v>
      </c>
      <c r="G17" s="18">
        <f t="shared" si="1"/>
        <v>23829</v>
      </c>
      <c r="H17" t="str">
        <f>VLOOKUP($A17,[1]edgar_lookups!$B$1:$H$264,5,FALSE)</f>
        <v>na</v>
      </c>
      <c r="I17" t="str">
        <f>VLOOKUP($A17,[1]edgar_lookups!$B$1:$H$264,6,FALSE)</f>
        <v>a</v>
      </c>
      <c r="J17" t="str">
        <f>VLOOKUP($A17,[1]edgar_lookups!$B$1:$H$264,7,FALSE)</f>
        <v>ca</v>
      </c>
      <c r="K17" t="str">
        <f>VLOOKUP($A17,[1]edgar_lookups!$B$1:$K$264,8,FALSE)</f>
        <v>cash</v>
      </c>
    </row>
    <row r="18" spans="1:11" x14ac:dyDescent="0.25">
      <c r="A18" t="s">
        <v>270</v>
      </c>
      <c r="B18">
        <v>23829</v>
      </c>
      <c r="C18" t="str">
        <f t="shared" si="3"/>
        <v>CashCashEquivalentsRestrictedCashAndRestrictedCashEquivalentsIncludingDisposalGroupAndDiscontinuedOperations</v>
      </c>
      <c r="D18" s="18">
        <f>VLOOKUP(B18,'ORCL eg.'!$E$4:$E$187,1,FALSE)</f>
        <v>23829</v>
      </c>
      <c r="E18" t="e">
        <f>VLOOKUP(A18,[1]edgar_lookups!$B$1:$H$264,4,FALSE)</f>
        <v>#N/A</v>
      </c>
      <c r="F18" t="e">
        <f>VLOOKUP($A18,[1]edgar_lookups!$B$1:$H$264,2,FALSE)</f>
        <v>#N/A</v>
      </c>
      <c r="G18" s="18" t="e">
        <f t="shared" si="1"/>
        <v>#N/A</v>
      </c>
      <c r="H18" t="e">
        <f>VLOOKUP($A18,[1]edgar_lookups!$B$1:$H$264,5,FALSE)</f>
        <v>#N/A</v>
      </c>
      <c r="I18" t="e">
        <f>VLOOKUP($A18,[1]edgar_lookups!$B$1:$H$264,6,FALSE)</f>
        <v>#N/A</v>
      </c>
      <c r="J18" t="e">
        <f>VLOOKUP($A18,[1]edgar_lookups!$B$1:$H$264,7,FALSE)</f>
        <v>#N/A</v>
      </c>
      <c r="K18" t="e">
        <f>VLOOKUP($A18,[1]edgar_lookups!$B$1:$K$264,8,FALSE)</f>
        <v>#N/A</v>
      </c>
    </row>
    <row r="19" spans="1:11" x14ac:dyDescent="0.25">
      <c r="A19" t="s">
        <v>271</v>
      </c>
      <c r="B19">
        <v>1231</v>
      </c>
      <c r="C19" t="str">
        <f t="shared" si="3"/>
        <v>CloudLicenseAndOnPremiseLicenseRevenue</v>
      </c>
      <c r="D19" s="18">
        <f>VLOOKUP(B19,'ORCL eg.'!$E$4:$E$187,1,FALSE)</f>
        <v>1231</v>
      </c>
      <c r="E19" t="e">
        <f>VLOOKUP(A19,[1]edgar_lookups!$B$1:$H$264,4,FALSE)</f>
        <v>#N/A</v>
      </c>
      <c r="F19" t="e">
        <f>VLOOKUP($A19,[1]edgar_lookups!$B$1:$H$264,2,FALSE)</f>
        <v>#N/A</v>
      </c>
      <c r="G19" s="18" t="e">
        <f t="shared" si="1"/>
        <v>#N/A</v>
      </c>
      <c r="H19" t="e">
        <f>VLOOKUP($A19,[1]edgar_lookups!$B$1:$H$264,5,FALSE)</f>
        <v>#N/A</v>
      </c>
      <c r="I19" t="e">
        <f>VLOOKUP($A19,[1]edgar_lookups!$B$1:$H$264,6,FALSE)</f>
        <v>#N/A</v>
      </c>
      <c r="J19" t="e">
        <f>VLOOKUP($A19,[1]edgar_lookups!$B$1:$H$264,7,FALSE)</f>
        <v>#N/A</v>
      </c>
      <c r="K19" t="e">
        <f>VLOOKUP($A19,[1]edgar_lookups!$B$1:$K$264,8,FALSE)</f>
        <v>#N/A</v>
      </c>
    </row>
    <row r="20" spans="1:11" x14ac:dyDescent="0.25">
      <c r="A20" t="s">
        <v>272</v>
      </c>
      <c r="B20">
        <v>991</v>
      </c>
      <c r="C20" t="str">
        <f t="shared" si="3"/>
        <v>CloudServicesAndLicenseSupportExpenses</v>
      </c>
      <c r="D20" s="18">
        <f>VLOOKUP(B20,'ORCL eg.'!$E$4:$E$187,1,FALSE)</f>
        <v>991</v>
      </c>
      <c r="E20" t="e">
        <f>VLOOKUP(A20,[1]edgar_lookups!$B$1:$H$264,4,FALSE)</f>
        <v>#N/A</v>
      </c>
      <c r="F20" t="e">
        <f>VLOOKUP($A20,[1]edgar_lookups!$B$1:$H$264,2,FALSE)</f>
        <v>#N/A</v>
      </c>
      <c r="G20" s="18" t="e">
        <f t="shared" si="1"/>
        <v>#N/A</v>
      </c>
      <c r="H20" t="e">
        <f>VLOOKUP($A20,[1]edgar_lookups!$B$1:$H$264,5,FALSE)</f>
        <v>#N/A</v>
      </c>
      <c r="I20" t="e">
        <f>VLOOKUP($A20,[1]edgar_lookups!$B$1:$H$264,6,FALSE)</f>
        <v>#N/A</v>
      </c>
      <c r="J20" t="e">
        <f>VLOOKUP($A20,[1]edgar_lookups!$B$1:$H$264,7,FALSE)</f>
        <v>#N/A</v>
      </c>
      <c r="K20" t="e">
        <f>VLOOKUP($A20,[1]edgar_lookups!$B$1:$K$264,8,FALSE)</f>
        <v>#N/A</v>
      </c>
    </row>
    <row r="21" spans="1:11" x14ac:dyDescent="0.25">
      <c r="A21" t="s">
        <v>273</v>
      </c>
      <c r="B21">
        <v>6930</v>
      </c>
      <c r="C21" t="str">
        <f t="shared" si="3"/>
        <v>CloudServicesAndLicenseSupportRevenue</v>
      </c>
      <c r="D21" s="18">
        <f>VLOOKUP(B21,'ORCL eg.'!$E$4:$E$187,1,FALSE)</f>
        <v>6930</v>
      </c>
      <c r="E21" t="e">
        <f>VLOOKUP(A21,[1]edgar_lookups!$B$1:$H$264,4,FALSE)</f>
        <v>#N/A</v>
      </c>
      <c r="F21" t="e">
        <f>VLOOKUP($A21,[1]edgar_lookups!$B$1:$H$264,2,FALSE)</f>
        <v>#N/A</v>
      </c>
      <c r="G21" s="18" t="e">
        <f t="shared" si="1"/>
        <v>#N/A</v>
      </c>
      <c r="H21" t="e">
        <f>VLOOKUP($A21,[1]edgar_lookups!$B$1:$H$264,5,FALSE)</f>
        <v>#N/A</v>
      </c>
      <c r="I21" t="e">
        <f>VLOOKUP($A21,[1]edgar_lookups!$B$1:$H$264,6,FALSE)</f>
        <v>#N/A</v>
      </c>
      <c r="J21" t="e">
        <f>VLOOKUP($A21,[1]edgar_lookups!$B$1:$H$264,7,FALSE)</f>
        <v>#N/A</v>
      </c>
      <c r="K21" t="e">
        <f>VLOOKUP($A21,[1]edgar_lookups!$B$1:$K$264,8,FALSE)</f>
        <v>#N/A</v>
      </c>
    </row>
    <row r="22" spans="1:11" x14ac:dyDescent="0.25">
      <c r="A22" t="s">
        <v>170</v>
      </c>
      <c r="B22" s="11">
        <v>0</v>
      </c>
      <c r="C22" t="str">
        <f t="shared" si="3"/>
        <v>CommitmentsAndContingencies</v>
      </c>
      <c r="D22" s="18">
        <f>VLOOKUP(B22,'ORCL eg.'!$E$4:$E$187,1,FALSE)</f>
        <v>0</v>
      </c>
      <c r="E22" t="e">
        <f>VLOOKUP(A22,[1]edgar_lookups!$B$1:$H$264,4,FALSE)</f>
        <v>#N/A</v>
      </c>
      <c r="F22" t="e">
        <f>VLOOKUP($A22,[1]edgar_lookups!$B$1:$H$264,2,FALSE)</f>
        <v>#N/A</v>
      </c>
      <c r="G22" s="18" t="e">
        <f t="shared" si="1"/>
        <v>#N/A</v>
      </c>
      <c r="H22" t="e">
        <f>VLOOKUP($A22,[1]edgar_lookups!$B$1:$H$264,5,FALSE)</f>
        <v>#N/A</v>
      </c>
      <c r="I22" t="e">
        <f>VLOOKUP($A22,[1]edgar_lookups!$B$1:$H$264,6,FALSE)</f>
        <v>#N/A</v>
      </c>
      <c r="J22" t="e">
        <f>VLOOKUP($A22,[1]edgar_lookups!$B$1:$H$264,7,FALSE)</f>
        <v>#N/A</v>
      </c>
      <c r="K22" t="e">
        <f>VLOOKUP($A22,[1]edgar_lookups!$B$1:$K$264,8,FALSE)</f>
        <v>#N/A</v>
      </c>
    </row>
    <row r="23" spans="1:11" x14ac:dyDescent="0.25">
      <c r="A23" t="s">
        <v>274</v>
      </c>
      <c r="B23" s="11">
        <v>2.3999999999999998E-7</v>
      </c>
      <c r="D23" s="18" t="e">
        <f>VLOOKUP(B23,'ORCL eg.'!$E$4:$E$187,1,FALSE)</f>
        <v>#N/A</v>
      </c>
      <c r="E23" t="e">
        <f>VLOOKUP(A23,[1]edgar_lookups!$B$1:$H$264,4,FALSE)</f>
        <v>#N/A</v>
      </c>
      <c r="F23" t="e">
        <f>VLOOKUP($A23,[1]edgar_lookups!$B$1:$H$264,2,FALSE)</f>
        <v>#N/A</v>
      </c>
      <c r="G23" s="18" t="e">
        <f t="shared" si="1"/>
        <v>#N/A</v>
      </c>
      <c r="H23" t="e">
        <f>VLOOKUP($A23,[1]edgar_lookups!$B$1:$H$264,5,FALSE)</f>
        <v>#N/A</v>
      </c>
      <c r="I23" t="e">
        <f>VLOOKUP($A23,[1]edgar_lookups!$B$1:$H$264,6,FALSE)</f>
        <v>#N/A</v>
      </c>
      <c r="J23" t="e">
        <f>VLOOKUP($A23,[1]edgar_lookups!$B$1:$H$264,7,FALSE)</f>
        <v>#N/A</v>
      </c>
      <c r="K23" t="e">
        <f>VLOOKUP($A23,[1]edgar_lookups!$B$1:$K$264,8,FALSE)</f>
        <v>#N/A</v>
      </c>
    </row>
    <row r="24" spans="1:11" x14ac:dyDescent="0.25">
      <c r="A24" t="s">
        <v>275</v>
      </c>
      <c r="B24" s="11">
        <v>1E-8</v>
      </c>
      <c r="D24" s="18" t="e">
        <f>VLOOKUP(B24,'ORCL eg.'!$E$4:$E$187,1,FALSE)</f>
        <v>#N/A</v>
      </c>
      <c r="E24" t="e">
        <f>VLOOKUP(A24,[1]edgar_lookups!$B$1:$H$264,4,FALSE)</f>
        <v>#N/A</v>
      </c>
      <c r="F24" t="e">
        <f>VLOOKUP($A24,[1]edgar_lookups!$B$1:$H$264,2,FALSE)</f>
        <v>#N/A</v>
      </c>
      <c r="G24" s="18" t="e">
        <f t="shared" si="1"/>
        <v>#N/A</v>
      </c>
      <c r="H24" t="e">
        <f>VLOOKUP($A24,[1]edgar_lookups!$B$1:$H$264,5,FALSE)</f>
        <v>#N/A</v>
      </c>
      <c r="I24" t="e">
        <f>VLOOKUP($A24,[1]edgar_lookups!$B$1:$H$264,6,FALSE)</f>
        <v>#N/A</v>
      </c>
      <c r="J24" t="e">
        <f>VLOOKUP($A24,[1]edgar_lookups!$B$1:$H$264,7,FALSE)</f>
        <v>#N/A</v>
      </c>
      <c r="K24" t="e">
        <f>VLOOKUP($A24,[1]edgar_lookups!$B$1:$K$264,8,FALSE)</f>
        <v>#N/A</v>
      </c>
    </row>
    <row r="25" spans="1:11" x14ac:dyDescent="0.25">
      <c r="A25" t="s">
        <v>276</v>
      </c>
      <c r="B25">
        <v>11000</v>
      </c>
      <c r="D25" s="18" t="e">
        <f>VLOOKUP(B25,'ORCL eg.'!$E$4:$E$187,1,FALSE)</f>
        <v>#N/A</v>
      </c>
      <c r="E25" t="e">
        <f>VLOOKUP(A25,[1]edgar_lookups!$B$1:$H$264,4,FALSE)</f>
        <v>#N/A</v>
      </c>
      <c r="F25" t="e">
        <f>VLOOKUP($A25,[1]edgar_lookups!$B$1:$H$264,2,FALSE)</f>
        <v>#N/A</v>
      </c>
      <c r="G25" s="18" t="e">
        <f t="shared" si="1"/>
        <v>#N/A</v>
      </c>
      <c r="H25" t="e">
        <f>VLOOKUP($A25,[1]edgar_lookups!$B$1:$H$264,5,FALSE)</f>
        <v>#N/A</v>
      </c>
      <c r="I25" t="e">
        <f>VLOOKUP($A25,[1]edgar_lookups!$B$1:$H$264,6,FALSE)</f>
        <v>#N/A</v>
      </c>
      <c r="J25" t="e">
        <f>VLOOKUP($A25,[1]edgar_lookups!$B$1:$H$264,7,FALSE)</f>
        <v>#N/A</v>
      </c>
      <c r="K25" t="e">
        <f>VLOOKUP($A25,[1]edgar_lookups!$B$1:$K$264,8,FALSE)</f>
        <v>#N/A</v>
      </c>
    </row>
    <row r="26" spans="1:11" x14ac:dyDescent="0.25">
      <c r="A26" t="s">
        <v>277</v>
      </c>
      <c r="B26">
        <v>3161</v>
      </c>
      <c r="D26" s="18" t="e">
        <f>VLOOKUP(B26,'ORCL eg.'!$E$4:$E$187,1,FALSE)</f>
        <v>#N/A</v>
      </c>
      <c r="E26">
        <f>VLOOKUP(A26,[1]edgar_lookups!$B$1:$H$264,4,FALSE)</f>
        <v>4</v>
      </c>
      <c r="F26">
        <f>VLOOKUP($A26,[1]edgar_lookups!$B$1:$H$264,2,FALSE)</f>
        <v>1</v>
      </c>
      <c r="G26" s="18">
        <f t="shared" si="1"/>
        <v>3161</v>
      </c>
      <c r="H26" t="str">
        <f>VLOOKUP($A26,[1]edgar_lookups!$B$1:$H$264,5,FALSE)</f>
        <v>o</v>
      </c>
      <c r="I26" t="str">
        <f>VLOOKUP($A26,[1]edgar_lookups!$B$1:$H$264,6,FALSE)</f>
        <v>o</v>
      </c>
      <c r="J26" t="str">
        <f>VLOOKUP($A26,[1]edgar_lookups!$B$1:$H$264,7,FALSE)</f>
        <v>ot</v>
      </c>
      <c r="K26" t="str">
        <f>VLOOKUP($A26,[1]edgar_lookups!$B$1:$K$264,8,FALSE)</f>
        <v>other</v>
      </c>
    </row>
    <row r="27" spans="1:11" x14ac:dyDescent="0.25">
      <c r="A27" t="s">
        <v>278</v>
      </c>
      <c r="B27">
        <v>26685</v>
      </c>
      <c r="C27" t="str">
        <f>A27</f>
        <v>CommonStocksIncludingAdditionalPaidInCapital</v>
      </c>
      <c r="D27" s="18">
        <f>VLOOKUP(B27,'ORCL eg.'!$E$4:$E$187,1,FALSE)</f>
        <v>26685</v>
      </c>
      <c r="E27">
        <f>VLOOKUP(A27,[1]edgar_lookups!$B$1:$H$264,4,FALSE)</f>
        <v>3</v>
      </c>
      <c r="F27">
        <f>VLOOKUP($A27,[1]edgar_lookups!$B$1:$H$264,2,FALSE)</f>
        <v>-1</v>
      </c>
      <c r="G27" s="18">
        <f t="shared" si="1"/>
        <v>-26685</v>
      </c>
      <c r="H27" t="str">
        <f>VLOOKUP($A27,[1]edgar_lookups!$B$1:$H$264,5,FALSE)</f>
        <v>na</v>
      </c>
      <c r="I27" t="str">
        <f>VLOOKUP($A27,[1]edgar_lookups!$B$1:$H$264,6,FALSE)</f>
        <v>l</v>
      </c>
      <c r="J27" t="str">
        <f>VLOOKUP($A27,[1]edgar_lookups!$B$1:$H$264,7,FALSE)</f>
        <v>eq</v>
      </c>
      <c r="K27" t="str">
        <f>VLOOKUP($A27,[1]edgar_lookups!$B$1:$K$264,8,FALSE)</f>
        <v>other</v>
      </c>
    </row>
    <row r="28" spans="1:11" x14ac:dyDescent="0.25">
      <c r="A28" t="s">
        <v>279</v>
      </c>
      <c r="B28">
        <v>2529</v>
      </c>
      <c r="D28" s="18">
        <f>VLOOKUP(B28,'ORCL eg.'!$E$4:$E$187,1,FALSE)</f>
        <v>2529</v>
      </c>
      <c r="E28" t="e">
        <f>VLOOKUP(A28,[1]edgar_lookups!$B$1:$H$264,4,FALSE)</f>
        <v>#N/A</v>
      </c>
      <c r="F28" t="e">
        <f>VLOOKUP($A28,[1]edgar_lookups!$B$1:$H$264,2,FALSE)</f>
        <v>#N/A</v>
      </c>
      <c r="G28" s="18" t="e">
        <f t="shared" si="1"/>
        <v>#N/A</v>
      </c>
      <c r="H28" t="e">
        <f>VLOOKUP($A28,[1]edgar_lookups!$B$1:$H$264,5,FALSE)</f>
        <v>#N/A</v>
      </c>
      <c r="I28" t="e">
        <f>VLOOKUP($A28,[1]edgar_lookups!$B$1:$H$264,6,FALSE)</f>
        <v>#N/A</v>
      </c>
      <c r="J28" t="e">
        <f>VLOOKUP($A28,[1]edgar_lookups!$B$1:$H$264,7,FALSE)</f>
        <v>#N/A</v>
      </c>
      <c r="K28" t="e">
        <f>VLOOKUP($A28,[1]edgar_lookups!$B$1:$K$264,8,FALSE)</f>
        <v>#N/A</v>
      </c>
    </row>
    <row r="29" spans="1:11" x14ac:dyDescent="0.25">
      <c r="A29" t="s">
        <v>280</v>
      </c>
      <c r="B29">
        <v>8417</v>
      </c>
      <c r="D29" s="18" t="e">
        <f>VLOOKUP(B29,'ORCL eg.'!$E$4:$E$187,1,FALSE)</f>
        <v>#N/A</v>
      </c>
      <c r="E29" t="e">
        <f>VLOOKUP(A29,[1]edgar_lookups!$B$1:$H$264,4,FALSE)</f>
        <v>#N/A</v>
      </c>
      <c r="F29" t="e">
        <f>VLOOKUP($A29,[1]edgar_lookups!$B$1:$H$264,2,FALSE)</f>
        <v>#N/A</v>
      </c>
      <c r="G29" s="18" t="e">
        <f t="shared" si="1"/>
        <v>#N/A</v>
      </c>
      <c r="H29" t="e">
        <f>VLOOKUP($A29,[1]edgar_lookups!$B$1:$H$264,5,FALSE)</f>
        <v>#N/A</v>
      </c>
      <c r="I29" t="e">
        <f>VLOOKUP($A29,[1]edgar_lookups!$B$1:$H$264,6,FALSE)</f>
        <v>#N/A</v>
      </c>
      <c r="J29" t="e">
        <f>VLOOKUP($A29,[1]edgar_lookups!$B$1:$H$264,7,FALSE)</f>
        <v>#N/A</v>
      </c>
      <c r="K29" t="e">
        <f>VLOOKUP($A29,[1]edgar_lookups!$B$1:$K$264,8,FALSE)</f>
        <v>#N/A</v>
      </c>
    </row>
    <row r="30" spans="1:11" x14ac:dyDescent="0.25">
      <c r="A30" t="s">
        <v>281</v>
      </c>
      <c r="B30">
        <v>7814</v>
      </c>
      <c r="C30" t="str">
        <f>A30</f>
        <v>ContractWithCustomerLiabilityCurrent</v>
      </c>
      <c r="D30" s="18">
        <f>VLOOKUP(B30,'ORCL eg.'!$E$4:$E$187,1,FALSE)</f>
        <v>7814</v>
      </c>
      <c r="E30">
        <f>VLOOKUP(A30,[1]edgar_lookups!$B$1:$H$264,4,FALSE)</f>
        <v>3</v>
      </c>
      <c r="F30">
        <f>VLOOKUP($A30,[1]edgar_lookups!$B$1:$H$264,2,FALSE)</f>
        <v>-1</v>
      </c>
      <c r="G30" s="18">
        <f t="shared" si="1"/>
        <v>-7814</v>
      </c>
      <c r="H30" t="str">
        <f>VLOOKUP($A30,[1]edgar_lookups!$B$1:$H$264,5,FALSE)</f>
        <v>na</v>
      </c>
      <c r="I30" t="str">
        <f>VLOOKUP($A30,[1]edgar_lookups!$B$1:$H$264,6,FALSE)</f>
        <v>l</v>
      </c>
      <c r="J30" t="str">
        <f>VLOOKUP($A30,[1]edgar_lookups!$B$1:$H$264,7,FALSE)</f>
        <v>cl</v>
      </c>
      <c r="K30" t="str">
        <f>VLOOKUP($A30,[1]edgar_lookups!$B$1:$K$264,8,FALSE)</f>
        <v>other</v>
      </c>
    </row>
    <row r="31" spans="1:11" x14ac:dyDescent="0.25">
      <c r="A31" t="s">
        <v>282</v>
      </c>
      <c r="B31">
        <v>603</v>
      </c>
      <c r="D31" s="18" t="e">
        <f>VLOOKUP(B31,'ORCL eg.'!$E$4:$E$187,1,FALSE)</f>
        <v>#N/A</v>
      </c>
      <c r="E31" t="e">
        <f>VLOOKUP(A31,[1]edgar_lookups!$B$1:$H$264,4,FALSE)</f>
        <v>#N/A</v>
      </c>
      <c r="F31" t="e">
        <f>VLOOKUP($A31,[1]edgar_lookups!$B$1:$H$264,2,FALSE)</f>
        <v>#N/A</v>
      </c>
      <c r="G31" s="18" t="e">
        <f t="shared" si="1"/>
        <v>#N/A</v>
      </c>
      <c r="H31" t="e">
        <f>VLOOKUP($A31,[1]edgar_lookups!$B$1:$H$264,5,FALSE)</f>
        <v>#N/A</v>
      </c>
      <c r="I31" t="e">
        <f>VLOOKUP($A31,[1]edgar_lookups!$B$1:$H$264,6,FALSE)</f>
        <v>#N/A</v>
      </c>
      <c r="J31" t="e">
        <f>VLOOKUP($A31,[1]edgar_lookups!$B$1:$H$264,7,FALSE)</f>
        <v>#N/A</v>
      </c>
      <c r="K31" t="e">
        <f>VLOOKUP($A31,[1]edgar_lookups!$B$1:$K$264,8,FALSE)</f>
        <v>#N/A</v>
      </c>
    </row>
    <row r="32" spans="1:11" x14ac:dyDescent="0.25">
      <c r="A32" t="s">
        <v>283</v>
      </c>
      <c r="B32">
        <v>6268</v>
      </c>
      <c r="C32" t="str">
        <f>A32</f>
        <v>CostsAndExpenses</v>
      </c>
      <c r="D32" s="18">
        <f>VLOOKUP(B32,'ORCL eg.'!$E$4:$E$187,1,FALSE)</f>
        <v>6268</v>
      </c>
      <c r="E32">
        <f>VLOOKUP(A32,[1]edgar_lookups!$B$1:$H$264,4,FALSE)</f>
        <v>2</v>
      </c>
      <c r="F32">
        <f>VLOOKUP($A32,[1]edgar_lookups!$B$1:$H$264,2,FALSE)</f>
        <v>1</v>
      </c>
      <c r="G32" s="18">
        <f t="shared" si="1"/>
        <v>6268</v>
      </c>
      <c r="H32" t="str">
        <f>VLOOKUP($A32,[1]edgar_lookups!$B$1:$H$264,5,FALSE)</f>
        <v>na</v>
      </c>
      <c r="I32" t="str">
        <f>VLOOKUP($A32,[1]edgar_lookups!$B$1:$H$264,6,FALSE)</f>
        <v>p</v>
      </c>
      <c r="J32" t="str">
        <f>VLOOKUP($A32,[1]edgar_lookups!$B$1:$H$264,7,FALSE)</f>
        <v>pl</v>
      </c>
      <c r="K32" t="str">
        <f>VLOOKUP($A32,[1]edgar_lookups!$B$1:$K$264,8,FALSE)</f>
        <v>other</v>
      </c>
    </row>
    <row r="33" spans="1:11" x14ac:dyDescent="0.25">
      <c r="A33" t="s">
        <v>284</v>
      </c>
      <c r="B33">
        <v>2800</v>
      </c>
      <c r="D33" s="18" t="e">
        <f>VLOOKUP(B33,'ORCL eg.'!$E$4:$E$187,1,FALSE)</f>
        <v>#N/A</v>
      </c>
      <c r="E33" t="e">
        <f>VLOOKUP(A33,[1]edgar_lookups!$B$1:$H$264,4,FALSE)</f>
        <v>#N/A</v>
      </c>
      <c r="F33" t="e">
        <f>VLOOKUP($A33,[1]edgar_lookups!$B$1:$H$264,2,FALSE)</f>
        <v>#N/A</v>
      </c>
      <c r="G33" s="18" t="e">
        <f t="shared" si="1"/>
        <v>#N/A</v>
      </c>
      <c r="H33" t="e">
        <f>VLOOKUP($A33,[1]edgar_lookups!$B$1:$H$264,5,FALSE)</f>
        <v>#N/A</v>
      </c>
      <c r="I33" t="e">
        <f>VLOOKUP($A33,[1]edgar_lookups!$B$1:$H$264,6,FALSE)</f>
        <v>#N/A</v>
      </c>
      <c r="J33" t="e">
        <f>VLOOKUP($A33,[1]edgar_lookups!$B$1:$H$264,7,FALSE)</f>
        <v>#N/A</v>
      </c>
      <c r="K33" t="e">
        <f>VLOOKUP($A33,[1]edgar_lookups!$B$1:$K$264,8,FALSE)</f>
        <v>#N/A</v>
      </c>
    </row>
    <row r="34" spans="1:11" x14ac:dyDescent="0.25">
      <c r="A34" t="s">
        <v>285</v>
      </c>
      <c r="B34">
        <v>2883</v>
      </c>
      <c r="C34" t="str">
        <f>A34</f>
        <v>DeferredTaxAssetsNetNoncurrent</v>
      </c>
      <c r="D34" s="18">
        <f>VLOOKUP(B34,'ORCL eg.'!$E$4:$E$187,1,FALSE)</f>
        <v>2883</v>
      </c>
      <c r="E34">
        <f>VLOOKUP(A34,[1]edgar_lookups!$B$1:$H$264,4,FALSE)</f>
        <v>3</v>
      </c>
      <c r="F34">
        <f>VLOOKUP($A34,[1]edgar_lookups!$B$1:$H$264,2,FALSE)</f>
        <v>1</v>
      </c>
      <c r="G34" s="18">
        <f t="shared" si="1"/>
        <v>2883</v>
      </c>
      <c r="H34" t="str">
        <f>VLOOKUP($A34,[1]edgar_lookups!$B$1:$H$264,5,FALSE)</f>
        <v>na</v>
      </c>
      <c r="I34" t="str">
        <f>VLOOKUP($A34,[1]edgar_lookups!$B$1:$H$264,6,FALSE)</f>
        <v>a</v>
      </c>
      <c r="J34" t="str">
        <f>VLOOKUP($A34,[1]edgar_lookups!$B$1:$H$264,7,FALSE)</f>
        <v>nca</v>
      </c>
      <c r="K34" t="str">
        <f>VLOOKUP($A34,[1]edgar_lookups!$B$1:$K$264,8,FALSE)</f>
        <v>other</v>
      </c>
    </row>
    <row r="35" spans="1:11" x14ac:dyDescent="0.25">
      <c r="A35" t="s">
        <v>286</v>
      </c>
      <c r="B35">
        <v>22</v>
      </c>
      <c r="D35" s="18" t="e">
        <f>VLOOKUP(B35,'ORCL eg.'!$E$4:$E$187,1,FALSE)</f>
        <v>#N/A</v>
      </c>
      <c r="E35" t="e">
        <f>VLOOKUP(A35,[1]edgar_lookups!$B$1:$H$264,4,FALSE)</f>
        <v>#N/A</v>
      </c>
      <c r="F35" t="e">
        <f>VLOOKUP($A35,[1]edgar_lookups!$B$1:$H$264,2,FALSE)</f>
        <v>#N/A</v>
      </c>
      <c r="G35" s="18" t="e">
        <f t="shared" si="1"/>
        <v>#N/A</v>
      </c>
      <c r="H35" t="e">
        <f>VLOOKUP($A35,[1]edgar_lookups!$B$1:$H$264,5,FALSE)</f>
        <v>#N/A</v>
      </c>
      <c r="I35" t="e">
        <f>VLOOKUP($A35,[1]edgar_lookups!$B$1:$H$264,6,FALSE)</f>
        <v>#N/A</v>
      </c>
      <c r="J35" t="e">
        <f>VLOOKUP($A35,[1]edgar_lookups!$B$1:$H$264,7,FALSE)</f>
        <v>#N/A</v>
      </c>
      <c r="K35" t="e">
        <f>VLOOKUP($A35,[1]edgar_lookups!$B$1:$K$264,8,FALSE)</f>
        <v>#N/A</v>
      </c>
    </row>
    <row r="36" spans="1:11" x14ac:dyDescent="0.25">
      <c r="A36" t="s">
        <v>287</v>
      </c>
      <c r="B36">
        <v>274</v>
      </c>
      <c r="D36" s="18" t="e">
        <f>VLOOKUP(B36,'ORCL eg.'!$E$4:$E$187,1,FALSE)</f>
        <v>#N/A</v>
      </c>
      <c r="E36" t="e">
        <f>VLOOKUP(A36,[1]edgar_lookups!$B$1:$H$264,4,FALSE)</f>
        <v>#N/A</v>
      </c>
      <c r="F36" t="e">
        <f>VLOOKUP($A36,[1]edgar_lookups!$B$1:$H$264,2,FALSE)</f>
        <v>#N/A</v>
      </c>
      <c r="G36" s="18" t="e">
        <f t="shared" si="1"/>
        <v>#N/A</v>
      </c>
      <c r="H36" t="e">
        <f>VLOOKUP($A36,[1]edgar_lookups!$B$1:$H$264,5,FALSE)</f>
        <v>#N/A</v>
      </c>
      <c r="I36" t="e">
        <f>VLOOKUP($A36,[1]edgar_lookups!$B$1:$H$264,6,FALSE)</f>
        <v>#N/A</v>
      </c>
      <c r="J36" t="e">
        <f>VLOOKUP($A36,[1]edgar_lookups!$B$1:$H$264,7,FALSE)</f>
        <v>#N/A</v>
      </c>
      <c r="K36" t="e">
        <f>VLOOKUP($A36,[1]edgar_lookups!$B$1:$K$264,8,FALSE)</f>
        <v>#N/A</v>
      </c>
    </row>
    <row r="37" spans="1:11" x14ac:dyDescent="0.25">
      <c r="A37" t="s">
        <v>288</v>
      </c>
      <c r="B37" s="11">
        <v>8.0999999999999997E-7</v>
      </c>
      <c r="D37" s="18" t="e">
        <f>VLOOKUP(B37,'ORCL eg.'!$E$4:$E$187,1,FALSE)</f>
        <v>#N/A</v>
      </c>
      <c r="E37" t="e">
        <f>VLOOKUP(A37,[1]edgar_lookups!$B$1:$H$264,4,FALSE)</f>
        <v>#N/A</v>
      </c>
      <c r="F37" t="e">
        <f>VLOOKUP($A37,[1]edgar_lookups!$B$1:$H$264,2,FALSE)</f>
        <v>#N/A</v>
      </c>
      <c r="G37" s="18" t="e">
        <f t="shared" si="1"/>
        <v>#N/A</v>
      </c>
      <c r="H37" t="e">
        <f>VLOOKUP($A37,[1]edgar_lookups!$B$1:$H$264,5,FALSE)</f>
        <v>#N/A</v>
      </c>
      <c r="I37" t="e">
        <f>VLOOKUP($A37,[1]edgar_lookups!$B$1:$H$264,6,FALSE)</f>
        <v>#N/A</v>
      </c>
      <c r="J37" t="e">
        <f>VLOOKUP($A37,[1]edgar_lookups!$B$1:$H$264,7,FALSE)</f>
        <v>#N/A</v>
      </c>
      <c r="K37" t="e">
        <f>VLOOKUP($A37,[1]edgar_lookups!$B$1:$K$264,8,FALSE)</f>
        <v>#N/A</v>
      </c>
    </row>
    <row r="38" spans="1:11" x14ac:dyDescent="0.25">
      <c r="A38" t="s">
        <v>289</v>
      </c>
      <c r="B38" s="11">
        <v>7.8999999999999995E-7</v>
      </c>
      <c r="D38" s="18" t="e">
        <f>VLOOKUP(B38,'ORCL eg.'!$E$4:$E$187,1,FALSE)</f>
        <v>#N/A</v>
      </c>
      <c r="E38" t="e">
        <f>VLOOKUP(A38,[1]edgar_lookups!$B$1:$H$264,4,FALSE)</f>
        <v>#N/A</v>
      </c>
      <c r="F38" t="e">
        <f>VLOOKUP($A38,[1]edgar_lookups!$B$1:$H$264,2,FALSE)</f>
        <v>#N/A</v>
      </c>
      <c r="G38" s="18" t="e">
        <f t="shared" si="1"/>
        <v>#N/A</v>
      </c>
      <c r="H38" t="e">
        <f>VLOOKUP($A38,[1]edgar_lookups!$B$1:$H$264,5,FALSE)</f>
        <v>#N/A</v>
      </c>
      <c r="I38" t="e">
        <f>VLOOKUP($A38,[1]edgar_lookups!$B$1:$H$264,6,FALSE)</f>
        <v>#N/A</v>
      </c>
      <c r="J38" t="e">
        <f>VLOOKUP($A38,[1]edgar_lookups!$B$1:$H$264,7,FALSE)</f>
        <v>#N/A</v>
      </c>
      <c r="K38" t="e">
        <f>VLOOKUP($A38,[1]edgar_lookups!$B$1:$K$264,8,FALSE)</f>
        <v>#N/A</v>
      </c>
    </row>
    <row r="39" spans="1:11" x14ac:dyDescent="0.25">
      <c r="A39" t="s">
        <v>290</v>
      </c>
      <c r="B39" s="11">
        <v>1.6400000000000001E-7</v>
      </c>
      <c r="D39" s="18" t="e">
        <f>VLOOKUP(B39,'ORCL eg.'!$E$4:$E$187,1,FALSE)</f>
        <v>#N/A</v>
      </c>
      <c r="E39" t="e">
        <f>VLOOKUP(A39,[1]edgar_lookups!$B$1:$H$264,4,FALSE)</f>
        <v>#N/A</v>
      </c>
      <c r="F39" t="e">
        <f>VLOOKUP($A39,[1]edgar_lookups!$B$1:$H$264,2,FALSE)</f>
        <v>#N/A</v>
      </c>
      <c r="G39" s="18" t="e">
        <f t="shared" si="1"/>
        <v>#N/A</v>
      </c>
      <c r="H39" t="e">
        <f>VLOOKUP($A39,[1]edgar_lookups!$B$1:$H$264,5,FALSE)</f>
        <v>#N/A</v>
      </c>
      <c r="I39" t="e">
        <f>VLOOKUP($A39,[1]edgar_lookups!$B$1:$H$264,6,FALSE)</f>
        <v>#N/A</v>
      </c>
      <c r="J39" t="e">
        <f>VLOOKUP($A39,[1]edgar_lookups!$B$1:$H$264,7,FALSE)</f>
        <v>#N/A</v>
      </c>
      <c r="K39" t="e">
        <f>VLOOKUP($A39,[1]edgar_lookups!$B$1:$K$264,8,FALSE)</f>
        <v>#N/A</v>
      </c>
    </row>
    <row r="40" spans="1:11" x14ac:dyDescent="0.25">
      <c r="A40" t="s">
        <v>291</v>
      </c>
      <c r="B40">
        <v>1317</v>
      </c>
      <c r="C40" t="str">
        <f>A40</f>
        <v>EmployeeRelatedLiabilitiesCurrent</v>
      </c>
      <c r="D40" s="18">
        <f>VLOOKUP(B40,'ORCL eg.'!$E$4:$E$187,1,FALSE)</f>
        <v>1317</v>
      </c>
      <c r="E40">
        <f>VLOOKUP(A40,[1]edgar_lookups!$B$1:$H$264,4,FALSE)</f>
        <v>3</v>
      </c>
      <c r="F40">
        <f>VLOOKUP($A40,[1]edgar_lookups!$B$1:$H$264,2,FALSE)</f>
        <v>-1</v>
      </c>
      <c r="G40" s="18">
        <f t="shared" si="1"/>
        <v>-1317</v>
      </c>
      <c r="H40" t="str">
        <f>VLOOKUP($A40,[1]edgar_lookups!$B$1:$H$264,5,FALSE)</f>
        <v>na</v>
      </c>
      <c r="I40" t="str">
        <f>VLOOKUP($A40,[1]edgar_lookups!$B$1:$H$264,6,FALSE)</f>
        <v>l</v>
      </c>
      <c r="J40" t="str">
        <f>VLOOKUP($A40,[1]edgar_lookups!$B$1:$H$264,7,FALSE)</f>
        <v>cl</v>
      </c>
      <c r="K40" t="str">
        <f>VLOOKUP($A40,[1]edgar_lookups!$B$1:$K$264,8,FALSE)</f>
        <v>other</v>
      </c>
    </row>
    <row r="41" spans="1:11" x14ac:dyDescent="0.25">
      <c r="A41" t="s">
        <v>292</v>
      </c>
      <c r="B41">
        <v>3153.5839999999998</v>
      </c>
      <c r="D41" s="18" t="e">
        <f>VLOOKUP(B41,'ORCL eg.'!$E$4:$E$187,1,FALSE)</f>
        <v>#N/A</v>
      </c>
      <c r="E41" t="e">
        <f>VLOOKUP(A41,[1]edgar_lookups!$B$1:$H$264,4,FALSE)</f>
        <v>#N/A</v>
      </c>
      <c r="F41" t="e">
        <f>VLOOKUP($A41,[1]edgar_lookups!$B$1:$H$264,2,FALSE)</f>
        <v>#N/A</v>
      </c>
      <c r="G41" s="18" t="e">
        <f t="shared" si="1"/>
        <v>#N/A</v>
      </c>
      <c r="H41" t="e">
        <f>VLOOKUP($A41,[1]edgar_lookups!$B$1:$H$264,5,FALSE)</f>
        <v>#N/A</v>
      </c>
      <c r="I41" t="e">
        <f>VLOOKUP($A41,[1]edgar_lookups!$B$1:$H$264,6,FALSE)</f>
        <v>#N/A</v>
      </c>
      <c r="J41" t="e">
        <f>VLOOKUP($A41,[1]edgar_lookups!$B$1:$H$264,7,FALSE)</f>
        <v>#N/A</v>
      </c>
      <c r="K41" t="e">
        <f>VLOOKUP($A41,[1]edgar_lookups!$B$1:$K$264,8,FALSE)</f>
        <v>#N/A</v>
      </c>
    </row>
    <row r="42" spans="1:11" x14ac:dyDescent="0.25">
      <c r="A42" t="s">
        <v>293</v>
      </c>
      <c r="B42">
        <v>119</v>
      </c>
      <c r="D42" s="18" t="e">
        <f>VLOOKUP(B42,'ORCL eg.'!$E$4:$E$187,1,FALSE)</f>
        <v>#N/A</v>
      </c>
      <c r="E42" t="e">
        <f>VLOOKUP(A42,[1]edgar_lookups!$B$1:$H$264,4,FALSE)</f>
        <v>#N/A</v>
      </c>
      <c r="F42" t="e">
        <f>VLOOKUP($A42,[1]edgar_lookups!$B$1:$H$264,2,FALSE)</f>
        <v>#N/A</v>
      </c>
      <c r="G42" s="18" t="e">
        <f t="shared" si="1"/>
        <v>#N/A</v>
      </c>
      <c r="H42" t="e">
        <f>VLOOKUP($A42,[1]edgar_lookups!$B$1:$H$264,5,FALSE)</f>
        <v>#N/A</v>
      </c>
      <c r="I42" t="e">
        <f>VLOOKUP($A42,[1]edgar_lookups!$B$1:$H$264,6,FALSE)</f>
        <v>#N/A</v>
      </c>
      <c r="J42" t="e">
        <f>VLOOKUP($A42,[1]edgar_lookups!$B$1:$H$264,7,FALSE)</f>
        <v>#N/A</v>
      </c>
      <c r="K42" t="e">
        <f>VLOOKUP($A42,[1]edgar_lookups!$B$1:$K$264,8,FALSE)</f>
        <v>#N/A</v>
      </c>
    </row>
    <row r="43" spans="1:11" x14ac:dyDescent="0.25">
      <c r="A43" t="s">
        <v>294</v>
      </c>
      <c r="B43">
        <v>8630</v>
      </c>
      <c r="D43" s="18" t="e">
        <f>VLOOKUP(B43,'ORCL eg.'!$E$4:$E$187,1,FALSE)</f>
        <v>#N/A</v>
      </c>
      <c r="E43" t="e">
        <f>VLOOKUP(A43,[1]edgar_lookups!$B$1:$H$264,4,FALSE)</f>
        <v>#N/A</v>
      </c>
      <c r="F43" t="e">
        <f>VLOOKUP($A43,[1]edgar_lookups!$B$1:$H$264,2,FALSE)</f>
        <v>#N/A</v>
      </c>
      <c r="G43" s="18" t="e">
        <f t="shared" si="1"/>
        <v>#N/A</v>
      </c>
      <c r="H43" t="e">
        <f>VLOOKUP($A43,[1]edgar_lookups!$B$1:$H$264,5,FALSE)</f>
        <v>#N/A</v>
      </c>
      <c r="I43" t="e">
        <f>VLOOKUP($A43,[1]edgar_lookups!$B$1:$H$264,6,FALSE)</f>
        <v>#N/A</v>
      </c>
      <c r="J43" t="e">
        <f>VLOOKUP($A43,[1]edgar_lookups!$B$1:$H$264,7,FALSE)</f>
        <v>#N/A</v>
      </c>
      <c r="K43" t="e">
        <f>VLOOKUP($A43,[1]edgar_lookups!$B$1:$K$264,8,FALSE)</f>
        <v>#N/A</v>
      </c>
    </row>
    <row r="44" spans="1:11" x14ac:dyDescent="0.25">
      <c r="A44" t="s">
        <v>295</v>
      </c>
      <c r="B44">
        <v>35</v>
      </c>
      <c r="D44" s="18" t="e">
        <f>VLOOKUP(B44,'ORCL eg.'!$E$4:$E$187,1,FALSE)</f>
        <v>#N/A</v>
      </c>
      <c r="E44" t="e">
        <f>VLOOKUP(A44,[1]edgar_lookups!$B$1:$H$264,4,FALSE)</f>
        <v>#N/A</v>
      </c>
      <c r="F44" t="e">
        <f>VLOOKUP($A44,[1]edgar_lookups!$B$1:$H$264,2,FALSE)</f>
        <v>#N/A</v>
      </c>
      <c r="G44" s="18" t="e">
        <f t="shared" si="1"/>
        <v>#N/A</v>
      </c>
      <c r="H44" t="e">
        <f>VLOOKUP($A44,[1]edgar_lookups!$B$1:$H$264,5,FALSE)</f>
        <v>#N/A</v>
      </c>
      <c r="I44" t="e">
        <f>VLOOKUP($A44,[1]edgar_lookups!$B$1:$H$264,6,FALSE)</f>
        <v>#N/A</v>
      </c>
      <c r="J44" t="e">
        <f>VLOOKUP($A44,[1]edgar_lookups!$B$1:$H$264,7,FALSE)</f>
        <v>#N/A</v>
      </c>
      <c r="K44" t="e">
        <f>VLOOKUP($A44,[1]edgar_lookups!$B$1:$K$264,8,FALSE)</f>
        <v>#N/A</v>
      </c>
    </row>
    <row r="45" spans="1:11" x14ac:dyDescent="0.25">
      <c r="A45" t="s">
        <v>296</v>
      </c>
      <c r="B45">
        <v>366</v>
      </c>
      <c r="D45" s="18" t="e">
        <f>VLOOKUP(B45,'ORCL eg.'!$E$4:$E$187,1,FALSE)</f>
        <v>#N/A</v>
      </c>
      <c r="E45" t="e">
        <f>VLOOKUP(A45,[1]edgar_lookups!$B$1:$H$264,4,FALSE)</f>
        <v>#N/A</v>
      </c>
      <c r="F45" t="e">
        <f>VLOOKUP($A45,[1]edgar_lookups!$B$1:$H$264,2,FALSE)</f>
        <v>#N/A</v>
      </c>
      <c r="G45" s="18" t="e">
        <f t="shared" si="1"/>
        <v>#N/A</v>
      </c>
      <c r="H45" t="e">
        <f>VLOOKUP($A45,[1]edgar_lookups!$B$1:$H$264,5,FALSE)</f>
        <v>#N/A</v>
      </c>
      <c r="I45" t="e">
        <f>VLOOKUP($A45,[1]edgar_lookups!$B$1:$H$264,6,FALSE)</f>
        <v>#N/A</v>
      </c>
      <c r="J45" t="e">
        <f>VLOOKUP($A45,[1]edgar_lookups!$B$1:$H$264,7,FALSE)</f>
        <v>#N/A</v>
      </c>
      <c r="K45" t="e">
        <f>VLOOKUP($A45,[1]edgar_lookups!$B$1:$K$264,8,FALSE)</f>
        <v>#N/A</v>
      </c>
    </row>
    <row r="46" spans="1:11" x14ac:dyDescent="0.25">
      <c r="A46" t="s">
        <v>297</v>
      </c>
      <c r="B46">
        <v>445</v>
      </c>
      <c r="D46" s="18" t="e">
        <f>VLOOKUP(B46,'ORCL eg.'!$E$4:$E$187,1,FALSE)</f>
        <v>#N/A</v>
      </c>
      <c r="E46" t="e">
        <f>VLOOKUP(A46,[1]edgar_lookups!$B$1:$H$264,4,FALSE)</f>
        <v>#N/A</v>
      </c>
      <c r="F46" t="e">
        <f>VLOOKUP($A46,[1]edgar_lookups!$B$1:$H$264,2,FALSE)</f>
        <v>#N/A</v>
      </c>
      <c r="G46" s="18" t="e">
        <f t="shared" si="1"/>
        <v>#N/A</v>
      </c>
      <c r="H46" t="e">
        <f>VLOOKUP($A46,[1]edgar_lookups!$B$1:$H$264,5,FALSE)</f>
        <v>#N/A</v>
      </c>
      <c r="I46" t="e">
        <f>VLOOKUP($A46,[1]edgar_lookups!$B$1:$H$264,6,FALSE)</f>
        <v>#N/A</v>
      </c>
      <c r="J46" t="e">
        <f>VLOOKUP($A46,[1]edgar_lookups!$B$1:$H$264,7,FALSE)</f>
        <v>#N/A</v>
      </c>
      <c r="K46" t="e">
        <f>VLOOKUP($A46,[1]edgar_lookups!$B$1:$K$264,8,FALSE)</f>
        <v>#N/A</v>
      </c>
    </row>
    <row r="47" spans="1:11" x14ac:dyDescent="0.25">
      <c r="A47" t="s">
        <v>298</v>
      </c>
      <c r="B47">
        <v>674</v>
      </c>
      <c r="D47" s="18" t="e">
        <f>VLOOKUP(B47,'ORCL eg.'!$E$4:$E$187,1,FALSE)</f>
        <v>#N/A</v>
      </c>
      <c r="E47" t="e">
        <f>VLOOKUP(A47,[1]edgar_lookups!$B$1:$H$264,4,FALSE)</f>
        <v>#N/A</v>
      </c>
      <c r="F47" t="e">
        <f>VLOOKUP($A47,[1]edgar_lookups!$B$1:$H$264,2,FALSE)</f>
        <v>#N/A</v>
      </c>
      <c r="G47" s="18" t="e">
        <f t="shared" si="1"/>
        <v>#N/A</v>
      </c>
      <c r="H47" t="e">
        <f>VLOOKUP($A47,[1]edgar_lookups!$B$1:$H$264,5,FALSE)</f>
        <v>#N/A</v>
      </c>
      <c r="I47" t="e">
        <f>VLOOKUP($A47,[1]edgar_lookups!$B$1:$H$264,6,FALSE)</f>
        <v>#N/A</v>
      </c>
      <c r="J47" t="e">
        <f>VLOOKUP($A47,[1]edgar_lookups!$B$1:$H$264,7,FALSE)</f>
        <v>#N/A</v>
      </c>
      <c r="K47" t="e">
        <f>VLOOKUP($A47,[1]edgar_lookups!$B$1:$K$264,8,FALSE)</f>
        <v>#N/A</v>
      </c>
    </row>
    <row r="48" spans="1:11" x14ac:dyDescent="0.25">
      <c r="A48" t="s">
        <v>299</v>
      </c>
      <c r="B48">
        <v>126</v>
      </c>
      <c r="D48" s="18" t="e">
        <f>VLOOKUP(B48,'ORCL eg.'!$E$4:$E$187,1,FALSE)</f>
        <v>#N/A</v>
      </c>
      <c r="E48" t="e">
        <f>VLOOKUP(A48,[1]edgar_lookups!$B$1:$H$264,4,FALSE)</f>
        <v>#N/A</v>
      </c>
      <c r="F48" t="e">
        <f>VLOOKUP($A48,[1]edgar_lookups!$B$1:$H$264,2,FALSE)</f>
        <v>#N/A</v>
      </c>
      <c r="G48" s="18" t="e">
        <f t="shared" si="1"/>
        <v>#N/A</v>
      </c>
      <c r="H48" t="e">
        <f>VLOOKUP($A48,[1]edgar_lookups!$B$1:$H$264,5,FALSE)</f>
        <v>#N/A</v>
      </c>
      <c r="I48" t="e">
        <f>VLOOKUP($A48,[1]edgar_lookups!$B$1:$H$264,6,FALSE)</f>
        <v>#N/A</v>
      </c>
      <c r="J48" t="e">
        <f>VLOOKUP($A48,[1]edgar_lookups!$B$1:$H$264,7,FALSE)</f>
        <v>#N/A</v>
      </c>
      <c r="K48" t="e">
        <f>VLOOKUP($A48,[1]edgar_lookups!$B$1:$K$264,8,FALSE)</f>
        <v>#N/A</v>
      </c>
    </row>
    <row r="49" spans="1:11" x14ac:dyDescent="0.25">
      <c r="A49" t="s">
        <v>300</v>
      </c>
      <c r="B49">
        <v>1097</v>
      </c>
      <c r="D49" s="18" t="e">
        <f>VLOOKUP(B49,'ORCL eg.'!$E$4:$E$187,1,FALSE)</f>
        <v>#N/A</v>
      </c>
      <c r="E49" t="e">
        <f>VLOOKUP(A49,[1]edgar_lookups!$B$1:$H$264,4,FALSE)</f>
        <v>#N/A</v>
      </c>
      <c r="F49" t="e">
        <f>VLOOKUP($A49,[1]edgar_lookups!$B$1:$H$264,2,FALSE)</f>
        <v>#N/A</v>
      </c>
      <c r="G49" s="18" t="e">
        <f t="shared" si="1"/>
        <v>#N/A</v>
      </c>
      <c r="H49" t="e">
        <f>VLOOKUP($A49,[1]edgar_lookups!$B$1:$H$264,5,FALSE)</f>
        <v>#N/A</v>
      </c>
      <c r="I49" t="e">
        <f>VLOOKUP($A49,[1]edgar_lookups!$B$1:$H$264,6,FALSE)</f>
        <v>#N/A</v>
      </c>
      <c r="J49" t="e">
        <f>VLOOKUP($A49,[1]edgar_lookups!$B$1:$H$264,7,FALSE)</f>
        <v>#N/A</v>
      </c>
      <c r="K49" t="e">
        <f>VLOOKUP($A49,[1]edgar_lookups!$B$1:$K$264,8,FALSE)</f>
        <v>#N/A</v>
      </c>
    </row>
    <row r="50" spans="1:11" x14ac:dyDescent="0.25">
      <c r="A50" t="s">
        <v>301</v>
      </c>
      <c r="B50">
        <v>1345</v>
      </c>
      <c r="D50" s="18" t="e">
        <f>VLOOKUP(B50,'ORCL eg.'!$E$4:$E$187,1,FALSE)</f>
        <v>#N/A</v>
      </c>
      <c r="E50" t="e">
        <f>VLOOKUP(A50,[1]edgar_lookups!$B$1:$H$264,4,FALSE)</f>
        <v>#N/A</v>
      </c>
      <c r="F50" t="e">
        <f>VLOOKUP($A50,[1]edgar_lookups!$B$1:$H$264,2,FALSE)</f>
        <v>#N/A</v>
      </c>
      <c r="G50" s="18" t="e">
        <f t="shared" si="1"/>
        <v>#N/A</v>
      </c>
      <c r="H50" t="e">
        <f>VLOOKUP($A50,[1]edgar_lookups!$B$1:$H$264,5,FALSE)</f>
        <v>#N/A</v>
      </c>
      <c r="I50" t="e">
        <f>VLOOKUP($A50,[1]edgar_lookups!$B$1:$H$264,6,FALSE)</f>
        <v>#N/A</v>
      </c>
      <c r="J50" t="e">
        <f>VLOOKUP($A50,[1]edgar_lookups!$B$1:$H$264,7,FALSE)</f>
        <v>#N/A</v>
      </c>
      <c r="K50" t="e">
        <f>VLOOKUP($A50,[1]edgar_lookups!$B$1:$K$264,8,FALSE)</f>
        <v>#N/A</v>
      </c>
    </row>
    <row r="51" spans="1:11" x14ac:dyDescent="0.25">
      <c r="A51" t="s">
        <v>302</v>
      </c>
      <c r="B51">
        <v>12718</v>
      </c>
      <c r="D51" s="18" t="e">
        <f>VLOOKUP(B51,'ORCL eg.'!$E$4:$E$187,1,FALSE)</f>
        <v>#N/A</v>
      </c>
      <c r="E51" t="e">
        <f>VLOOKUP(A51,[1]edgar_lookups!$B$1:$H$264,4,FALSE)</f>
        <v>#N/A</v>
      </c>
      <c r="F51" t="e">
        <f>VLOOKUP($A51,[1]edgar_lookups!$B$1:$H$264,2,FALSE)</f>
        <v>#N/A</v>
      </c>
      <c r="G51" s="18" t="e">
        <f t="shared" si="1"/>
        <v>#N/A</v>
      </c>
      <c r="H51" t="e">
        <f>VLOOKUP($A51,[1]edgar_lookups!$B$1:$H$264,5,FALSE)</f>
        <v>#N/A</v>
      </c>
      <c r="I51" t="e">
        <f>VLOOKUP($A51,[1]edgar_lookups!$B$1:$H$264,6,FALSE)</f>
        <v>#N/A</v>
      </c>
      <c r="J51" t="e">
        <f>VLOOKUP($A51,[1]edgar_lookups!$B$1:$H$264,7,FALSE)</f>
        <v>#N/A</v>
      </c>
      <c r="K51" t="e">
        <f>VLOOKUP($A51,[1]edgar_lookups!$B$1:$K$264,8,FALSE)</f>
        <v>#N/A</v>
      </c>
    </row>
    <row r="52" spans="1:11" x14ac:dyDescent="0.25">
      <c r="A52" t="s">
        <v>303</v>
      </c>
      <c r="B52">
        <v>4088</v>
      </c>
      <c r="C52" t="str">
        <f>A52</f>
        <v>FiniteLivedIntangibleAssetsNet</v>
      </c>
      <c r="D52" s="18">
        <f>VLOOKUP(B52,'ORCL eg.'!$E$4:$E$187,1,FALSE)</f>
        <v>4088</v>
      </c>
      <c r="E52">
        <f>VLOOKUP(A52,[1]edgar_lookups!$B$1:$H$264,4,FALSE)</f>
        <v>3</v>
      </c>
      <c r="F52">
        <f>VLOOKUP($A52,[1]edgar_lookups!$B$1:$H$264,2,FALSE)</f>
        <v>1</v>
      </c>
      <c r="G52" s="18">
        <f t="shared" si="1"/>
        <v>4088</v>
      </c>
      <c r="H52" t="str">
        <f>VLOOKUP($A52,[1]edgar_lookups!$B$1:$H$264,5,FALSE)</f>
        <v>na</v>
      </c>
      <c r="I52" t="str">
        <f>VLOOKUP($A52,[1]edgar_lookups!$B$1:$H$264,6,FALSE)</f>
        <v>a</v>
      </c>
      <c r="J52" t="str">
        <f>VLOOKUP($A52,[1]edgar_lookups!$B$1:$H$264,7,FALSE)</f>
        <v>nca</v>
      </c>
      <c r="K52" t="str">
        <f>VLOOKUP($A52,[1]edgar_lookups!$B$1:$K$264,8,FALSE)</f>
        <v>intng</v>
      </c>
    </row>
    <row r="53" spans="1:11" x14ac:dyDescent="0.25">
      <c r="A53" t="s">
        <v>304</v>
      </c>
      <c r="B53">
        <v>-47</v>
      </c>
      <c r="D53" s="18" t="e">
        <f>VLOOKUP(B53,'ORCL eg.'!$E$4:$E$187,1,FALSE)</f>
        <v>#N/A</v>
      </c>
      <c r="E53" t="e">
        <f>VLOOKUP(A53,[1]edgar_lookups!$B$1:$H$264,4,FALSE)</f>
        <v>#N/A</v>
      </c>
      <c r="F53" t="e">
        <f>VLOOKUP($A53,[1]edgar_lookups!$B$1:$H$264,2,FALSE)</f>
        <v>#N/A</v>
      </c>
      <c r="G53" s="18" t="e">
        <f t="shared" si="1"/>
        <v>#N/A</v>
      </c>
      <c r="H53" t="e">
        <f>VLOOKUP($A53,[1]edgar_lookups!$B$1:$H$264,5,FALSE)</f>
        <v>#N/A</v>
      </c>
      <c r="I53" t="e">
        <f>VLOOKUP($A53,[1]edgar_lookups!$B$1:$H$264,6,FALSE)</f>
        <v>#N/A</v>
      </c>
      <c r="J53" t="e">
        <f>VLOOKUP($A53,[1]edgar_lookups!$B$1:$H$264,7,FALSE)</f>
        <v>#N/A</v>
      </c>
      <c r="K53" t="e">
        <f>VLOOKUP($A53,[1]edgar_lookups!$B$1:$K$264,8,FALSE)</f>
        <v>#N/A</v>
      </c>
    </row>
    <row r="54" spans="1:11" x14ac:dyDescent="0.25">
      <c r="A54" t="s">
        <v>305</v>
      </c>
      <c r="B54">
        <v>288</v>
      </c>
      <c r="C54" t="str">
        <f t="shared" ref="C54:C59" si="4">A54</f>
        <v>GeneralAndAdministrativeExpense</v>
      </c>
      <c r="D54" s="18">
        <f>VLOOKUP(B54,'ORCL eg.'!$E$4:$E$187,1,FALSE)</f>
        <v>288</v>
      </c>
      <c r="E54" t="e">
        <f>VLOOKUP(A54,[1]edgar_lookups!$B$1:$H$264,4,FALSE)</f>
        <v>#N/A</v>
      </c>
      <c r="F54" t="e">
        <f>VLOOKUP($A54,[1]edgar_lookups!$B$1:$H$264,2,FALSE)</f>
        <v>#N/A</v>
      </c>
      <c r="G54" s="18" t="e">
        <f t="shared" si="1"/>
        <v>#N/A</v>
      </c>
      <c r="H54" t="e">
        <f>VLOOKUP($A54,[1]edgar_lookups!$B$1:$H$264,5,FALSE)</f>
        <v>#N/A</v>
      </c>
      <c r="I54" t="e">
        <f>VLOOKUP($A54,[1]edgar_lookups!$B$1:$H$264,6,FALSE)</f>
        <v>#N/A</v>
      </c>
      <c r="J54" t="e">
        <f>VLOOKUP($A54,[1]edgar_lookups!$B$1:$H$264,7,FALSE)</f>
        <v>#N/A</v>
      </c>
      <c r="K54" t="e">
        <f>VLOOKUP($A54,[1]edgar_lookups!$B$1:$K$264,8,FALSE)</f>
        <v>#N/A</v>
      </c>
    </row>
    <row r="55" spans="1:11" x14ac:dyDescent="0.25">
      <c r="A55" t="s">
        <v>306</v>
      </c>
      <c r="B55">
        <v>43781</v>
      </c>
      <c r="C55" t="str">
        <f t="shared" si="4"/>
        <v>Goodwill</v>
      </c>
      <c r="D55" s="18">
        <f>VLOOKUP(B55,'ORCL eg.'!$E$4:$E$187,1,FALSE)</f>
        <v>43781</v>
      </c>
      <c r="E55">
        <f>VLOOKUP(A55,[1]edgar_lookups!$B$1:$H$264,4,FALSE)</f>
        <v>3</v>
      </c>
      <c r="F55">
        <f>VLOOKUP($A55,[1]edgar_lookups!$B$1:$H$264,2,FALSE)</f>
        <v>1</v>
      </c>
      <c r="G55" s="18">
        <f t="shared" si="1"/>
        <v>43781</v>
      </c>
      <c r="H55" t="str">
        <f>VLOOKUP($A55,[1]edgar_lookups!$B$1:$H$264,5,FALSE)</f>
        <v>na</v>
      </c>
      <c r="I55" t="str">
        <f>VLOOKUP($A55,[1]edgar_lookups!$B$1:$H$264,6,FALSE)</f>
        <v>a</v>
      </c>
      <c r="J55" t="str">
        <f>VLOOKUP($A55,[1]edgar_lookups!$B$1:$H$264,7,FALSE)</f>
        <v>nca</v>
      </c>
      <c r="K55" t="str">
        <f>VLOOKUP($A55,[1]edgar_lookups!$B$1:$K$264,8,FALSE)</f>
        <v>intng</v>
      </c>
    </row>
    <row r="56" spans="1:11" x14ac:dyDescent="0.25">
      <c r="A56" t="s">
        <v>307</v>
      </c>
      <c r="B56">
        <v>271</v>
      </c>
      <c r="C56" t="str">
        <f t="shared" si="4"/>
        <v>HardwareExpenses</v>
      </c>
      <c r="D56" s="18">
        <f>VLOOKUP(B56,'ORCL eg.'!$E$4:$E$187,1,FALSE)</f>
        <v>271</v>
      </c>
      <c r="E56" t="e">
        <f>VLOOKUP(A56,[1]edgar_lookups!$B$1:$H$264,4,FALSE)</f>
        <v>#N/A</v>
      </c>
      <c r="F56" t="e">
        <f>VLOOKUP($A56,[1]edgar_lookups!$B$1:$H$264,2,FALSE)</f>
        <v>#N/A</v>
      </c>
      <c r="G56" s="18" t="e">
        <f t="shared" si="1"/>
        <v>#N/A</v>
      </c>
      <c r="H56" t="e">
        <f>VLOOKUP($A56,[1]edgar_lookups!$B$1:$H$264,5,FALSE)</f>
        <v>#N/A</v>
      </c>
      <c r="I56" t="e">
        <f>VLOOKUP($A56,[1]edgar_lookups!$B$1:$H$264,6,FALSE)</f>
        <v>#N/A</v>
      </c>
      <c r="J56" t="e">
        <f>VLOOKUP($A56,[1]edgar_lookups!$B$1:$H$264,7,FALSE)</f>
        <v>#N/A</v>
      </c>
      <c r="K56" t="e">
        <f>VLOOKUP($A56,[1]edgar_lookups!$B$1:$K$264,8,FALSE)</f>
        <v>#N/A</v>
      </c>
    </row>
    <row r="57" spans="1:11" x14ac:dyDescent="0.25">
      <c r="A57" t="s">
        <v>308</v>
      </c>
      <c r="B57">
        <v>857</v>
      </c>
      <c r="C57" t="str">
        <f t="shared" si="4"/>
        <v>HardwareRevenues</v>
      </c>
      <c r="D57" s="18">
        <f>VLOOKUP(B57,'ORCL eg.'!$E$4:$E$187,1,FALSE)</f>
        <v>857</v>
      </c>
      <c r="E57" t="e">
        <f>VLOOKUP(A57,[1]edgar_lookups!$B$1:$H$264,4,FALSE)</f>
        <v>#N/A</v>
      </c>
      <c r="F57" t="e">
        <f>VLOOKUP($A57,[1]edgar_lookups!$B$1:$H$264,2,FALSE)</f>
        <v>#N/A</v>
      </c>
      <c r="G57" s="18" t="e">
        <f t="shared" si="1"/>
        <v>#N/A</v>
      </c>
      <c r="H57" t="e">
        <f>VLOOKUP($A57,[1]edgar_lookups!$B$1:$H$264,5,FALSE)</f>
        <v>#N/A</v>
      </c>
      <c r="I57" t="e">
        <f>VLOOKUP($A57,[1]edgar_lookups!$B$1:$H$264,6,FALSE)</f>
        <v>#N/A</v>
      </c>
      <c r="J57" t="e">
        <f>VLOOKUP($A57,[1]edgar_lookups!$B$1:$H$264,7,FALSE)</f>
        <v>#N/A</v>
      </c>
      <c r="K57" t="e">
        <f>VLOOKUP($A57,[1]edgar_lookups!$B$1:$K$264,8,FALSE)</f>
        <v>#N/A</v>
      </c>
    </row>
    <row r="58" spans="1:11" x14ac:dyDescent="0.25">
      <c r="A58" t="s">
        <v>309</v>
      </c>
      <c r="B58">
        <v>3076</v>
      </c>
      <c r="C58" t="str">
        <f t="shared" si="4"/>
        <v>IncomeLossFromContinuingOperationsIncludingNoncontrollingInterestBeforeIncomeTaxesExtraordinaryItems</v>
      </c>
      <c r="D58" s="18">
        <f>VLOOKUP(B58,'ORCL eg.'!$E$4:$E$187,1,FALSE)</f>
        <v>3076</v>
      </c>
      <c r="E58" t="e">
        <f>VLOOKUP(A58,[1]edgar_lookups!$B$1:$H$264,4,FALSE)</f>
        <v>#N/A</v>
      </c>
      <c r="F58" t="e">
        <f>VLOOKUP($A58,[1]edgar_lookups!$B$1:$H$264,2,FALSE)</f>
        <v>#N/A</v>
      </c>
      <c r="G58" s="18" t="e">
        <f t="shared" si="1"/>
        <v>#N/A</v>
      </c>
      <c r="H58" t="e">
        <f>VLOOKUP($A58,[1]edgar_lookups!$B$1:$H$264,5,FALSE)</f>
        <v>#N/A</v>
      </c>
      <c r="I58" t="e">
        <f>VLOOKUP($A58,[1]edgar_lookups!$B$1:$H$264,6,FALSE)</f>
        <v>#N/A</v>
      </c>
      <c r="J58" t="e">
        <f>VLOOKUP($A58,[1]edgar_lookups!$B$1:$H$264,7,FALSE)</f>
        <v>#N/A</v>
      </c>
      <c r="K58" t="e">
        <f>VLOOKUP($A58,[1]edgar_lookups!$B$1:$K$264,8,FALSE)</f>
        <v>#N/A</v>
      </c>
    </row>
    <row r="59" spans="1:11" x14ac:dyDescent="0.25">
      <c r="A59" t="s">
        <v>310</v>
      </c>
      <c r="B59">
        <v>505</v>
      </c>
      <c r="C59" t="str">
        <f t="shared" si="4"/>
        <v>IncomeTaxExpenseBenefit</v>
      </c>
      <c r="D59" s="18">
        <f>VLOOKUP(B59,'ORCL eg.'!$E$4:$E$187,1,FALSE)</f>
        <v>505</v>
      </c>
      <c r="E59">
        <f>VLOOKUP(A59,[1]edgar_lookups!$B$1:$H$264,4,FALSE)</f>
        <v>2</v>
      </c>
      <c r="F59">
        <f>VLOOKUP($A59,[1]edgar_lookups!$B$1:$H$264,2,FALSE)</f>
        <v>1</v>
      </c>
      <c r="G59" s="18">
        <f t="shared" si="1"/>
        <v>505</v>
      </c>
      <c r="H59" t="str">
        <f>VLOOKUP($A59,[1]edgar_lookups!$B$1:$H$264,5,FALSE)</f>
        <v>na</v>
      </c>
      <c r="I59" t="str">
        <f>VLOOKUP($A59,[1]edgar_lookups!$B$1:$H$264,6,FALSE)</f>
        <v>p</v>
      </c>
      <c r="J59" t="str">
        <f>VLOOKUP($A59,[1]edgar_lookups!$B$1:$H$264,7,FALSE)</f>
        <v>pl</v>
      </c>
      <c r="K59" t="str">
        <f>VLOOKUP($A59,[1]edgar_lookups!$B$1:$K$264,8,FALSE)</f>
        <v>other</v>
      </c>
    </row>
    <row r="60" spans="1:11" x14ac:dyDescent="0.25">
      <c r="A60" t="s">
        <v>311</v>
      </c>
      <c r="B60">
        <v>81</v>
      </c>
      <c r="D60" s="18" t="e">
        <f>VLOOKUP(B60,'ORCL eg.'!$E$4:$E$187,1,FALSE)</f>
        <v>#N/A</v>
      </c>
      <c r="E60" t="e">
        <f>VLOOKUP(A60,[1]edgar_lookups!$B$1:$H$264,4,FALSE)</f>
        <v>#N/A</v>
      </c>
      <c r="F60" t="e">
        <f>VLOOKUP($A60,[1]edgar_lookups!$B$1:$H$264,2,FALSE)</f>
        <v>#N/A</v>
      </c>
      <c r="G60" s="18" t="e">
        <f t="shared" si="1"/>
        <v>#N/A</v>
      </c>
      <c r="H60" t="e">
        <f>VLOOKUP($A60,[1]edgar_lookups!$B$1:$H$264,5,FALSE)</f>
        <v>#N/A</v>
      </c>
      <c r="I60" t="e">
        <f>VLOOKUP($A60,[1]edgar_lookups!$B$1:$H$264,6,FALSE)</f>
        <v>#N/A</v>
      </c>
      <c r="J60" t="e">
        <f>VLOOKUP($A60,[1]edgar_lookups!$B$1:$H$264,7,FALSE)</f>
        <v>#N/A</v>
      </c>
      <c r="K60" t="e">
        <f>VLOOKUP($A60,[1]edgar_lookups!$B$1:$K$264,8,FALSE)</f>
        <v>#N/A</v>
      </c>
    </row>
    <row r="61" spans="1:11" x14ac:dyDescent="0.25">
      <c r="A61" t="s">
        <v>173</v>
      </c>
      <c r="B61">
        <v>456</v>
      </c>
      <c r="D61" s="18" t="e">
        <f>VLOOKUP(B61,'ORCL eg.'!$E$4:$E$187,1,FALSE)</f>
        <v>#N/A</v>
      </c>
      <c r="E61">
        <f>VLOOKUP(A61,[1]edgar_lookups!$B$1:$H$264,4,FALSE)</f>
        <v>2</v>
      </c>
      <c r="F61">
        <f>VLOOKUP($A61,[1]edgar_lookups!$B$1:$H$264,2,FALSE)</f>
        <v>1</v>
      </c>
      <c r="G61" s="18">
        <f t="shared" si="1"/>
        <v>456</v>
      </c>
      <c r="H61" t="str">
        <f>VLOOKUP($A61,[1]edgar_lookups!$B$1:$H$264,5,FALSE)</f>
        <v>na</v>
      </c>
      <c r="I61" t="str">
        <f>VLOOKUP($A61,[1]edgar_lookups!$B$1:$H$264,6,FALSE)</f>
        <v>p</v>
      </c>
      <c r="J61" t="str">
        <f>VLOOKUP($A61,[1]edgar_lookups!$B$1:$H$264,7,FALSE)</f>
        <v>pl</v>
      </c>
      <c r="K61" t="str">
        <f>VLOOKUP($A61,[1]edgar_lookups!$B$1:$K$264,8,FALSE)</f>
        <v>other</v>
      </c>
    </row>
    <row r="62" spans="1:11" x14ac:dyDescent="0.25">
      <c r="A62" t="s">
        <v>312</v>
      </c>
      <c r="B62">
        <v>122</v>
      </c>
      <c r="D62" s="18" t="e">
        <f>VLOOKUP(B62,'ORCL eg.'!$E$4:$E$187,1,FALSE)</f>
        <v>#N/A</v>
      </c>
      <c r="E62" t="e">
        <f>VLOOKUP(A62,[1]edgar_lookups!$B$1:$H$264,4,FALSE)</f>
        <v>#N/A</v>
      </c>
      <c r="F62" t="e">
        <f>VLOOKUP($A62,[1]edgar_lookups!$B$1:$H$264,2,FALSE)</f>
        <v>#N/A</v>
      </c>
      <c r="G62" s="18" t="e">
        <f t="shared" si="1"/>
        <v>#N/A</v>
      </c>
      <c r="H62" t="e">
        <f>VLOOKUP($A62,[1]edgar_lookups!$B$1:$H$264,5,FALSE)</f>
        <v>#N/A</v>
      </c>
      <c r="I62" t="e">
        <f>VLOOKUP($A62,[1]edgar_lookups!$B$1:$H$264,6,FALSE)</f>
        <v>#N/A</v>
      </c>
      <c r="J62" t="e">
        <f>VLOOKUP($A62,[1]edgar_lookups!$B$1:$H$264,7,FALSE)</f>
        <v>#N/A</v>
      </c>
      <c r="K62" t="e">
        <f>VLOOKUP($A62,[1]edgar_lookups!$B$1:$K$264,8,FALSE)</f>
        <v>#N/A</v>
      </c>
    </row>
    <row r="63" spans="1:11" x14ac:dyDescent="0.25">
      <c r="A63" t="s">
        <v>313</v>
      </c>
      <c r="B63">
        <v>14376</v>
      </c>
      <c r="D63" s="18" t="e">
        <f>VLOOKUP(B63,'ORCL eg.'!$E$4:$E$187,1,FALSE)</f>
        <v>#N/A</v>
      </c>
      <c r="E63" t="e">
        <f>VLOOKUP(A63,[1]edgar_lookups!$B$1:$H$264,4,FALSE)</f>
        <v>#N/A</v>
      </c>
      <c r="F63" t="e">
        <f>VLOOKUP($A63,[1]edgar_lookups!$B$1:$H$264,2,FALSE)</f>
        <v>#N/A</v>
      </c>
      <c r="G63" s="18" t="e">
        <f t="shared" si="1"/>
        <v>#N/A</v>
      </c>
      <c r="H63" t="e">
        <f>VLOOKUP($A63,[1]edgar_lookups!$B$1:$H$264,5,FALSE)</f>
        <v>#N/A</v>
      </c>
      <c r="I63" t="e">
        <f>VLOOKUP($A63,[1]edgar_lookups!$B$1:$H$264,6,FALSE)</f>
        <v>#N/A</v>
      </c>
      <c r="J63" t="e">
        <f>VLOOKUP($A63,[1]edgar_lookups!$B$1:$H$264,7,FALSE)</f>
        <v>#N/A</v>
      </c>
      <c r="K63" t="e">
        <f>VLOOKUP($A63,[1]edgar_lookups!$B$1:$K$264,8,FALSE)</f>
        <v>#N/A</v>
      </c>
    </row>
    <row r="64" spans="1:11" x14ac:dyDescent="0.25">
      <c r="A64" t="s">
        <v>314</v>
      </c>
      <c r="B64">
        <v>2083</v>
      </c>
      <c r="D64" s="18" t="e">
        <f>VLOOKUP(B64,'ORCL eg.'!$E$4:$E$187,1,FALSE)</f>
        <v>#N/A</v>
      </c>
      <c r="E64" t="e">
        <f>VLOOKUP(A64,[1]edgar_lookups!$B$1:$H$264,4,FALSE)</f>
        <v>#N/A</v>
      </c>
      <c r="F64" t="e">
        <f>VLOOKUP($A64,[1]edgar_lookups!$B$1:$H$264,2,FALSE)</f>
        <v>#N/A</v>
      </c>
      <c r="G64" s="18" t="e">
        <f t="shared" si="1"/>
        <v>#N/A</v>
      </c>
      <c r="H64" t="e">
        <f>VLOOKUP($A64,[1]edgar_lookups!$B$1:$H$264,5,FALSE)</f>
        <v>#N/A</v>
      </c>
      <c r="I64" t="e">
        <f>VLOOKUP($A64,[1]edgar_lookups!$B$1:$H$264,6,FALSE)</f>
        <v>#N/A</v>
      </c>
      <c r="J64" t="e">
        <f>VLOOKUP($A64,[1]edgar_lookups!$B$1:$H$264,7,FALSE)</f>
        <v>#N/A</v>
      </c>
      <c r="K64" t="e">
        <f>VLOOKUP($A64,[1]edgar_lookups!$B$1:$K$264,8,FALSE)</f>
        <v>#N/A</v>
      </c>
    </row>
    <row r="65" spans="1:11" x14ac:dyDescent="0.25">
      <c r="A65" t="s">
        <v>315</v>
      </c>
      <c r="B65">
        <v>246</v>
      </c>
      <c r="D65" s="18" t="e">
        <f>VLOOKUP(B65,'ORCL eg.'!$E$4:$E$187,1,FALSE)</f>
        <v>#N/A</v>
      </c>
      <c r="E65" t="e">
        <f>VLOOKUP(A65,[1]edgar_lookups!$B$1:$H$264,4,FALSE)</f>
        <v>#N/A</v>
      </c>
      <c r="F65" t="e">
        <f>VLOOKUP($A65,[1]edgar_lookups!$B$1:$H$264,2,FALSE)</f>
        <v>#N/A</v>
      </c>
      <c r="G65" s="18" t="e">
        <f t="shared" si="1"/>
        <v>#N/A</v>
      </c>
      <c r="H65" t="e">
        <f>VLOOKUP($A65,[1]edgar_lookups!$B$1:$H$264,5,FALSE)</f>
        <v>#N/A</v>
      </c>
      <c r="I65" t="e">
        <f>VLOOKUP($A65,[1]edgar_lookups!$B$1:$H$264,6,FALSE)</f>
        <v>#N/A</v>
      </c>
      <c r="J65" t="e">
        <f>VLOOKUP($A65,[1]edgar_lookups!$B$1:$H$264,7,FALSE)</f>
        <v>#N/A</v>
      </c>
      <c r="K65" t="e">
        <f>VLOOKUP($A65,[1]edgar_lookups!$B$1:$K$264,8,FALSE)</f>
        <v>#N/A</v>
      </c>
    </row>
    <row r="66" spans="1:11" x14ac:dyDescent="0.25">
      <c r="A66" t="s">
        <v>316</v>
      </c>
      <c r="B66">
        <v>193</v>
      </c>
      <c r="D66" s="18" t="e">
        <f>VLOOKUP(B66,'ORCL eg.'!$E$4:$E$187,1,FALSE)</f>
        <v>#N/A</v>
      </c>
      <c r="E66" t="e">
        <f>VLOOKUP(A66,[1]edgar_lookups!$B$1:$H$264,4,FALSE)</f>
        <v>#N/A</v>
      </c>
      <c r="F66" t="e">
        <f>VLOOKUP($A66,[1]edgar_lookups!$B$1:$H$264,2,FALSE)</f>
        <v>#N/A</v>
      </c>
      <c r="G66" s="18" t="e">
        <f t="shared" si="1"/>
        <v>#N/A</v>
      </c>
      <c r="H66" t="e">
        <f>VLOOKUP($A66,[1]edgar_lookups!$B$1:$H$264,5,FALSE)</f>
        <v>#N/A</v>
      </c>
      <c r="I66" t="e">
        <f>VLOOKUP($A66,[1]edgar_lookups!$B$1:$H$264,6,FALSE)</f>
        <v>#N/A</v>
      </c>
      <c r="J66" t="e">
        <f>VLOOKUP($A66,[1]edgar_lookups!$B$1:$H$264,7,FALSE)</f>
        <v>#N/A</v>
      </c>
      <c r="K66" t="e">
        <f>VLOOKUP($A66,[1]edgar_lookups!$B$1:$K$264,8,FALSE)</f>
        <v>#N/A</v>
      </c>
    </row>
    <row r="67" spans="1:11" x14ac:dyDescent="0.25">
      <c r="A67" t="s">
        <v>317</v>
      </c>
      <c r="B67">
        <v>298</v>
      </c>
      <c r="D67" s="18" t="e">
        <f>VLOOKUP(B67,'ORCL eg.'!$E$4:$E$187,1,FALSE)</f>
        <v>#N/A</v>
      </c>
      <c r="E67" t="e">
        <f>VLOOKUP(A67,[1]edgar_lookups!$B$1:$H$264,4,FALSE)</f>
        <v>#N/A</v>
      </c>
      <c r="F67" t="e">
        <f>VLOOKUP($A67,[1]edgar_lookups!$B$1:$H$264,2,FALSE)</f>
        <v>#N/A</v>
      </c>
      <c r="G67" s="18" t="e">
        <f t="shared" ref="G67:G127" si="5">F67*B67</f>
        <v>#N/A</v>
      </c>
      <c r="H67" t="e">
        <f>VLOOKUP($A67,[1]edgar_lookups!$B$1:$H$264,5,FALSE)</f>
        <v>#N/A</v>
      </c>
      <c r="I67" t="e">
        <f>VLOOKUP($A67,[1]edgar_lookups!$B$1:$H$264,6,FALSE)</f>
        <v>#N/A</v>
      </c>
      <c r="J67" t="e">
        <f>VLOOKUP($A67,[1]edgar_lookups!$B$1:$H$264,7,FALSE)</f>
        <v>#N/A</v>
      </c>
      <c r="K67" t="e">
        <f>VLOOKUP($A67,[1]edgar_lookups!$B$1:$K$264,8,FALSE)</f>
        <v>#N/A</v>
      </c>
    </row>
    <row r="68" spans="1:11" x14ac:dyDescent="0.25">
      <c r="A68" t="s">
        <v>318</v>
      </c>
      <c r="B68">
        <v>140</v>
      </c>
      <c r="D68" s="18" t="e">
        <f>VLOOKUP(B68,'ORCL eg.'!$E$4:$E$187,1,FALSE)</f>
        <v>#N/A</v>
      </c>
      <c r="E68" t="e">
        <f>VLOOKUP(A68,[1]edgar_lookups!$B$1:$H$264,4,FALSE)</f>
        <v>#N/A</v>
      </c>
      <c r="F68" t="e">
        <f>VLOOKUP($A68,[1]edgar_lookups!$B$1:$H$264,2,FALSE)</f>
        <v>#N/A</v>
      </c>
      <c r="G68" s="18" t="e">
        <f t="shared" si="5"/>
        <v>#N/A</v>
      </c>
      <c r="H68" t="e">
        <f>VLOOKUP($A68,[1]edgar_lookups!$B$1:$H$264,5,FALSE)</f>
        <v>#N/A</v>
      </c>
      <c r="I68" t="e">
        <f>VLOOKUP($A68,[1]edgar_lookups!$B$1:$H$264,6,FALSE)</f>
        <v>#N/A</v>
      </c>
      <c r="J68" t="e">
        <f>VLOOKUP($A68,[1]edgar_lookups!$B$1:$H$264,7,FALSE)</f>
        <v>#N/A</v>
      </c>
      <c r="K68" t="e">
        <f>VLOOKUP($A68,[1]edgar_lookups!$B$1:$K$264,8,FALSE)</f>
        <v>#N/A</v>
      </c>
    </row>
    <row r="69" spans="1:11" x14ac:dyDescent="0.25">
      <c r="A69" t="s">
        <v>319</v>
      </c>
      <c r="B69">
        <v>455</v>
      </c>
      <c r="D69" s="18" t="e">
        <f>VLOOKUP(B69,'ORCL eg.'!$E$4:$E$187,1,FALSE)</f>
        <v>#N/A</v>
      </c>
      <c r="E69" t="e">
        <f>VLOOKUP(A69,[1]edgar_lookups!$B$1:$H$264,4,FALSE)</f>
        <v>#N/A</v>
      </c>
      <c r="F69" t="e">
        <f>VLOOKUP($A69,[1]edgar_lookups!$B$1:$H$264,2,FALSE)</f>
        <v>#N/A</v>
      </c>
      <c r="G69" s="18" t="e">
        <f t="shared" si="5"/>
        <v>#N/A</v>
      </c>
      <c r="H69" t="e">
        <f>VLOOKUP($A69,[1]edgar_lookups!$B$1:$H$264,5,FALSE)</f>
        <v>#N/A</v>
      </c>
      <c r="I69" t="e">
        <f>VLOOKUP($A69,[1]edgar_lookups!$B$1:$H$264,6,FALSE)</f>
        <v>#N/A</v>
      </c>
      <c r="J69" t="e">
        <f>VLOOKUP($A69,[1]edgar_lookups!$B$1:$H$264,7,FALSE)</f>
        <v>#N/A</v>
      </c>
      <c r="K69" t="e">
        <f>VLOOKUP($A69,[1]edgar_lookups!$B$1:$K$264,8,FALSE)</f>
        <v>#N/A</v>
      </c>
    </row>
    <row r="70" spans="1:11" x14ac:dyDescent="0.25">
      <c r="A70" t="s">
        <v>320</v>
      </c>
      <c r="B70">
        <v>573</v>
      </c>
      <c r="D70" s="18" t="e">
        <f>VLOOKUP(B70,'ORCL eg.'!$E$4:$E$187,1,FALSE)</f>
        <v>#N/A</v>
      </c>
      <c r="E70" t="e">
        <f>VLOOKUP(A70,[1]edgar_lookups!$B$1:$H$264,4,FALSE)</f>
        <v>#N/A</v>
      </c>
      <c r="F70" t="e">
        <f>VLOOKUP($A70,[1]edgar_lookups!$B$1:$H$264,2,FALSE)</f>
        <v>#N/A</v>
      </c>
      <c r="G70" s="18" t="e">
        <f t="shared" si="5"/>
        <v>#N/A</v>
      </c>
      <c r="H70" t="e">
        <f>VLOOKUP($A70,[1]edgar_lookups!$B$1:$H$264,5,FALSE)</f>
        <v>#N/A</v>
      </c>
      <c r="I70" t="e">
        <f>VLOOKUP($A70,[1]edgar_lookups!$B$1:$H$264,6,FALSE)</f>
        <v>#N/A</v>
      </c>
      <c r="J70" t="e">
        <f>VLOOKUP($A70,[1]edgar_lookups!$B$1:$H$264,7,FALSE)</f>
        <v>#N/A</v>
      </c>
      <c r="K70" t="e">
        <f>VLOOKUP($A70,[1]edgar_lookups!$B$1:$K$264,8,FALSE)</f>
        <v>#N/A</v>
      </c>
    </row>
    <row r="71" spans="1:11" x14ac:dyDescent="0.25">
      <c r="A71" t="s">
        <v>321</v>
      </c>
      <c r="B71">
        <v>178</v>
      </c>
      <c r="D71" s="18" t="e">
        <f>VLOOKUP(B71,'ORCL eg.'!$E$4:$E$187,1,FALSE)</f>
        <v>#N/A</v>
      </c>
      <c r="E71" t="e">
        <f>VLOOKUP(A71,[1]edgar_lookups!$B$1:$H$264,4,FALSE)</f>
        <v>#N/A</v>
      </c>
      <c r="F71" t="e">
        <f>VLOOKUP($A71,[1]edgar_lookups!$B$1:$H$264,2,FALSE)</f>
        <v>#N/A</v>
      </c>
      <c r="G71" s="18" t="e">
        <f t="shared" si="5"/>
        <v>#N/A</v>
      </c>
      <c r="H71" t="e">
        <f>VLOOKUP($A71,[1]edgar_lookups!$B$1:$H$264,5,FALSE)</f>
        <v>#N/A</v>
      </c>
      <c r="I71" t="e">
        <f>VLOOKUP($A71,[1]edgar_lookups!$B$1:$H$264,6,FALSE)</f>
        <v>#N/A</v>
      </c>
      <c r="J71" t="e">
        <f>VLOOKUP($A71,[1]edgar_lookups!$B$1:$H$264,7,FALSE)</f>
        <v>#N/A</v>
      </c>
      <c r="K71" t="e">
        <f>VLOOKUP($A71,[1]edgar_lookups!$B$1:$K$264,8,FALSE)</f>
        <v>#N/A</v>
      </c>
    </row>
    <row r="72" spans="1:11" x14ac:dyDescent="0.25">
      <c r="A72" t="s">
        <v>322</v>
      </c>
      <c r="B72">
        <v>179</v>
      </c>
      <c r="D72" s="18" t="e">
        <f>VLOOKUP(B72,'ORCL eg.'!$E$4:$E$187,1,FALSE)</f>
        <v>#N/A</v>
      </c>
      <c r="E72" t="e">
        <f>VLOOKUP(A72,[1]edgar_lookups!$B$1:$H$264,4,FALSE)</f>
        <v>#N/A</v>
      </c>
      <c r="F72" t="e">
        <f>VLOOKUP($A72,[1]edgar_lookups!$B$1:$H$264,2,FALSE)</f>
        <v>#N/A</v>
      </c>
      <c r="G72" s="18" t="e">
        <f t="shared" si="5"/>
        <v>#N/A</v>
      </c>
      <c r="H72" t="e">
        <f>VLOOKUP($A72,[1]edgar_lookups!$B$1:$H$264,5,FALSE)</f>
        <v>#N/A</v>
      </c>
      <c r="I72" t="e">
        <f>VLOOKUP($A72,[1]edgar_lookups!$B$1:$H$264,6,FALSE)</f>
        <v>#N/A</v>
      </c>
      <c r="J72" t="e">
        <f>VLOOKUP($A72,[1]edgar_lookups!$B$1:$H$264,7,FALSE)</f>
        <v>#N/A</v>
      </c>
      <c r="K72" t="e">
        <f>VLOOKUP($A72,[1]edgar_lookups!$B$1:$K$264,8,FALSE)</f>
        <v>#N/A</v>
      </c>
    </row>
    <row r="73" spans="1:11" x14ac:dyDescent="0.25">
      <c r="A73" t="s">
        <v>323</v>
      </c>
      <c r="B73">
        <v>96704</v>
      </c>
      <c r="C73" t="str">
        <f t="shared" ref="C73:C78" si="6">A73</f>
        <v>LiabilitiesAndStockholdersEquity</v>
      </c>
      <c r="D73" s="18">
        <f>VLOOKUP(B73,'ORCL eg.'!$E$4:$E$187,1,FALSE)</f>
        <v>96704</v>
      </c>
      <c r="E73">
        <f>VLOOKUP(A73,[1]edgar_lookups!$B$1:$H$264,4,FALSE)</f>
        <v>1</v>
      </c>
      <c r="F73">
        <f>VLOOKUP($A73,[1]edgar_lookups!$B$1:$H$264,2,FALSE)</f>
        <v>-1</v>
      </c>
      <c r="G73" s="18">
        <f t="shared" si="5"/>
        <v>-96704</v>
      </c>
      <c r="H73" t="str">
        <f>VLOOKUP($A73,[1]edgar_lookups!$B$1:$H$264,5,FALSE)</f>
        <v>l</v>
      </c>
      <c r="I73" t="str">
        <f>VLOOKUP($A73,[1]edgar_lookups!$B$1:$H$264,6,FALSE)</f>
        <v>na</v>
      </c>
      <c r="J73" t="str">
        <f>VLOOKUP($A73,[1]edgar_lookups!$B$1:$H$264,7,FALSE)</f>
        <v>na</v>
      </c>
      <c r="K73" t="str">
        <f>VLOOKUP($A73,[1]edgar_lookups!$B$1:$K$264,8,FALSE)</f>
        <v>na</v>
      </c>
    </row>
    <row r="74" spans="1:11" x14ac:dyDescent="0.25">
      <c r="A74" t="s">
        <v>324</v>
      </c>
      <c r="B74">
        <v>15740</v>
      </c>
      <c r="C74" t="str">
        <f t="shared" si="6"/>
        <v>LiabilitiesCurrent</v>
      </c>
      <c r="D74" s="18">
        <f>VLOOKUP(B74,'ORCL eg.'!$E$4:$E$187,1,FALSE)</f>
        <v>15740</v>
      </c>
      <c r="E74">
        <f>VLOOKUP(A74,[1]edgar_lookups!$B$1:$H$264,4,FALSE)</f>
        <v>2</v>
      </c>
      <c r="F74">
        <f>VLOOKUP($A74,[1]edgar_lookups!$B$1:$H$264,2,FALSE)</f>
        <v>-1</v>
      </c>
      <c r="G74" s="18">
        <f t="shared" si="5"/>
        <v>-15740</v>
      </c>
      <c r="H74" t="str">
        <f>VLOOKUP($A74,[1]edgar_lookups!$B$1:$H$264,5,FALSE)</f>
        <v>na</v>
      </c>
      <c r="I74" t="str">
        <f>VLOOKUP($A74,[1]edgar_lookups!$B$1:$H$264,6,FALSE)</f>
        <v>cl</v>
      </c>
      <c r="J74" t="str">
        <f>VLOOKUP($A74,[1]edgar_lookups!$B$1:$H$264,7,FALSE)</f>
        <v>na</v>
      </c>
      <c r="K74" t="str">
        <f>VLOOKUP($A74,[1]edgar_lookups!$B$1:$K$264,8,FALSE)</f>
        <v>na</v>
      </c>
    </row>
    <row r="75" spans="1:11" x14ac:dyDescent="0.25">
      <c r="A75" t="s">
        <v>325</v>
      </c>
      <c r="B75">
        <v>66083</v>
      </c>
      <c r="C75" t="str">
        <f t="shared" si="6"/>
        <v>LiabilitiesNoncurrent</v>
      </c>
      <c r="D75" s="18">
        <f>VLOOKUP(B75,'ORCL eg.'!$E$4:$E$187,1,FALSE)</f>
        <v>66083</v>
      </c>
      <c r="E75">
        <f>VLOOKUP(A75,[1]edgar_lookups!$B$1:$H$264,4,FALSE)</f>
        <v>2</v>
      </c>
      <c r="F75">
        <f>VLOOKUP($A75,[1]edgar_lookups!$B$1:$H$264,2,FALSE)</f>
        <v>-1</v>
      </c>
      <c r="G75" s="18">
        <f t="shared" si="5"/>
        <v>-66083</v>
      </c>
      <c r="H75" t="str">
        <f>VLOOKUP($A75,[1]edgar_lookups!$B$1:$H$264,5,FALSE)</f>
        <v>na</v>
      </c>
      <c r="I75" t="str">
        <f>VLOOKUP($A75,[1]edgar_lookups!$B$1:$H$264,6,FALSE)</f>
        <v>ncl</v>
      </c>
      <c r="J75" t="str">
        <f>VLOOKUP($A75,[1]edgar_lookups!$B$1:$H$264,7,FALSE)</f>
        <v>na</v>
      </c>
      <c r="K75" t="str">
        <f>VLOOKUP($A75,[1]edgar_lookups!$B$1:$K$264,8,FALSE)</f>
        <v>na</v>
      </c>
    </row>
    <row r="76" spans="1:11" x14ac:dyDescent="0.25">
      <c r="A76" t="s">
        <v>326</v>
      </c>
      <c r="B76">
        <v>49320</v>
      </c>
      <c r="C76" t="str">
        <f t="shared" si="6"/>
        <v>LongTermNotesAndLoans</v>
      </c>
      <c r="D76" s="18">
        <f>VLOOKUP(B76,'ORCL eg.'!$E$4:$E$187,1,FALSE)</f>
        <v>49320</v>
      </c>
      <c r="E76">
        <f>VLOOKUP(A76,[1]edgar_lookups!$B$1:$H$264,4,FALSE)</f>
        <v>3</v>
      </c>
      <c r="F76">
        <f>VLOOKUP($A76,[1]edgar_lookups!$B$1:$H$264,2,FALSE)</f>
        <v>-1</v>
      </c>
      <c r="G76" s="18">
        <f t="shared" si="5"/>
        <v>-49320</v>
      </c>
      <c r="H76" t="str">
        <f>VLOOKUP($A76,[1]edgar_lookups!$B$1:$H$264,5,FALSE)</f>
        <v>na</v>
      </c>
      <c r="I76" t="str">
        <f>VLOOKUP($A76,[1]edgar_lookups!$B$1:$H$264,6,FALSE)</f>
        <v>l</v>
      </c>
      <c r="J76" t="str">
        <f>VLOOKUP($A76,[1]edgar_lookups!$B$1:$H$264,7,FALSE)</f>
        <v>ncl</v>
      </c>
      <c r="K76" t="str">
        <f>VLOOKUP($A76,[1]edgar_lookups!$B$1:$K$264,8,FALSE)</f>
        <v>other</v>
      </c>
    </row>
    <row r="77" spans="1:11" x14ac:dyDescent="0.25">
      <c r="A77" t="s">
        <v>327</v>
      </c>
      <c r="B77">
        <v>646</v>
      </c>
      <c r="C77" t="str">
        <f t="shared" si="6"/>
        <v>MinorityInterest</v>
      </c>
      <c r="D77" s="18">
        <f>VLOOKUP(B77,'ORCL eg.'!$E$4:$E$187,1,FALSE)</f>
        <v>646</v>
      </c>
      <c r="E77">
        <f>VLOOKUP(A77,[1]edgar_lookups!$B$1:$H$264,4,FALSE)</f>
        <v>3</v>
      </c>
      <c r="F77">
        <f>VLOOKUP($A77,[1]edgar_lookups!$B$1:$H$264,2,FALSE)</f>
        <v>-1</v>
      </c>
      <c r="G77" s="18">
        <f t="shared" si="5"/>
        <v>-646</v>
      </c>
      <c r="H77" t="str">
        <f>VLOOKUP($A77,[1]edgar_lookups!$B$1:$H$264,5,FALSE)</f>
        <v>na</v>
      </c>
      <c r="I77" t="str">
        <f>VLOOKUP($A77,[1]edgar_lookups!$B$1:$H$264,6,FALSE)</f>
        <v>e</v>
      </c>
      <c r="J77" t="str">
        <f>VLOOKUP($A77,[1]edgar_lookups!$B$1:$H$264,7,FALSE)</f>
        <v>eq</v>
      </c>
      <c r="K77" t="str">
        <f>VLOOKUP($A77,[1]edgar_lookups!$B$1:$K$264,8,FALSE)</f>
        <v>other</v>
      </c>
    </row>
    <row r="78" spans="1:11" x14ac:dyDescent="0.25">
      <c r="A78" t="s">
        <v>328</v>
      </c>
      <c r="B78">
        <v>2571</v>
      </c>
      <c r="C78" t="str">
        <f t="shared" si="6"/>
        <v>NetIncomeLoss</v>
      </c>
      <c r="D78" s="18">
        <f>VLOOKUP(B78,'ORCL eg.'!$E$4:$E$187,1,FALSE)</f>
        <v>2571</v>
      </c>
      <c r="E78">
        <f>VLOOKUP(A78,[1]edgar_lookups!$B$1:$H$264,4,FALSE)</f>
        <v>1</v>
      </c>
      <c r="F78">
        <f>VLOOKUP($A78,[1]edgar_lookups!$B$1:$H$264,2,FALSE)</f>
        <v>-1</v>
      </c>
      <c r="G78" s="18">
        <f t="shared" si="5"/>
        <v>-2571</v>
      </c>
      <c r="H78" t="str">
        <f>VLOOKUP($A78,[1]edgar_lookups!$B$1:$H$264,5,FALSE)</f>
        <v>p</v>
      </c>
      <c r="I78" t="str">
        <f>VLOOKUP($A78,[1]edgar_lookups!$B$1:$H$264,6,FALSE)</f>
        <v>na</v>
      </c>
      <c r="J78" t="str">
        <f>VLOOKUP($A78,[1]edgar_lookups!$B$1:$H$264,7,FALSE)</f>
        <v>na</v>
      </c>
      <c r="K78" t="str">
        <f>VLOOKUP($A78,[1]edgar_lookups!$B$1:$K$264,8,FALSE)</f>
        <v>na</v>
      </c>
    </row>
    <row r="79" spans="1:11" x14ac:dyDescent="0.25">
      <c r="A79" t="s">
        <v>329</v>
      </c>
      <c r="B79">
        <v>28</v>
      </c>
      <c r="D79" s="18" t="e">
        <f>VLOOKUP(B79,'ORCL eg.'!$E$4:$E$187,1,FALSE)</f>
        <v>#N/A</v>
      </c>
      <c r="E79" t="e">
        <f>VLOOKUP(A79,[1]edgar_lookups!$B$1:$H$264,4,FALSE)</f>
        <v>#N/A</v>
      </c>
      <c r="F79" t="e">
        <f>VLOOKUP($A79,[1]edgar_lookups!$B$1:$H$264,2,FALSE)</f>
        <v>#N/A</v>
      </c>
      <c r="G79" s="18" t="e">
        <f t="shared" si="5"/>
        <v>#N/A</v>
      </c>
      <c r="H79" t="e">
        <f>VLOOKUP($A79,[1]edgar_lookups!$B$1:$H$264,5,FALSE)</f>
        <v>#N/A</v>
      </c>
      <c r="I79" t="e">
        <f>VLOOKUP($A79,[1]edgar_lookups!$B$1:$H$264,6,FALSE)</f>
        <v>#N/A</v>
      </c>
      <c r="J79" t="e">
        <f>VLOOKUP($A79,[1]edgar_lookups!$B$1:$H$264,7,FALSE)</f>
        <v>#N/A</v>
      </c>
      <c r="K79" t="e">
        <f>VLOOKUP($A79,[1]edgar_lookups!$B$1:$K$264,8,FALSE)</f>
        <v>#N/A</v>
      </c>
    </row>
    <row r="80" spans="1:11" x14ac:dyDescent="0.25">
      <c r="A80" t="s">
        <v>330</v>
      </c>
      <c r="B80">
        <v>4</v>
      </c>
      <c r="C80" t="str">
        <f t="shared" ref="C80:C82" si="7">A80</f>
        <v>NonoperatingIncomeExpenseIncludingEliminationOfNetIncomeLossAttributableToNoncontrollingInterests</v>
      </c>
      <c r="D80" s="18">
        <f>VLOOKUP(B80,'ORCL eg.'!$E$4:$E$187,1,FALSE)</f>
        <v>4</v>
      </c>
      <c r="E80">
        <f>VLOOKUP(A80,[1]edgar_lookups!$B$1:$H$264,4,FALSE)</f>
        <v>2</v>
      </c>
      <c r="F80">
        <f>VLOOKUP($A80,[1]edgar_lookups!$B$1:$H$264,2,FALSE)</f>
        <v>-1</v>
      </c>
      <c r="G80" s="18">
        <f t="shared" si="5"/>
        <v>-4</v>
      </c>
      <c r="H80" t="str">
        <f>VLOOKUP($A80,[1]edgar_lookups!$B$1:$H$264,5,FALSE)</f>
        <v>na</v>
      </c>
      <c r="I80" t="str">
        <f>VLOOKUP($A80,[1]edgar_lookups!$B$1:$H$264,6,FALSE)</f>
        <v>p</v>
      </c>
      <c r="J80" t="str">
        <f>VLOOKUP($A80,[1]edgar_lookups!$B$1:$H$264,7,FALSE)</f>
        <v>pl</v>
      </c>
      <c r="K80" t="str">
        <f>VLOOKUP($A80,[1]edgar_lookups!$B$1:$K$264,8,FALSE)</f>
        <v>other</v>
      </c>
    </row>
    <row r="81" spans="1:11" x14ac:dyDescent="0.25">
      <c r="A81" t="s">
        <v>175</v>
      </c>
      <c r="B81">
        <v>2355</v>
      </c>
      <c r="C81" t="str">
        <f t="shared" si="7"/>
        <v>NotesPayableCurrent</v>
      </c>
      <c r="D81" s="18">
        <f>VLOOKUP(B81,'ORCL eg.'!$E$4:$E$187,1,FALSE)</f>
        <v>2355</v>
      </c>
      <c r="E81">
        <f>VLOOKUP(A81,[1]edgar_lookups!$B$1:$H$264,4,FALSE)</f>
        <v>3</v>
      </c>
      <c r="F81">
        <f>VLOOKUP($A81,[1]edgar_lookups!$B$1:$H$264,2,FALSE)</f>
        <v>-1</v>
      </c>
      <c r="G81" s="18">
        <f t="shared" si="5"/>
        <v>-2355</v>
      </c>
      <c r="H81" t="str">
        <f>VLOOKUP($A81,[1]edgar_lookups!$B$1:$H$264,5,FALSE)</f>
        <v>na</v>
      </c>
      <c r="I81" t="str">
        <f>VLOOKUP($A81,[1]edgar_lookups!$B$1:$H$264,6,FALSE)</f>
        <v>l</v>
      </c>
      <c r="J81" t="str">
        <f>VLOOKUP($A81,[1]edgar_lookups!$B$1:$H$264,7,FALSE)</f>
        <v>cl</v>
      </c>
      <c r="K81" t="str">
        <f>VLOOKUP($A81,[1]edgar_lookups!$B$1:$K$264,8,FALSE)</f>
        <v>other</v>
      </c>
    </row>
    <row r="82" spans="1:11" x14ac:dyDescent="0.25">
      <c r="A82" t="s">
        <v>331</v>
      </c>
      <c r="B82">
        <v>3528</v>
      </c>
      <c r="C82" t="str">
        <f t="shared" si="7"/>
        <v>OperatingIncomeLoss</v>
      </c>
      <c r="D82" s="18">
        <f>VLOOKUP(B82,'ORCL eg.'!$E$4:$E$187,1,FALSE)</f>
        <v>3528</v>
      </c>
      <c r="E82" t="e">
        <f>VLOOKUP(A82,[1]edgar_lookups!$B$1:$H$264,4,FALSE)</f>
        <v>#N/A</v>
      </c>
      <c r="F82" t="e">
        <f>VLOOKUP($A82,[1]edgar_lookups!$B$1:$H$264,2,FALSE)</f>
        <v>#N/A</v>
      </c>
      <c r="G82" s="18" t="e">
        <f t="shared" si="5"/>
        <v>#N/A</v>
      </c>
      <c r="H82" t="e">
        <f>VLOOKUP($A82,[1]edgar_lookups!$B$1:$H$264,5,FALSE)</f>
        <v>#N/A</v>
      </c>
      <c r="I82" t="e">
        <f>VLOOKUP($A82,[1]edgar_lookups!$B$1:$H$264,6,FALSE)</f>
        <v>#N/A</v>
      </c>
      <c r="J82" t="e">
        <f>VLOOKUP($A82,[1]edgar_lookups!$B$1:$H$264,7,FALSE)</f>
        <v>#N/A</v>
      </c>
      <c r="K82" t="e">
        <f>VLOOKUP($A82,[1]edgar_lookups!$B$1:$K$264,8,FALSE)</f>
        <v>#N/A</v>
      </c>
    </row>
    <row r="83" spans="1:11" x14ac:dyDescent="0.25">
      <c r="A83" t="s">
        <v>332</v>
      </c>
      <c r="B83">
        <v>153</v>
      </c>
      <c r="D83" s="18" t="e">
        <f>VLOOKUP(B83,'ORCL eg.'!$E$4:$E$187,1,FALSE)</f>
        <v>#N/A</v>
      </c>
      <c r="E83" t="e">
        <f>VLOOKUP(A83,[1]edgar_lookups!$B$1:$H$264,4,FALSE)</f>
        <v>#N/A</v>
      </c>
      <c r="F83" t="e">
        <f>VLOOKUP($A83,[1]edgar_lookups!$B$1:$H$264,2,FALSE)</f>
        <v>#N/A</v>
      </c>
      <c r="G83" s="18" t="e">
        <f t="shared" si="5"/>
        <v>#N/A</v>
      </c>
      <c r="H83" t="e">
        <f>VLOOKUP($A83,[1]edgar_lookups!$B$1:$H$264,5,FALSE)</f>
        <v>#N/A</v>
      </c>
      <c r="I83" t="e">
        <f>VLOOKUP($A83,[1]edgar_lookups!$B$1:$H$264,6,FALSE)</f>
        <v>#N/A</v>
      </c>
      <c r="J83" t="e">
        <f>VLOOKUP($A83,[1]edgar_lookups!$B$1:$H$264,7,FALSE)</f>
        <v>#N/A</v>
      </c>
      <c r="K83" t="e">
        <f>VLOOKUP($A83,[1]edgar_lookups!$B$1:$K$264,8,FALSE)</f>
        <v>#N/A</v>
      </c>
    </row>
    <row r="84" spans="1:11" x14ac:dyDescent="0.25">
      <c r="A84" t="s">
        <v>333</v>
      </c>
      <c r="B84">
        <v>1904</v>
      </c>
      <c r="D84" s="18" t="e">
        <f>VLOOKUP(B84,'ORCL eg.'!$E$4:$E$187,1,FALSE)</f>
        <v>#N/A</v>
      </c>
      <c r="E84" t="e">
        <f>VLOOKUP(A84,[1]edgar_lookups!$B$1:$H$264,4,FALSE)</f>
        <v>#N/A</v>
      </c>
      <c r="F84" t="e">
        <f>VLOOKUP($A84,[1]edgar_lookups!$B$1:$H$264,2,FALSE)</f>
        <v>#N/A</v>
      </c>
      <c r="G84" s="18" t="e">
        <f t="shared" si="5"/>
        <v>#N/A</v>
      </c>
      <c r="H84" t="e">
        <f>VLOOKUP($A84,[1]edgar_lookups!$B$1:$H$264,5,FALSE)</f>
        <v>#N/A</v>
      </c>
      <c r="I84" t="e">
        <f>VLOOKUP($A84,[1]edgar_lookups!$B$1:$H$264,6,FALSE)</f>
        <v>#N/A</v>
      </c>
      <c r="J84" t="e">
        <f>VLOOKUP($A84,[1]edgar_lookups!$B$1:$H$264,7,FALSE)</f>
        <v>#N/A</v>
      </c>
      <c r="K84" t="e">
        <f>VLOOKUP($A84,[1]edgar_lookups!$B$1:$K$264,8,FALSE)</f>
        <v>#N/A</v>
      </c>
    </row>
    <row r="85" spans="1:11" x14ac:dyDescent="0.25">
      <c r="A85" t="s">
        <v>334</v>
      </c>
      <c r="B85">
        <v>570</v>
      </c>
      <c r="D85" s="18" t="e">
        <f>VLOOKUP(B85,'ORCL eg.'!$E$4:$E$187,1,FALSE)</f>
        <v>#N/A</v>
      </c>
      <c r="E85" t="e">
        <f>VLOOKUP(A85,[1]edgar_lookups!$B$1:$H$264,4,FALSE)</f>
        <v>#N/A</v>
      </c>
      <c r="F85" t="e">
        <f>VLOOKUP($A85,[1]edgar_lookups!$B$1:$H$264,2,FALSE)</f>
        <v>#N/A</v>
      </c>
      <c r="G85" s="18" t="e">
        <f t="shared" si="5"/>
        <v>#N/A</v>
      </c>
      <c r="H85" t="e">
        <f>VLOOKUP($A85,[1]edgar_lookups!$B$1:$H$264,5,FALSE)</f>
        <v>#N/A</v>
      </c>
      <c r="I85" t="e">
        <f>VLOOKUP($A85,[1]edgar_lookups!$B$1:$H$264,6,FALSE)</f>
        <v>#N/A</v>
      </c>
      <c r="J85" t="e">
        <f>VLOOKUP($A85,[1]edgar_lookups!$B$1:$H$264,7,FALSE)</f>
        <v>#N/A</v>
      </c>
      <c r="K85" t="e">
        <f>VLOOKUP($A85,[1]edgar_lookups!$B$1:$K$264,8,FALSE)</f>
        <v>#N/A</v>
      </c>
    </row>
    <row r="86" spans="1:11" x14ac:dyDescent="0.25">
      <c r="A86" t="s">
        <v>335</v>
      </c>
      <c r="B86">
        <v>1300</v>
      </c>
      <c r="D86" s="18" t="e">
        <f>VLOOKUP(B86,'ORCL eg.'!$E$4:$E$187,1,FALSE)</f>
        <v>#N/A</v>
      </c>
      <c r="E86" t="e">
        <f>VLOOKUP(A86,[1]edgar_lookups!$B$1:$H$264,4,FALSE)</f>
        <v>#N/A</v>
      </c>
      <c r="F86" t="e">
        <f>VLOOKUP($A86,[1]edgar_lookups!$B$1:$H$264,2,FALSE)</f>
        <v>#N/A</v>
      </c>
      <c r="G86" s="18" t="e">
        <f t="shared" si="5"/>
        <v>#N/A</v>
      </c>
      <c r="H86" t="e">
        <f>VLOOKUP($A86,[1]edgar_lookups!$B$1:$H$264,5,FALSE)</f>
        <v>#N/A</v>
      </c>
      <c r="I86" t="e">
        <f>VLOOKUP($A86,[1]edgar_lookups!$B$1:$H$264,6,FALSE)</f>
        <v>#N/A</v>
      </c>
      <c r="J86" t="e">
        <f>VLOOKUP($A86,[1]edgar_lookups!$B$1:$H$264,7,FALSE)</f>
        <v>#N/A</v>
      </c>
      <c r="K86" t="e">
        <f>VLOOKUP($A86,[1]edgar_lookups!$B$1:$K$264,8,FALSE)</f>
        <v>#N/A</v>
      </c>
    </row>
    <row r="87" spans="1:11" x14ac:dyDescent="0.25">
      <c r="A87" t="s">
        <v>336</v>
      </c>
      <c r="B87">
        <v>1800</v>
      </c>
      <c r="D87" s="18" t="e">
        <f>VLOOKUP(B87,'ORCL eg.'!$E$4:$E$187,1,FALSE)</f>
        <v>#N/A</v>
      </c>
      <c r="E87">
        <f>VLOOKUP(A87,[1]edgar_lookups!$B$1:$H$264,4,FALSE)</f>
        <v>3</v>
      </c>
      <c r="F87">
        <f>VLOOKUP($A87,[1]edgar_lookups!$B$1:$H$264,2,FALSE)</f>
        <v>1</v>
      </c>
      <c r="G87" s="18">
        <f t="shared" si="5"/>
        <v>1800</v>
      </c>
      <c r="H87" t="str">
        <f>VLOOKUP($A87,[1]edgar_lookups!$B$1:$H$264,5,FALSE)</f>
        <v>na</v>
      </c>
      <c r="I87" t="str">
        <f>VLOOKUP($A87,[1]edgar_lookups!$B$1:$H$264,6,FALSE)</f>
        <v>a</v>
      </c>
      <c r="J87" t="str">
        <f>VLOOKUP($A87,[1]edgar_lookups!$B$1:$H$264,7,FALSE)</f>
        <v>nca</v>
      </c>
      <c r="K87" t="str">
        <f>VLOOKUP($A87,[1]edgar_lookups!$B$1:$K$264,8,FALSE)</f>
        <v>ppe</v>
      </c>
    </row>
    <row r="88" spans="1:11" x14ac:dyDescent="0.25">
      <c r="A88" t="s">
        <v>337</v>
      </c>
      <c r="B88" s="11">
        <v>3.2000000000000002E-8</v>
      </c>
      <c r="D88" s="18" t="e">
        <f>VLOOKUP(B88,'ORCL eg.'!$E$4:$E$187,1,FALSE)</f>
        <v>#N/A</v>
      </c>
      <c r="E88" t="e">
        <f>VLOOKUP(A88,[1]edgar_lookups!$B$1:$H$264,4,FALSE)</f>
        <v>#N/A</v>
      </c>
      <c r="F88" t="e">
        <f>VLOOKUP($A88,[1]edgar_lookups!$B$1:$H$264,2,FALSE)</f>
        <v>#N/A</v>
      </c>
      <c r="G88" s="18" t="e">
        <f t="shared" si="5"/>
        <v>#N/A</v>
      </c>
      <c r="H88" t="e">
        <f>VLOOKUP($A88,[1]edgar_lookups!$B$1:$H$264,5,FALSE)</f>
        <v>#N/A</v>
      </c>
      <c r="I88" t="e">
        <f>VLOOKUP($A88,[1]edgar_lookups!$B$1:$H$264,6,FALSE)</f>
        <v>#N/A</v>
      </c>
      <c r="J88" t="e">
        <f>VLOOKUP($A88,[1]edgar_lookups!$B$1:$H$264,7,FALSE)</f>
        <v>#N/A</v>
      </c>
      <c r="K88" t="e">
        <f>VLOOKUP($A88,[1]edgar_lookups!$B$1:$K$264,8,FALSE)</f>
        <v>#N/A</v>
      </c>
    </row>
    <row r="89" spans="1:11" x14ac:dyDescent="0.25">
      <c r="A89" t="s">
        <v>338</v>
      </c>
      <c r="B89">
        <v>6262</v>
      </c>
      <c r="C89" t="str">
        <f t="shared" ref="C89:C90" si="8">A89</f>
        <v>OtherAssetsNoncurrent</v>
      </c>
      <c r="D89" s="18">
        <f>VLOOKUP(B89,'ORCL eg.'!$E$4:$E$187,1,FALSE)</f>
        <v>6262</v>
      </c>
      <c r="E89">
        <f>VLOOKUP(A89,[1]edgar_lookups!$B$1:$H$264,4,FALSE)</f>
        <v>3</v>
      </c>
      <c r="F89">
        <f>VLOOKUP($A89,[1]edgar_lookups!$B$1:$H$264,2,FALSE)</f>
        <v>1</v>
      </c>
      <c r="G89" s="18">
        <f t="shared" si="5"/>
        <v>6262</v>
      </c>
      <c r="H89" t="str">
        <f>VLOOKUP($A89,[1]edgar_lookups!$B$1:$H$264,5,FALSE)</f>
        <v>na</v>
      </c>
      <c r="I89" t="str">
        <f>VLOOKUP($A89,[1]edgar_lookups!$B$1:$H$264,6,FALSE)</f>
        <v>a</v>
      </c>
      <c r="J89" t="str">
        <f>VLOOKUP($A89,[1]edgar_lookups!$B$1:$H$264,7,FALSE)</f>
        <v>nca</v>
      </c>
      <c r="K89" t="str">
        <f>VLOOKUP($A89,[1]edgar_lookups!$B$1:$K$264,8,FALSE)</f>
        <v>other</v>
      </c>
    </row>
    <row r="90" spans="1:11" x14ac:dyDescent="0.25">
      <c r="A90" t="s">
        <v>339</v>
      </c>
      <c r="B90">
        <v>3</v>
      </c>
      <c r="C90" t="str">
        <f t="shared" si="8"/>
        <v>OtherComprehensiveIncomeAvailableforsaleSecuritiesAdjustmentNetOfTaxPortionAttributableToParent</v>
      </c>
      <c r="D90" s="18">
        <f>VLOOKUP(B90,'ORCL eg.'!$E$4:$E$187,1,FALSE)</f>
        <v>3</v>
      </c>
      <c r="E90" t="e">
        <f>VLOOKUP(A90,[1]edgar_lookups!$B$1:$H$264,4,FALSE)</f>
        <v>#N/A</v>
      </c>
      <c r="F90" t="e">
        <f>VLOOKUP($A90,[1]edgar_lookups!$B$1:$H$264,2,FALSE)</f>
        <v>#N/A</v>
      </c>
      <c r="G90" s="18" t="e">
        <f t="shared" si="5"/>
        <v>#N/A</v>
      </c>
      <c r="H90" t="e">
        <f>VLOOKUP($A90,[1]edgar_lookups!$B$1:$H$264,5,FALSE)</f>
        <v>#N/A</v>
      </c>
      <c r="I90" t="e">
        <f>VLOOKUP($A90,[1]edgar_lookups!$B$1:$H$264,6,FALSE)</f>
        <v>#N/A</v>
      </c>
      <c r="J90" t="e">
        <f>VLOOKUP($A90,[1]edgar_lookups!$B$1:$H$264,7,FALSE)</f>
        <v>#N/A</v>
      </c>
      <c r="K90" t="e">
        <f>VLOOKUP($A90,[1]edgar_lookups!$B$1:$K$264,8,FALSE)</f>
        <v>#N/A</v>
      </c>
    </row>
    <row r="91" spans="1:11" x14ac:dyDescent="0.25">
      <c r="A91" t="s">
        <v>340</v>
      </c>
      <c r="B91">
        <v>-34</v>
      </c>
      <c r="D91" s="18" t="e">
        <f>VLOOKUP(B91,'ORCL eg.'!$E$4:$E$187,1,FALSE)</f>
        <v>#N/A</v>
      </c>
      <c r="E91" t="e">
        <f>VLOOKUP(A91,[1]edgar_lookups!$B$1:$H$264,4,FALSE)</f>
        <v>#N/A</v>
      </c>
      <c r="F91" t="e">
        <f>VLOOKUP($A91,[1]edgar_lookups!$B$1:$H$264,2,FALSE)</f>
        <v>#N/A</v>
      </c>
      <c r="G91" s="18" t="e">
        <f t="shared" si="5"/>
        <v>#N/A</v>
      </c>
      <c r="H91" t="e">
        <f>VLOOKUP($A91,[1]edgar_lookups!$B$1:$H$264,5,FALSE)</f>
        <v>#N/A</v>
      </c>
      <c r="I91" t="e">
        <f>VLOOKUP($A91,[1]edgar_lookups!$B$1:$H$264,6,FALSE)</f>
        <v>#N/A</v>
      </c>
      <c r="J91" t="e">
        <f>VLOOKUP($A91,[1]edgar_lookups!$B$1:$H$264,7,FALSE)</f>
        <v>#N/A</v>
      </c>
      <c r="K91" t="e">
        <f>VLOOKUP($A91,[1]edgar_lookups!$B$1:$K$264,8,FALSE)</f>
        <v>#N/A</v>
      </c>
    </row>
    <row r="92" spans="1:11" x14ac:dyDescent="0.25">
      <c r="A92" t="s">
        <v>341</v>
      </c>
      <c r="B92">
        <v>-86</v>
      </c>
      <c r="C92" t="str">
        <f t="shared" ref="C92:C96" si="9">A92</f>
        <v>OtherComprehensiveIncomeForeignCurrencyTransactionAndTranslationAdjustmentNetOfTaxPortionAttributableToParent</v>
      </c>
      <c r="D92" s="18">
        <f>VLOOKUP(B92,'ORCL eg.'!$E$4:$E$187,1,FALSE)</f>
        <v>-86</v>
      </c>
      <c r="E92" t="e">
        <f>VLOOKUP(A92,[1]edgar_lookups!$B$1:$H$264,4,FALSE)</f>
        <v>#N/A</v>
      </c>
      <c r="F92" t="e">
        <f>VLOOKUP($A92,[1]edgar_lookups!$B$1:$H$264,2,FALSE)</f>
        <v>#N/A</v>
      </c>
      <c r="G92" s="18" t="e">
        <f t="shared" si="5"/>
        <v>#N/A</v>
      </c>
      <c r="H92" t="e">
        <f>VLOOKUP($A92,[1]edgar_lookups!$B$1:$H$264,5,FALSE)</f>
        <v>#N/A</v>
      </c>
      <c r="I92" t="e">
        <f>VLOOKUP($A92,[1]edgar_lookups!$B$1:$H$264,6,FALSE)</f>
        <v>#N/A</v>
      </c>
      <c r="J92" t="e">
        <f>VLOOKUP($A92,[1]edgar_lookups!$B$1:$H$264,7,FALSE)</f>
        <v>#N/A</v>
      </c>
      <c r="K92" t="e">
        <f>VLOOKUP($A92,[1]edgar_lookups!$B$1:$K$264,8,FALSE)</f>
        <v>#N/A</v>
      </c>
    </row>
    <row r="93" spans="1:11" x14ac:dyDescent="0.25">
      <c r="A93" t="s">
        <v>342</v>
      </c>
      <c r="B93">
        <v>7</v>
      </c>
      <c r="C93" t="str">
        <f t="shared" si="9"/>
        <v>OtherComprehensiveIncomeLossCashFlowHedgeGainLossAfterReclassificationAndTaxParent</v>
      </c>
      <c r="D93" s="18">
        <f>VLOOKUP(B93,'ORCL eg.'!$E$4:$E$187,1,FALSE)</f>
        <v>7</v>
      </c>
      <c r="E93" t="e">
        <f>VLOOKUP(A93,[1]edgar_lookups!$B$1:$H$264,4,FALSE)</f>
        <v>#N/A</v>
      </c>
      <c r="F93" t="e">
        <f>VLOOKUP($A93,[1]edgar_lookups!$B$1:$H$264,2,FALSE)</f>
        <v>#N/A</v>
      </c>
      <c r="G93" s="18" t="e">
        <f t="shared" si="5"/>
        <v>#N/A</v>
      </c>
      <c r="H93" t="e">
        <f>VLOOKUP($A93,[1]edgar_lookups!$B$1:$H$264,5,FALSE)</f>
        <v>#N/A</v>
      </c>
      <c r="I93" t="e">
        <f>VLOOKUP($A93,[1]edgar_lookups!$B$1:$H$264,6,FALSE)</f>
        <v>#N/A</v>
      </c>
      <c r="J93" t="e">
        <f>VLOOKUP($A93,[1]edgar_lookups!$B$1:$H$264,7,FALSE)</f>
        <v>#N/A</v>
      </c>
      <c r="K93" t="e">
        <f>VLOOKUP($A93,[1]edgar_lookups!$B$1:$K$264,8,FALSE)</f>
        <v>#N/A</v>
      </c>
    </row>
    <row r="94" spans="1:11" x14ac:dyDescent="0.25">
      <c r="A94" t="s">
        <v>343</v>
      </c>
      <c r="B94">
        <v>-42</v>
      </c>
      <c r="C94" t="str">
        <f t="shared" si="9"/>
        <v>OtherComprehensiveIncomeLossNetOfTaxPortionAttributableToParent</v>
      </c>
      <c r="D94" s="18">
        <f>VLOOKUP(B94,'ORCL eg.'!$E$4:$E$187,1,FALSE)</f>
        <v>-42</v>
      </c>
      <c r="E94" t="e">
        <f>VLOOKUP(A94,[1]edgar_lookups!$B$1:$H$264,4,FALSE)</f>
        <v>#N/A</v>
      </c>
      <c r="F94" t="e">
        <f>VLOOKUP($A94,[1]edgar_lookups!$B$1:$H$264,2,FALSE)</f>
        <v>#N/A</v>
      </c>
      <c r="G94" s="18" t="e">
        <f t="shared" si="5"/>
        <v>#N/A</v>
      </c>
      <c r="H94" t="e">
        <f>VLOOKUP($A94,[1]edgar_lookups!$B$1:$H$264,5,FALSE)</f>
        <v>#N/A</v>
      </c>
      <c r="I94" t="e">
        <f>VLOOKUP($A94,[1]edgar_lookups!$B$1:$H$264,6,FALSE)</f>
        <v>#N/A</v>
      </c>
      <c r="J94" t="e">
        <f>VLOOKUP($A94,[1]edgar_lookups!$B$1:$H$264,7,FALSE)</f>
        <v>#N/A</v>
      </c>
      <c r="K94" t="e">
        <f>VLOOKUP($A94,[1]edgar_lookups!$B$1:$K$264,8,FALSE)</f>
        <v>#N/A</v>
      </c>
    </row>
    <row r="95" spans="1:11" x14ac:dyDescent="0.25">
      <c r="A95" t="s">
        <v>344</v>
      </c>
      <c r="B95">
        <v>3721</v>
      </c>
      <c r="C95" t="str">
        <f t="shared" si="9"/>
        <v>OtherLiabilitiesCurrent</v>
      </c>
      <c r="D95" s="18">
        <f>VLOOKUP(B95,'ORCL eg.'!$E$4:$E$187,1,FALSE)</f>
        <v>3721</v>
      </c>
      <c r="E95">
        <f>VLOOKUP(A95,[1]edgar_lookups!$B$1:$H$264,4,FALSE)</f>
        <v>3</v>
      </c>
      <c r="F95">
        <f>VLOOKUP($A95,[1]edgar_lookups!$B$1:$H$264,2,FALSE)</f>
        <v>-1</v>
      </c>
      <c r="G95" s="18">
        <f t="shared" si="5"/>
        <v>-3721</v>
      </c>
      <c r="H95" t="str">
        <f>VLOOKUP($A95,[1]edgar_lookups!$B$1:$H$264,5,FALSE)</f>
        <v>na</v>
      </c>
      <c r="I95" t="str">
        <f>VLOOKUP($A95,[1]edgar_lookups!$B$1:$H$264,6,FALSE)</f>
        <v>l</v>
      </c>
      <c r="J95" t="str">
        <f>VLOOKUP($A95,[1]edgar_lookups!$B$1:$H$264,7,FALSE)</f>
        <v>cl</v>
      </c>
      <c r="K95" t="str">
        <f>VLOOKUP($A95,[1]edgar_lookups!$B$1:$K$264,8,FALSE)</f>
        <v>other</v>
      </c>
    </row>
    <row r="96" spans="1:11" x14ac:dyDescent="0.25">
      <c r="A96" t="s">
        <v>345</v>
      </c>
      <c r="B96">
        <v>3595</v>
      </c>
      <c r="C96" t="str">
        <f t="shared" si="9"/>
        <v>OtherLiabilitiesNoncurrent</v>
      </c>
      <c r="D96" s="18">
        <f>VLOOKUP(B96,'ORCL eg.'!$E$4:$E$187,1,FALSE)</f>
        <v>3595</v>
      </c>
      <c r="E96">
        <f>VLOOKUP(A96,[1]edgar_lookups!$B$1:$H$264,4,FALSE)</f>
        <v>3</v>
      </c>
      <c r="F96">
        <f>VLOOKUP($A96,[1]edgar_lookups!$B$1:$H$264,2,FALSE)</f>
        <v>-1</v>
      </c>
      <c r="G96" s="18">
        <f t="shared" si="5"/>
        <v>-3595</v>
      </c>
      <c r="H96" t="str">
        <f>VLOOKUP($A96,[1]edgar_lookups!$B$1:$H$264,5,FALSE)</f>
        <v>na</v>
      </c>
      <c r="I96" t="str">
        <f>VLOOKUP($A96,[1]edgar_lookups!$B$1:$H$264,6,FALSE)</f>
        <v>l</v>
      </c>
      <c r="J96" t="str">
        <f>VLOOKUP($A96,[1]edgar_lookups!$B$1:$H$264,7,FALSE)</f>
        <v>ncl</v>
      </c>
      <c r="K96" t="str">
        <f>VLOOKUP($A96,[1]edgar_lookups!$B$1:$K$264,8,FALSE)</f>
        <v>other</v>
      </c>
    </row>
    <row r="97" spans="1:11" x14ac:dyDescent="0.25">
      <c r="A97" t="s">
        <v>346</v>
      </c>
      <c r="B97">
        <v>-43</v>
      </c>
      <c r="D97" s="18" t="e">
        <f>VLOOKUP(B97,'ORCL eg.'!$E$4:$E$187,1,FALSE)</f>
        <v>#N/A</v>
      </c>
      <c r="E97" t="e">
        <f>VLOOKUP(A97,[1]edgar_lookups!$B$1:$H$264,4,FALSE)</f>
        <v>#N/A</v>
      </c>
      <c r="F97" t="e">
        <f>VLOOKUP($A97,[1]edgar_lookups!$B$1:$H$264,2,FALSE)</f>
        <v>#N/A</v>
      </c>
      <c r="G97" s="18" t="e">
        <f t="shared" si="5"/>
        <v>#N/A</v>
      </c>
      <c r="H97" t="e">
        <f>VLOOKUP($A97,[1]edgar_lookups!$B$1:$H$264,5,FALSE)</f>
        <v>#N/A</v>
      </c>
      <c r="I97" t="e">
        <f>VLOOKUP($A97,[1]edgar_lookups!$B$1:$H$264,6,FALSE)</f>
        <v>#N/A</v>
      </c>
      <c r="J97" t="e">
        <f>VLOOKUP($A97,[1]edgar_lookups!$B$1:$H$264,7,FALSE)</f>
        <v>#N/A</v>
      </c>
      <c r="K97" t="e">
        <f>VLOOKUP($A97,[1]edgar_lookups!$B$1:$K$264,8,FALSE)</f>
        <v>#N/A</v>
      </c>
    </row>
    <row r="98" spans="1:11" x14ac:dyDescent="0.25">
      <c r="A98" t="s">
        <v>347</v>
      </c>
      <c r="B98" s="11">
        <v>2E-8</v>
      </c>
      <c r="D98" s="18" t="e">
        <f>VLOOKUP(B98,'ORCL eg.'!$E$4:$E$187,1,FALSE)</f>
        <v>#N/A</v>
      </c>
      <c r="E98" t="e">
        <f>VLOOKUP(A98,[1]edgar_lookups!$B$1:$H$264,4,FALSE)</f>
        <v>#N/A</v>
      </c>
      <c r="F98" t="e">
        <f>VLOOKUP($A98,[1]edgar_lookups!$B$1:$H$264,2,FALSE)</f>
        <v>#N/A</v>
      </c>
      <c r="G98" s="18" t="e">
        <f t="shared" si="5"/>
        <v>#N/A</v>
      </c>
      <c r="H98" t="e">
        <f>VLOOKUP($A98,[1]edgar_lookups!$B$1:$H$264,5,FALSE)</f>
        <v>#N/A</v>
      </c>
      <c r="I98" t="e">
        <f>VLOOKUP($A98,[1]edgar_lookups!$B$1:$H$264,6,FALSE)</f>
        <v>#N/A</v>
      </c>
      <c r="J98" t="e">
        <f>VLOOKUP($A98,[1]edgar_lookups!$B$1:$H$264,7,FALSE)</f>
        <v>#N/A</v>
      </c>
      <c r="K98" t="e">
        <f>VLOOKUP($A98,[1]edgar_lookups!$B$1:$K$264,8,FALSE)</f>
        <v>#N/A</v>
      </c>
    </row>
    <row r="99" spans="1:11" x14ac:dyDescent="0.25">
      <c r="A99" t="s">
        <v>348</v>
      </c>
      <c r="B99" s="11">
        <v>9.7999999999999993E-7</v>
      </c>
      <c r="D99" s="18" t="e">
        <f>VLOOKUP(B99,'ORCL eg.'!$E$4:$E$187,1,FALSE)</f>
        <v>#N/A</v>
      </c>
      <c r="E99" t="e">
        <f>VLOOKUP(A99,[1]edgar_lookups!$B$1:$H$264,4,FALSE)</f>
        <v>#N/A</v>
      </c>
      <c r="F99" t="e">
        <f>VLOOKUP($A99,[1]edgar_lookups!$B$1:$H$264,2,FALSE)</f>
        <v>#N/A</v>
      </c>
      <c r="G99" s="18" t="e">
        <f t="shared" si="5"/>
        <v>#N/A</v>
      </c>
      <c r="H99" t="e">
        <f>VLOOKUP($A99,[1]edgar_lookups!$B$1:$H$264,5,FALSE)</f>
        <v>#N/A</v>
      </c>
      <c r="I99" t="e">
        <f>VLOOKUP($A99,[1]edgar_lookups!$B$1:$H$264,6,FALSE)</f>
        <v>#N/A</v>
      </c>
      <c r="J99" t="e">
        <f>VLOOKUP($A99,[1]edgar_lookups!$B$1:$H$264,7,FALSE)</f>
        <v>#N/A</v>
      </c>
      <c r="K99" t="e">
        <f>VLOOKUP($A99,[1]edgar_lookups!$B$1:$K$264,8,FALSE)</f>
        <v>#N/A</v>
      </c>
    </row>
    <row r="100" spans="1:11" x14ac:dyDescent="0.25">
      <c r="A100" t="s">
        <v>349</v>
      </c>
      <c r="B100" s="11">
        <v>1E-8</v>
      </c>
      <c r="D100" s="18" t="e">
        <f>VLOOKUP(B100,'ORCL eg.'!$E$4:$E$187,1,FALSE)</f>
        <v>#N/A</v>
      </c>
      <c r="E100" t="e">
        <f>VLOOKUP(A100,[1]edgar_lookups!$B$1:$H$264,4,FALSE)</f>
        <v>#N/A</v>
      </c>
      <c r="F100" t="e">
        <f>VLOOKUP($A100,[1]edgar_lookups!$B$1:$H$264,2,FALSE)</f>
        <v>#N/A</v>
      </c>
      <c r="G100" s="18" t="e">
        <f t="shared" si="5"/>
        <v>#N/A</v>
      </c>
      <c r="H100" t="e">
        <f>VLOOKUP($A100,[1]edgar_lookups!$B$1:$H$264,5,FALSE)</f>
        <v>#N/A</v>
      </c>
      <c r="I100" t="e">
        <f>VLOOKUP($A100,[1]edgar_lookups!$B$1:$H$264,6,FALSE)</f>
        <v>#N/A</v>
      </c>
      <c r="J100" t="e">
        <f>VLOOKUP($A100,[1]edgar_lookups!$B$1:$H$264,7,FALSE)</f>
        <v>#N/A</v>
      </c>
      <c r="K100" t="e">
        <f>VLOOKUP($A100,[1]edgar_lookups!$B$1:$K$264,8,FALSE)</f>
        <v>#N/A</v>
      </c>
    </row>
    <row r="101" spans="1:11" x14ac:dyDescent="0.25">
      <c r="A101" t="s">
        <v>350</v>
      </c>
      <c r="B101">
        <v>1</v>
      </c>
      <c r="D101" s="18" t="e">
        <f>VLOOKUP(B101,'ORCL eg.'!$E$4:$E$187,1,FALSE)</f>
        <v>#N/A</v>
      </c>
      <c r="E101" t="e">
        <f>VLOOKUP(A101,[1]edgar_lookups!$B$1:$H$264,4,FALSE)</f>
        <v>#N/A</v>
      </c>
      <c r="F101" t="e">
        <f>VLOOKUP($A101,[1]edgar_lookups!$B$1:$H$264,2,FALSE)</f>
        <v>#N/A</v>
      </c>
      <c r="G101" s="18" t="e">
        <f t="shared" si="5"/>
        <v>#N/A</v>
      </c>
      <c r="H101" t="e">
        <f>VLOOKUP($A101,[1]edgar_lookups!$B$1:$H$264,5,FALSE)</f>
        <v>#N/A</v>
      </c>
      <c r="I101" t="e">
        <f>VLOOKUP($A101,[1]edgar_lookups!$B$1:$H$264,6,FALSE)</f>
        <v>#N/A</v>
      </c>
      <c r="J101" t="e">
        <f>VLOOKUP($A101,[1]edgar_lookups!$B$1:$H$264,7,FALSE)</f>
        <v>#N/A</v>
      </c>
      <c r="K101" t="e">
        <f>VLOOKUP($A101,[1]edgar_lookups!$B$1:$K$264,8,FALSE)</f>
        <v>#N/A</v>
      </c>
    </row>
    <row r="102" spans="1:11" x14ac:dyDescent="0.25">
      <c r="A102" t="s">
        <v>351</v>
      </c>
      <c r="B102" s="11">
        <v>0</v>
      </c>
      <c r="C102" t="str">
        <f t="shared" ref="C102:C104" si="10">A102</f>
        <v>PreferredStockSharesOutstanding</v>
      </c>
      <c r="D102" s="18">
        <f>VLOOKUP(B102,'ORCL eg.'!$E$4:$E$187,1,FALSE)</f>
        <v>0</v>
      </c>
      <c r="E102" t="e">
        <f>VLOOKUP(A102,[1]edgar_lookups!$B$1:$H$264,4,FALSE)</f>
        <v>#N/A</v>
      </c>
      <c r="F102" t="e">
        <f>VLOOKUP($A102,[1]edgar_lookups!$B$1:$H$264,2,FALSE)</f>
        <v>#N/A</v>
      </c>
      <c r="G102" s="18" t="e">
        <f t="shared" si="5"/>
        <v>#N/A</v>
      </c>
      <c r="H102" t="e">
        <f>VLOOKUP($A102,[1]edgar_lookups!$B$1:$H$264,5,FALSE)</f>
        <v>#N/A</v>
      </c>
      <c r="I102" t="e">
        <f>VLOOKUP($A102,[1]edgar_lookups!$B$1:$H$264,6,FALSE)</f>
        <v>#N/A</v>
      </c>
      <c r="J102" t="e">
        <f>VLOOKUP($A102,[1]edgar_lookups!$B$1:$H$264,7,FALSE)</f>
        <v>#N/A</v>
      </c>
      <c r="K102" t="e">
        <f>VLOOKUP($A102,[1]edgar_lookups!$B$1:$K$264,8,FALSE)</f>
        <v>#N/A</v>
      </c>
    </row>
    <row r="103" spans="1:11" x14ac:dyDescent="0.25">
      <c r="A103" t="s">
        <v>352</v>
      </c>
      <c r="B103" s="11">
        <v>0</v>
      </c>
      <c r="C103" t="str">
        <f t="shared" si="10"/>
        <v>PreferredStockValue</v>
      </c>
      <c r="D103" s="18">
        <f>VLOOKUP(B103,'ORCL eg.'!$E$4:$E$187,1,FALSE)</f>
        <v>0</v>
      </c>
      <c r="E103" t="e">
        <f>VLOOKUP(A103,[1]edgar_lookups!$B$1:$H$264,4,FALSE)</f>
        <v>#N/A</v>
      </c>
      <c r="F103" t="e">
        <f>VLOOKUP($A103,[1]edgar_lookups!$B$1:$H$264,2,FALSE)</f>
        <v>#N/A</v>
      </c>
      <c r="G103" s="18" t="e">
        <f t="shared" si="5"/>
        <v>#N/A</v>
      </c>
      <c r="H103" t="e">
        <f>VLOOKUP($A103,[1]edgar_lookups!$B$1:$H$264,5,FALSE)</f>
        <v>#N/A</v>
      </c>
      <c r="I103" t="e">
        <f>VLOOKUP($A103,[1]edgar_lookups!$B$1:$H$264,6,FALSE)</f>
        <v>#N/A</v>
      </c>
      <c r="J103" t="e">
        <f>VLOOKUP($A103,[1]edgar_lookups!$B$1:$H$264,7,FALSE)</f>
        <v>#N/A</v>
      </c>
      <c r="K103" t="e">
        <f>VLOOKUP($A103,[1]edgar_lookups!$B$1:$K$264,8,FALSE)</f>
        <v>#N/A</v>
      </c>
    </row>
    <row r="104" spans="1:11" x14ac:dyDescent="0.25">
      <c r="A104" t="s">
        <v>353</v>
      </c>
      <c r="B104">
        <v>3422</v>
      </c>
      <c r="C104" t="str">
        <f t="shared" si="10"/>
        <v>PrepaidExpenseAndOtherAssetsCurrent</v>
      </c>
      <c r="D104" s="18">
        <f>VLOOKUP(B104,'ORCL eg.'!$E$4:$E$187,1,FALSE)</f>
        <v>3422</v>
      </c>
      <c r="E104">
        <f>VLOOKUP(A104,[1]edgar_lookups!$B$1:$H$264,4,FALSE)</f>
        <v>3</v>
      </c>
      <c r="F104">
        <f>VLOOKUP($A104,[1]edgar_lookups!$B$1:$H$264,2,FALSE)</f>
        <v>1</v>
      </c>
      <c r="G104" s="18">
        <f t="shared" si="5"/>
        <v>3422</v>
      </c>
      <c r="H104" t="str">
        <f>VLOOKUP($A104,[1]edgar_lookups!$B$1:$H$264,5,FALSE)</f>
        <v>na</v>
      </c>
      <c r="I104" t="str">
        <f>VLOOKUP($A104,[1]edgar_lookups!$B$1:$H$264,6,FALSE)</f>
        <v>a</v>
      </c>
      <c r="J104" t="str">
        <f>VLOOKUP($A104,[1]edgar_lookups!$B$1:$H$264,7,FALSE)</f>
        <v>ca</v>
      </c>
      <c r="K104" t="str">
        <f>VLOOKUP($A104,[1]edgar_lookups!$B$1:$K$264,8,FALSE)</f>
        <v>other</v>
      </c>
    </row>
    <row r="105" spans="1:11" x14ac:dyDescent="0.25">
      <c r="A105" t="s">
        <v>354</v>
      </c>
      <c r="B105">
        <v>284</v>
      </c>
      <c r="D105" s="18" t="e">
        <f>VLOOKUP(B105,'ORCL eg.'!$E$4:$E$187,1,FALSE)</f>
        <v>#N/A</v>
      </c>
      <c r="E105" t="e">
        <f>VLOOKUP(A105,[1]edgar_lookups!$B$1:$H$264,4,FALSE)</f>
        <v>#N/A</v>
      </c>
      <c r="F105" t="e">
        <f>VLOOKUP($A105,[1]edgar_lookups!$B$1:$H$264,2,FALSE)</f>
        <v>#N/A</v>
      </c>
      <c r="G105" s="18" t="e">
        <f t="shared" si="5"/>
        <v>#N/A</v>
      </c>
      <c r="H105" t="e">
        <f>VLOOKUP($A105,[1]edgar_lookups!$B$1:$H$264,5,FALSE)</f>
        <v>#N/A</v>
      </c>
      <c r="I105" t="e">
        <f>VLOOKUP($A105,[1]edgar_lookups!$B$1:$H$264,6,FALSE)</f>
        <v>#N/A</v>
      </c>
      <c r="J105" t="e">
        <f>VLOOKUP($A105,[1]edgar_lookups!$B$1:$H$264,7,FALSE)</f>
        <v>#N/A</v>
      </c>
      <c r="K105" t="e">
        <f>VLOOKUP($A105,[1]edgar_lookups!$B$1:$K$264,8,FALSE)</f>
        <v>#N/A</v>
      </c>
    </row>
    <row r="106" spans="1:11" x14ac:dyDescent="0.25">
      <c r="A106" t="s">
        <v>174</v>
      </c>
      <c r="B106">
        <v>6248</v>
      </c>
      <c r="C106" t="str">
        <f t="shared" ref="C106:C108" si="11">A106</f>
        <v>PropertyPlantAndEquipmentNet</v>
      </c>
      <c r="D106" s="18">
        <f>VLOOKUP(B106,'ORCL eg.'!$E$4:$E$187,1,FALSE)</f>
        <v>6248</v>
      </c>
      <c r="E106">
        <f>VLOOKUP(A106,[1]edgar_lookups!$B$1:$H$264,4,FALSE)</f>
        <v>3</v>
      </c>
      <c r="F106">
        <f>VLOOKUP($A106,[1]edgar_lookups!$B$1:$H$264,2,FALSE)</f>
        <v>1</v>
      </c>
      <c r="G106" s="18">
        <f t="shared" si="5"/>
        <v>6248</v>
      </c>
      <c r="H106" t="str">
        <f>VLOOKUP($A106,[1]edgar_lookups!$B$1:$H$264,5,FALSE)</f>
        <v>na</v>
      </c>
      <c r="I106" t="str">
        <f>VLOOKUP($A106,[1]edgar_lookups!$B$1:$H$264,6,FALSE)</f>
        <v>a</v>
      </c>
      <c r="J106" t="str">
        <f>VLOOKUP($A106,[1]edgar_lookups!$B$1:$H$264,7,FALSE)</f>
        <v>nca</v>
      </c>
      <c r="K106" t="str">
        <f>VLOOKUP($A106,[1]edgar_lookups!$B$1:$K$264,8,FALSE)</f>
        <v>ppe</v>
      </c>
    </row>
    <row r="107" spans="1:11" x14ac:dyDescent="0.25">
      <c r="A107" t="s">
        <v>355</v>
      </c>
      <c r="B107">
        <v>1500</v>
      </c>
      <c r="C107" t="str">
        <f t="shared" si="11"/>
        <v>ResearchAndDevelopmentExpense</v>
      </c>
      <c r="D107" s="18">
        <f>VLOOKUP(B107,'ORCL eg.'!$E$4:$E$187,1,FALSE)</f>
        <v>1500</v>
      </c>
      <c r="E107" t="e">
        <f>VLOOKUP(A107,[1]edgar_lookups!$B$1:$H$264,4,FALSE)</f>
        <v>#N/A</v>
      </c>
      <c r="F107" t="e">
        <f>VLOOKUP($A107,[1]edgar_lookups!$B$1:$H$264,2,FALSE)</f>
        <v>#N/A</v>
      </c>
      <c r="G107" s="18" t="e">
        <f t="shared" si="5"/>
        <v>#N/A</v>
      </c>
      <c r="H107" t="e">
        <f>VLOOKUP($A107,[1]edgar_lookups!$B$1:$H$264,5,FALSE)</f>
        <v>#N/A</v>
      </c>
      <c r="I107" t="e">
        <f>VLOOKUP($A107,[1]edgar_lookups!$B$1:$H$264,6,FALSE)</f>
        <v>#N/A</v>
      </c>
      <c r="J107" t="e">
        <f>VLOOKUP($A107,[1]edgar_lookups!$B$1:$H$264,7,FALSE)</f>
        <v>#N/A</v>
      </c>
      <c r="K107" t="e">
        <f>VLOOKUP($A107,[1]edgar_lookups!$B$1:$K$264,8,FALSE)</f>
        <v>#N/A</v>
      </c>
    </row>
    <row r="108" spans="1:11" x14ac:dyDescent="0.25">
      <c r="A108" t="s">
        <v>356</v>
      </c>
      <c r="B108">
        <v>60</v>
      </c>
      <c r="C108" t="str">
        <f t="shared" si="11"/>
        <v>RestructuringCharges</v>
      </c>
      <c r="D108" s="18">
        <f>VLOOKUP(B108,'ORCL eg.'!$E$4:$E$187,1,FALSE)</f>
        <v>60</v>
      </c>
      <c r="E108" t="e">
        <f>VLOOKUP(A108,[1]edgar_lookups!$B$1:$H$264,4,FALSE)</f>
        <v>#N/A</v>
      </c>
      <c r="F108" t="e">
        <f>VLOOKUP($A108,[1]edgar_lookups!$B$1:$H$264,2,FALSE)</f>
        <v>#N/A</v>
      </c>
      <c r="G108" s="18" t="e">
        <f t="shared" si="5"/>
        <v>#N/A</v>
      </c>
      <c r="H108" t="e">
        <f>VLOOKUP($A108,[1]edgar_lookups!$B$1:$H$264,5,FALSE)</f>
        <v>#N/A</v>
      </c>
      <c r="I108" t="e">
        <f>VLOOKUP($A108,[1]edgar_lookups!$B$1:$H$264,6,FALSE)</f>
        <v>#N/A</v>
      </c>
      <c r="J108" t="e">
        <f>VLOOKUP($A108,[1]edgar_lookups!$B$1:$H$264,7,FALSE)</f>
        <v>#N/A</v>
      </c>
      <c r="K108" t="e">
        <f>VLOOKUP($A108,[1]edgar_lookups!$B$1:$K$264,8,FALSE)</f>
        <v>#N/A</v>
      </c>
    </row>
    <row r="109" spans="1:11" x14ac:dyDescent="0.25">
      <c r="A109" t="s">
        <v>357</v>
      </c>
      <c r="B109">
        <v>119</v>
      </c>
      <c r="D109" s="18" t="e">
        <f>VLOOKUP(B109,'ORCL eg.'!$E$4:$E$187,1,FALSE)</f>
        <v>#N/A</v>
      </c>
      <c r="E109" t="e">
        <f>VLOOKUP(A109,[1]edgar_lookups!$B$1:$H$264,4,FALSE)</f>
        <v>#N/A</v>
      </c>
      <c r="F109" t="e">
        <f>VLOOKUP($A109,[1]edgar_lookups!$B$1:$H$264,2,FALSE)</f>
        <v>#N/A</v>
      </c>
      <c r="G109" s="18" t="e">
        <f t="shared" si="5"/>
        <v>#N/A</v>
      </c>
      <c r="H109" t="e">
        <f>VLOOKUP($A109,[1]edgar_lookups!$B$1:$H$264,5,FALSE)</f>
        <v>#N/A</v>
      </c>
      <c r="I109" t="e">
        <f>VLOOKUP($A109,[1]edgar_lookups!$B$1:$H$264,6,FALSE)</f>
        <v>#N/A</v>
      </c>
      <c r="J109" t="e">
        <f>VLOOKUP($A109,[1]edgar_lookups!$B$1:$H$264,7,FALSE)</f>
        <v>#N/A</v>
      </c>
      <c r="K109" t="e">
        <f>VLOOKUP($A109,[1]edgar_lookups!$B$1:$K$264,8,FALSE)</f>
        <v>#N/A</v>
      </c>
    </row>
    <row r="110" spans="1:11" x14ac:dyDescent="0.25">
      <c r="A110" t="s">
        <v>358</v>
      </c>
      <c r="B110">
        <v>118</v>
      </c>
      <c r="D110" s="18" t="e">
        <f>VLOOKUP(B110,'ORCL eg.'!$E$4:$E$187,1,FALSE)</f>
        <v>#N/A</v>
      </c>
      <c r="E110" t="e">
        <f>VLOOKUP(A110,[1]edgar_lookups!$B$1:$H$264,4,FALSE)</f>
        <v>#N/A</v>
      </c>
      <c r="F110" t="e">
        <f>VLOOKUP($A110,[1]edgar_lookups!$B$1:$H$264,2,FALSE)</f>
        <v>#N/A</v>
      </c>
      <c r="G110" s="18" t="e">
        <f t="shared" si="5"/>
        <v>#N/A</v>
      </c>
      <c r="H110" t="e">
        <f>VLOOKUP($A110,[1]edgar_lookups!$B$1:$H$264,5,FALSE)</f>
        <v>#N/A</v>
      </c>
      <c r="I110" t="e">
        <f>VLOOKUP($A110,[1]edgar_lookups!$B$1:$H$264,6,FALSE)</f>
        <v>#N/A</v>
      </c>
      <c r="J110" t="e">
        <f>VLOOKUP($A110,[1]edgar_lookups!$B$1:$H$264,7,FALSE)</f>
        <v>#N/A</v>
      </c>
      <c r="K110" t="e">
        <f>VLOOKUP($A110,[1]edgar_lookups!$B$1:$K$264,8,FALSE)</f>
        <v>#N/A</v>
      </c>
    </row>
    <row r="111" spans="1:11" x14ac:dyDescent="0.25">
      <c r="A111" t="s">
        <v>359</v>
      </c>
      <c r="B111">
        <v>1</v>
      </c>
      <c r="D111" s="18" t="e">
        <f>VLOOKUP(B111,'ORCL eg.'!$E$4:$E$187,1,FALSE)</f>
        <v>#N/A</v>
      </c>
      <c r="E111" t="e">
        <f>VLOOKUP(A111,[1]edgar_lookups!$B$1:$H$264,4,FALSE)</f>
        <v>#N/A</v>
      </c>
      <c r="F111" t="e">
        <f>VLOOKUP($A111,[1]edgar_lookups!$B$1:$H$264,2,FALSE)</f>
        <v>#N/A</v>
      </c>
      <c r="G111" s="18" t="e">
        <f t="shared" si="5"/>
        <v>#N/A</v>
      </c>
      <c r="H111" t="e">
        <f>VLOOKUP($A111,[1]edgar_lookups!$B$1:$H$264,5,FALSE)</f>
        <v>#N/A</v>
      </c>
      <c r="I111" t="e">
        <f>VLOOKUP($A111,[1]edgar_lookups!$B$1:$H$264,6,FALSE)</f>
        <v>#N/A</v>
      </c>
      <c r="J111" t="e">
        <f>VLOOKUP($A111,[1]edgar_lookups!$B$1:$H$264,7,FALSE)</f>
        <v>#N/A</v>
      </c>
      <c r="K111" t="e">
        <f>VLOOKUP($A111,[1]edgar_lookups!$B$1:$K$264,8,FALSE)</f>
        <v>#N/A</v>
      </c>
    </row>
    <row r="112" spans="1:11" x14ac:dyDescent="0.25">
      <c r="A112" t="s">
        <v>360</v>
      </c>
      <c r="B112">
        <v>-10771</v>
      </c>
      <c r="C112" t="str">
        <f t="shared" ref="C112:C113" si="12">A112</f>
        <v>RetainedEarningsAccumulatedDeficit</v>
      </c>
      <c r="D112" s="18">
        <f>VLOOKUP(B112,'ORCL eg.'!$E$4:$E$187,1,FALSE)</f>
        <v>-10771</v>
      </c>
      <c r="E112">
        <f>VLOOKUP(A112,[1]edgar_lookups!$B$1:$H$264,4,FALSE)</f>
        <v>3</v>
      </c>
      <c r="F112">
        <f>VLOOKUP($A112,[1]edgar_lookups!$B$1:$H$264,2,FALSE)</f>
        <v>-1</v>
      </c>
      <c r="G112" s="18">
        <f t="shared" si="5"/>
        <v>10771</v>
      </c>
      <c r="H112" t="str">
        <f>VLOOKUP($A112,[1]edgar_lookups!$B$1:$H$264,5,FALSE)</f>
        <v>na</v>
      </c>
      <c r="I112" t="str">
        <f>VLOOKUP($A112,[1]edgar_lookups!$B$1:$H$264,6,FALSE)</f>
        <v>e</v>
      </c>
      <c r="J112" t="str">
        <f>VLOOKUP($A112,[1]edgar_lookups!$B$1:$H$264,7,FALSE)</f>
        <v>eq</v>
      </c>
      <c r="K112" t="str">
        <f>VLOOKUP($A112,[1]edgar_lookups!$B$1:$K$264,8,FALSE)</f>
        <v>other</v>
      </c>
    </row>
    <row r="113" spans="1:11" x14ac:dyDescent="0.25">
      <c r="A113" t="s">
        <v>361</v>
      </c>
      <c r="B113">
        <v>9796</v>
      </c>
      <c r="C113" t="str">
        <f t="shared" si="12"/>
        <v>RevenueFromContractWithCustomerExcludingAssessedTax</v>
      </c>
      <c r="D113" s="18">
        <f>VLOOKUP(B113,'ORCL eg.'!$E$4:$E$187,1,FALSE)</f>
        <v>9796</v>
      </c>
      <c r="E113">
        <f>VLOOKUP(A113,[1]edgar_lookups!$B$1:$H$264,4,FALSE)</f>
        <v>2</v>
      </c>
      <c r="F113">
        <f>VLOOKUP($A113,[1]edgar_lookups!$B$1:$H$264,2,FALSE)</f>
        <v>-1</v>
      </c>
      <c r="G113" s="18">
        <f t="shared" si="5"/>
        <v>-9796</v>
      </c>
      <c r="H113" t="str">
        <f>VLOOKUP($A113,[1]edgar_lookups!$B$1:$H$264,5,FALSE)</f>
        <v>na</v>
      </c>
      <c r="I113" t="str">
        <f>VLOOKUP($A113,[1]edgar_lookups!$B$1:$H$264,6,FALSE)</f>
        <v>p</v>
      </c>
      <c r="J113" t="str">
        <f>VLOOKUP($A113,[1]edgar_lookups!$B$1:$H$264,7,FALSE)</f>
        <v>pl</v>
      </c>
      <c r="K113" t="str">
        <f>VLOOKUP($A113,[1]edgar_lookups!$B$1:$K$264,8,FALSE)</f>
        <v>other</v>
      </c>
    </row>
    <row r="114" spans="1:11" x14ac:dyDescent="0.25">
      <c r="A114" t="s">
        <v>362</v>
      </c>
      <c r="B114">
        <v>33800</v>
      </c>
      <c r="D114" s="18" t="e">
        <f>VLOOKUP(B114,'ORCL eg.'!$E$4:$E$187,1,FALSE)</f>
        <v>#N/A</v>
      </c>
      <c r="E114" t="e">
        <f>VLOOKUP(A114,[1]edgar_lookups!$B$1:$H$264,4,FALSE)</f>
        <v>#N/A</v>
      </c>
      <c r="F114" t="e">
        <f>VLOOKUP($A114,[1]edgar_lookups!$B$1:$H$264,2,FALSE)</f>
        <v>#N/A</v>
      </c>
      <c r="G114" s="18" t="e">
        <f t="shared" si="5"/>
        <v>#N/A</v>
      </c>
      <c r="H114" t="e">
        <f>VLOOKUP($A114,[1]edgar_lookups!$B$1:$H$264,5,FALSE)</f>
        <v>#N/A</v>
      </c>
      <c r="I114" t="e">
        <f>VLOOKUP($A114,[1]edgar_lookups!$B$1:$H$264,6,FALSE)</f>
        <v>#N/A</v>
      </c>
      <c r="J114" t="e">
        <f>VLOOKUP($A114,[1]edgar_lookups!$B$1:$H$264,7,FALSE)</f>
        <v>#N/A</v>
      </c>
      <c r="K114" t="e">
        <f>VLOOKUP($A114,[1]edgar_lookups!$B$1:$K$264,8,FALSE)</f>
        <v>#N/A</v>
      </c>
    </row>
    <row r="115" spans="1:11" x14ac:dyDescent="0.25">
      <c r="A115" t="s">
        <v>363</v>
      </c>
      <c r="B115" s="11">
        <v>5.9999999999999997E-7</v>
      </c>
      <c r="D115" s="18" t="e">
        <f>VLOOKUP(B115,'ORCL eg.'!$E$4:$E$187,1,FALSE)</f>
        <v>#N/A</v>
      </c>
      <c r="E115" t="e">
        <f>VLOOKUP(A115,[1]edgar_lookups!$B$1:$H$264,4,FALSE)</f>
        <v>#N/A</v>
      </c>
      <c r="F115" t="e">
        <f>VLOOKUP($A115,[1]edgar_lookups!$B$1:$H$264,2,FALSE)</f>
        <v>#N/A</v>
      </c>
      <c r="G115" s="18" t="e">
        <f t="shared" si="5"/>
        <v>#N/A</v>
      </c>
      <c r="H115" t="e">
        <f>VLOOKUP($A115,[1]edgar_lookups!$B$1:$H$264,5,FALSE)</f>
        <v>#N/A</v>
      </c>
      <c r="I115" t="e">
        <f>VLOOKUP($A115,[1]edgar_lookups!$B$1:$H$264,6,FALSE)</f>
        <v>#N/A</v>
      </c>
      <c r="J115" t="e">
        <f>VLOOKUP($A115,[1]edgar_lookups!$B$1:$H$264,7,FALSE)</f>
        <v>#N/A</v>
      </c>
      <c r="K115" t="e">
        <f>VLOOKUP($A115,[1]edgar_lookups!$B$1:$K$264,8,FALSE)</f>
        <v>#N/A</v>
      </c>
    </row>
    <row r="116" spans="1:11" x14ac:dyDescent="0.25">
      <c r="A116" t="s">
        <v>364</v>
      </c>
      <c r="B116">
        <v>778</v>
      </c>
      <c r="C116" t="str">
        <f t="shared" ref="C116:C118" si="13">A116</f>
        <v>SalesRevenueServicesNet1</v>
      </c>
      <c r="D116" s="18">
        <f>VLOOKUP(B116,'ORCL eg.'!$E$4:$E$187,1,FALSE)</f>
        <v>778</v>
      </c>
      <c r="E116" t="e">
        <f>VLOOKUP(A116,[1]edgar_lookups!$B$1:$H$264,4,FALSE)</f>
        <v>#N/A</v>
      </c>
      <c r="F116" t="e">
        <f>VLOOKUP($A116,[1]edgar_lookups!$B$1:$H$264,2,FALSE)</f>
        <v>#N/A</v>
      </c>
      <c r="G116" s="18" t="e">
        <f t="shared" si="5"/>
        <v>#N/A</v>
      </c>
      <c r="H116" t="e">
        <f>VLOOKUP($A116,[1]edgar_lookups!$B$1:$H$264,5,FALSE)</f>
        <v>#N/A</v>
      </c>
      <c r="I116" t="e">
        <f>VLOOKUP($A116,[1]edgar_lookups!$B$1:$H$264,6,FALSE)</f>
        <v>#N/A</v>
      </c>
      <c r="J116" t="e">
        <f>VLOOKUP($A116,[1]edgar_lookups!$B$1:$H$264,7,FALSE)</f>
        <v>#N/A</v>
      </c>
      <c r="K116" t="e">
        <f>VLOOKUP($A116,[1]edgar_lookups!$B$1:$K$264,8,FALSE)</f>
        <v>#N/A</v>
      </c>
    </row>
    <row r="117" spans="1:11" x14ac:dyDescent="0.25">
      <c r="A117" t="s">
        <v>365</v>
      </c>
      <c r="B117">
        <v>2049</v>
      </c>
      <c r="C117" t="str">
        <f t="shared" si="13"/>
        <v>SellingAndMarketingExpense</v>
      </c>
      <c r="D117" s="18">
        <f>VLOOKUP(B117,'ORCL eg.'!$E$4:$E$187,1,FALSE)</f>
        <v>2049</v>
      </c>
      <c r="E117" t="e">
        <f>VLOOKUP(A117,[1]edgar_lookups!$B$1:$H$264,4,FALSE)</f>
        <v>#N/A</v>
      </c>
      <c r="F117" t="e">
        <f>VLOOKUP($A117,[1]edgar_lookups!$B$1:$H$264,2,FALSE)</f>
        <v>#N/A</v>
      </c>
      <c r="G117" s="18" t="e">
        <f t="shared" si="5"/>
        <v>#N/A</v>
      </c>
      <c r="H117" t="e">
        <f>VLOOKUP($A117,[1]edgar_lookups!$B$1:$H$264,5,FALSE)</f>
        <v>#N/A</v>
      </c>
      <c r="I117" t="e">
        <f>VLOOKUP($A117,[1]edgar_lookups!$B$1:$H$264,6,FALSE)</f>
        <v>#N/A</v>
      </c>
      <c r="J117" t="e">
        <f>VLOOKUP($A117,[1]edgar_lookups!$B$1:$H$264,7,FALSE)</f>
        <v>#N/A</v>
      </c>
      <c r="K117" t="e">
        <f>VLOOKUP($A117,[1]edgar_lookups!$B$1:$K$264,8,FALSE)</f>
        <v>#N/A</v>
      </c>
    </row>
    <row r="118" spans="1:11" x14ac:dyDescent="0.25">
      <c r="A118" t="s">
        <v>366</v>
      </c>
      <c r="B118">
        <v>702</v>
      </c>
      <c r="C118" t="str">
        <f t="shared" si="13"/>
        <v>ServicesExpense</v>
      </c>
      <c r="D118" s="18">
        <f>VLOOKUP(B118,'ORCL eg.'!$E$4:$E$187,1,FALSE)</f>
        <v>702</v>
      </c>
      <c r="E118" t="e">
        <f>VLOOKUP(A118,[1]edgar_lookups!$B$1:$H$264,4,FALSE)</f>
        <v>#N/A</v>
      </c>
      <c r="F118" t="e">
        <f>VLOOKUP($A118,[1]edgar_lookups!$B$1:$H$264,2,FALSE)</f>
        <v>#N/A</v>
      </c>
      <c r="G118" s="18" t="e">
        <f t="shared" si="5"/>
        <v>#N/A</v>
      </c>
      <c r="H118" t="e">
        <f>VLOOKUP($A118,[1]edgar_lookups!$B$1:$H$264,5,FALSE)</f>
        <v>#N/A</v>
      </c>
      <c r="I118" t="e">
        <f>VLOOKUP($A118,[1]edgar_lookups!$B$1:$H$264,6,FALSE)</f>
        <v>#N/A</v>
      </c>
      <c r="J118" t="e">
        <f>VLOOKUP($A118,[1]edgar_lookups!$B$1:$H$264,7,FALSE)</f>
        <v>#N/A</v>
      </c>
      <c r="K118" t="e">
        <f>VLOOKUP($A118,[1]edgar_lookups!$B$1:$K$264,8,FALSE)</f>
        <v>#N/A</v>
      </c>
    </row>
    <row r="119" spans="1:11" x14ac:dyDescent="0.25">
      <c r="A119" t="s">
        <v>367</v>
      </c>
      <c r="B119">
        <v>361</v>
      </c>
      <c r="D119" s="18" t="e">
        <f>VLOOKUP(B119,'ORCL eg.'!$E$4:$E$187,1,FALSE)</f>
        <v>#N/A</v>
      </c>
      <c r="E119" t="e">
        <f>VLOOKUP(A119,[1]edgar_lookups!$B$1:$H$264,4,FALSE)</f>
        <v>#N/A</v>
      </c>
      <c r="F119" t="e">
        <f>VLOOKUP($A119,[1]edgar_lookups!$B$1:$H$264,2,FALSE)</f>
        <v>#N/A</v>
      </c>
      <c r="G119" s="18" t="e">
        <f t="shared" si="5"/>
        <v>#N/A</v>
      </c>
      <c r="H119" t="e">
        <f>VLOOKUP($A119,[1]edgar_lookups!$B$1:$H$264,5,FALSE)</f>
        <v>#N/A</v>
      </c>
      <c r="I119" t="e">
        <f>VLOOKUP($A119,[1]edgar_lookups!$B$1:$H$264,6,FALSE)</f>
        <v>#N/A</v>
      </c>
      <c r="J119" t="e">
        <f>VLOOKUP($A119,[1]edgar_lookups!$B$1:$H$264,7,FALSE)</f>
        <v>#N/A</v>
      </c>
      <c r="K119" t="e">
        <f>VLOOKUP($A119,[1]edgar_lookups!$B$1:$K$264,8,FALSE)</f>
        <v>#N/A</v>
      </c>
    </row>
    <row r="120" spans="1:11" x14ac:dyDescent="0.25">
      <c r="A120" t="s">
        <v>368</v>
      </c>
      <c r="B120">
        <v>106</v>
      </c>
      <c r="D120" s="18" t="e">
        <f>VLOOKUP(B120,'ORCL eg.'!$E$4:$E$187,1,FALSE)</f>
        <v>#N/A</v>
      </c>
      <c r="E120" t="e">
        <f>VLOOKUP(A120,[1]edgar_lookups!$B$1:$H$264,4,FALSE)</f>
        <v>#N/A</v>
      </c>
      <c r="F120" t="e">
        <f>VLOOKUP($A120,[1]edgar_lookups!$B$1:$H$264,2,FALSE)</f>
        <v>#N/A</v>
      </c>
      <c r="G120" s="18" t="e">
        <f t="shared" si="5"/>
        <v>#N/A</v>
      </c>
      <c r="H120" t="e">
        <f>VLOOKUP($A120,[1]edgar_lookups!$B$1:$H$264,5,FALSE)</f>
        <v>#N/A</v>
      </c>
      <c r="I120" t="e">
        <f>VLOOKUP($A120,[1]edgar_lookups!$B$1:$H$264,6,FALSE)</f>
        <v>#N/A</v>
      </c>
      <c r="J120" t="e">
        <f>VLOOKUP($A120,[1]edgar_lookups!$B$1:$H$264,7,FALSE)</f>
        <v>#N/A</v>
      </c>
      <c r="K120" t="e">
        <f>VLOOKUP($A120,[1]edgar_lookups!$B$1:$K$264,8,FALSE)</f>
        <v>#N/A</v>
      </c>
    </row>
    <row r="121" spans="1:11" x14ac:dyDescent="0.25">
      <c r="A121" t="s">
        <v>369</v>
      </c>
      <c r="B121">
        <v>14235</v>
      </c>
      <c r="C121" t="str">
        <f t="shared" ref="C121:C122" si="14">A121</f>
        <v>StockholdersEquity</v>
      </c>
      <c r="D121" s="18">
        <f>VLOOKUP(B121,'ORCL eg.'!$E$4:$E$187,1,FALSE)</f>
        <v>14235</v>
      </c>
      <c r="E121" t="e">
        <f>VLOOKUP(A121,[1]edgar_lookups!$B$1:$H$264,4,FALSE)</f>
        <v>#N/A</v>
      </c>
      <c r="F121" t="e">
        <f>VLOOKUP($A121,[1]edgar_lookups!$B$1:$H$264,2,FALSE)</f>
        <v>#N/A</v>
      </c>
      <c r="G121" s="18" t="e">
        <f t="shared" si="5"/>
        <v>#N/A</v>
      </c>
      <c r="H121" t="e">
        <f>VLOOKUP($A121,[1]edgar_lookups!$B$1:$H$264,5,FALSE)</f>
        <v>#N/A</v>
      </c>
      <c r="I121" t="e">
        <f>VLOOKUP($A121,[1]edgar_lookups!$B$1:$H$264,6,FALSE)</f>
        <v>#N/A</v>
      </c>
      <c r="J121" t="e">
        <f>VLOOKUP($A121,[1]edgar_lookups!$B$1:$H$264,7,FALSE)</f>
        <v>#N/A</v>
      </c>
      <c r="K121" t="e">
        <f>VLOOKUP($A121,[1]edgar_lookups!$B$1:$K$264,8,FALSE)</f>
        <v>#N/A</v>
      </c>
    </row>
    <row r="122" spans="1:11" x14ac:dyDescent="0.25">
      <c r="A122" t="s">
        <v>370</v>
      </c>
      <c r="B122">
        <v>14881</v>
      </c>
      <c r="C122" t="str">
        <f t="shared" si="14"/>
        <v>StockholdersEquityIncludingPortionAttributableToNoncontrollingInterest</v>
      </c>
      <c r="D122" s="18">
        <f>VLOOKUP(B122,'ORCL eg.'!$E$4:$E$187,1,FALSE)</f>
        <v>14881</v>
      </c>
      <c r="E122">
        <f>VLOOKUP(A122,[1]edgar_lookups!$B$1:$H$264,4,FALSE)</f>
        <v>2</v>
      </c>
      <c r="F122">
        <f>VLOOKUP($A122,[1]edgar_lookups!$B$1:$H$264,2,FALSE)</f>
        <v>-1</v>
      </c>
      <c r="G122" s="18">
        <f t="shared" si="5"/>
        <v>-14881</v>
      </c>
      <c r="H122" t="str">
        <f>VLOOKUP($A122,[1]edgar_lookups!$B$1:$H$264,5,FALSE)</f>
        <v>na</v>
      </c>
      <c r="I122" t="str">
        <f>VLOOKUP($A122,[1]edgar_lookups!$B$1:$H$264,6,FALSE)</f>
        <v>eq</v>
      </c>
      <c r="J122" t="str">
        <f>VLOOKUP($A122,[1]edgar_lookups!$B$1:$H$264,7,FALSE)</f>
        <v>eq</v>
      </c>
      <c r="K122" t="str">
        <f>VLOOKUP($A122,[1]edgar_lookups!$B$1:$K$264,8,FALSE)</f>
        <v>other</v>
      </c>
    </row>
    <row r="123" spans="1:11" x14ac:dyDescent="0.25">
      <c r="A123" t="s">
        <v>371</v>
      </c>
      <c r="B123">
        <v>6800</v>
      </c>
      <c r="D123" s="18" t="e">
        <f>VLOOKUP(B123,'ORCL eg.'!$E$4:$E$187,1,FALSE)</f>
        <v>#N/A</v>
      </c>
      <c r="E123" t="e">
        <f>VLOOKUP(A123,[1]edgar_lookups!$B$1:$H$264,4,FALSE)</f>
        <v>#N/A</v>
      </c>
      <c r="F123" t="e">
        <f>VLOOKUP($A123,[1]edgar_lookups!$B$1:$H$264,2,FALSE)</f>
        <v>#N/A</v>
      </c>
      <c r="G123" s="18" t="e">
        <f t="shared" si="5"/>
        <v>#N/A</v>
      </c>
      <c r="H123" t="e">
        <f>VLOOKUP($A123,[1]edgar_lookups!$B$1:$H$264,5,FALSE)</f>
        <v>#N/A</v>
      </c>
      <c r="I123" t="e">
        <f>VLOOKUP($A123,[1]edgar_lookups!$B$1:$H$264,6,FALSE)</f>
        <v>#N/A</v>
      </c>
      <c r="J123" t="e">
        <f>VLOOKUP($A123,[1]edgar_lookups!$B$1:$H$264,7,FALSE)</f>
        <v>#N/A</v>
      </c>
      <c r="K123" t="e">
        <f>VLOOKUP($A123,[1]edgar_lookups!$B$1:$K$264,8,FALSE)</f>
        <v>#N/A</v>
      </c>
    </row>
    <row r="124" spans="1:11" x14ac:dyDescent="0.25">
      <c r="A124" t="s">
        <v>372</v>
      </c>
      <c r="B124">
        <v>4</v>
      </c>
      <c r="C124" t="str">
        <f>A124</f>
        <v>SubleaseIncome</v>
      </c>
      <c r="D124" s="18">
        <f>VLOOKUP(B124,'ORCL eg.'!$E$4:$E$187,1,FALSE)</f>
        <v>4</v>
      </c>
      <c r="E124" t="e">
        <f>VLOOKUP(A124,[1]edgar_lookups!$B$1:$H$264,4,FALSE)</f>
        <v>#N/A</v>
      </c>
      <c r="F124" t="e">
        <f>VLOOKUP($A124,[1]edgar_lookups!$B$1:$H$264,2,FALSE)</f>
        <v>#N/A</v>
      </c>
      <c r="G124" s="18" t="e">
        <f t="shared" si="5"/>
        <v>#N/A</v>
      </c>
      <c r="H124" t="e">
        <f>VLOOKUP($A124,[1]edgar_lookups!$B$1:$H$264,5,FALSE)</f>
        <v>#N/A</v>
      </c>
      <c r="I124" t="e">
        <f>VLOOKUP($A124,[1]edgar_lookups!$B$1:$H$264,6,FALSE)</f>
        <v>#N/A</v>
      </c>
      <c r="J124" t="e">
        <f>VLOOKUP($A124,[1]edgar_lookups!$B$1:$H$264,7,FALSE)</f>
        <v>#N/A</v>
      </c>
      <c r="K124" t="e">
        <f>VLOOKUP($A124,[1]edgar_lookups!$B$1:$K$264,8,FALSE)</f>
        <v>#N/A</v>
      </c>
    </row>
    <row r="125" spans="1:11" x14ac:dyDescent="0.25">
      <c r="A125" t="s">
        <v>373</v>
      </c>
      <c r="B125">
        <v>2</v>
      </c>
      <c r="D125" s="18" t="e">
        <f>VLOOKUP(B125,'ORCL eg.'!$E$4:$E$187,1,FALSE)</f>
        <v>#N/A</v>
      </c>
      <c r="E125" t="e">
        <f>VLOOKUP(A125,[1]edgar_lookups!$B$1:$H$264,4,FALSE)</f>
        <v>#N/A</v>
      </c>
      <c r="F125" t="e">
        <f>VLOOKUP($A125,[1]edgar_lookups!$B$1:$H$264,2,FALSE)</f>
        <v>#N/A</v>
      </c>
      <c r="G125" s="18" t="e">
        <f t="shared" si="5"/>
        <v>#N/A</v>
      </c>
      <c r="H125" t="e">
        <f>VLOOKUP($A125,[1]edgar_lookups!$B$1:$H$264,5,FALSE)</f>
        <v>#N/A</v>
      </c>
      <c r="I125" t="e">
        <f>VLOOKUP($A125,[1]edgar_lookups!$B$1:$H$264,6,FALSE)</f>
        <v>#N/A</v>
      </c>
      <c r="J125" t="e">
        <f>VLOOKUP($A125,[1]edgar_lookups!$B$1:$H$264,7,FALSE)</f>
        <v>#N/A</v>
      </c>
      <c r="K125" t="e">
        <f>VLOOKUP($A125,[1]edgar_lookups!$B$1:$K$264,8,FALSE)</f>
        <v>#N/A</v>
      </c>
    </row>
    <row r="126" spans="1:11" x14ac:dyDescent="0.25">
      <c r="A126" t="s">
        <v>374</v>
      </c>
      <c r="B126">
        <v>3271</v>
      </c>
      <c r="C126" t="str">
        <f t="shared" ref="C126:C127" si="15">A126</f>
        <v>WeightedAverageNumberOfDilutedSharesOutstanding</v>
      </c>
      <c r="D126" s="18">
        <f>VLOOKUP(B126,'ORCL eg.'!$E$4:$E$187,1,FALSE)</f>
        <v>3271</v>
      </c>
      <c r="E126" t="e">
        <f>VLOOKUP(A126,[1]edgar_lookups!$B$1:$H$264,4,FALSE)</f>
        <v>#N/A</v>
      </c>
      <c r="F126" t="e">
        <f>VLOOKUP($A126,[1]edgar_lookups!$B$1:$H$264,2,FALSE)</f>
        <v>#N/A</v>
      </c>
      <c r="G126" s="18" t="e">
        <f t="shared" si="5"/>
        <v>#N/A</v>
      </c>
      <c r="H126" t="e">
        <f>VLOOKUP($A126,[1]edgar_lookups!$B$1:$H$264,5,FALSE)</f>
        <v>#N/A</v>
      </c>
      <c r="I126" t="e">
        <f>VLOOKUP($A126,[1]edgar_lookups!$B$1:$H$264,6,FALSE)</f>
        <v>#N/A</v>
      </c>
      <c r="J126" t="e">
        <f>VLOOKUP($A126,[1]edgar_lookups!$B$1:$H$264,7,FALSE)</f>
        <v>#N/A</v>
      </c>
      <c r="K126" t="e">
        <f>VLOOKUP($A126,[1]edgar_lookups!$B$1:$K$264,8,FALSE)</f>
        <v>#N/A</v>
      </c>
    </row>
    <row r="127" spans="1:11" x14ac:dyDescent="0.25">
      <c r="A127" t="s">
        <v>375</v>
      </c>
      <c r="B127">
        <v>3190</v>
      </c>
      <c r="C127" t="str">
        <f t="shared" si="15"/>
        <v>WeightedAverageNumberOfSharesOutstandingBasic</v>
      </c>
      <c r="D127" s="18">
        <f>VLOOKUP(B127,'ORCL eg.'!$E$4:$E$187,1,FALSE)</f>
        <v>3190</v>
      </c>
      <c r="E127" t="e">
        <f>VLOOKUP(A127,[1]edgar_lookups!$B$1:$H$264,4,FALSE)</f>
        <v>#N/A</v>
      </c>
      <c r="F127" t="e">
        <f>VLOOKUP($A127,[1]edgar_lookups!$B$1:$H$264,2,FALSE)</f>
        <v>#N/A</v>
      </c>
      <c r="G127" s="18" t="e">
        <f t="shared" si="5"/>
        <v>#N/A</v>
      </c>
      <c r="H127" t="e">
        <f>VLOOKUP($A127,[1]edgar_lookups!$B$1:$H$264,5,FALSE)</f>
        <v>#N/A</v>
      </c>
      <c r="I127" t="e">
        <f>VLOOKUP($A127,[1]edgar_lookups!$B$1:$H$264,6,FALSE)</f>
        <v>#N/A</v>
      </c>
      <c r="J127" t="e">
        <f>VLOOKUP($A127,[1]edgar_lookups!$B$1:$H$264,7,FALSE)</f>
        <v>#N/A</v>
      </c>
      <c r="K127" t="e">
        <f>VLOOKUP($A127,[1]edgar_lookups!$B$1:$K$264,8,FALSE)</f>
        <v>#N/A</v>
      </c>
    </row>
  </sheetData>
  <autoFilter ref="A1:K127" xr:uid="{AB4B8E3A-90B2-49FA-A1D2-836D8948611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7"/>
  <sheetViews>
    <sheetView zoomScale="60" zoomScaleNormal="60" workbookViewId="0">
      <pane ySplit="2" topLeftCell="A60" activePane="bottomLeft" state="frozen"/>
      <selection pane="bottomLeft" activeCell="C82" sqref="C82"/>
    </sheetView>
  </sheetViews>
  <sheetFormatPr defaultRowHeight="15" x14ac:dyDescent="0.25"/>
  <cols>
    <col min="1" max="1" width="59.85546875" bestFit="1" customWidth="1"/>
    <col min="2" max="2" width="20.28515625" customWidth="1"/>
    <col min="3" max="3" width="16.7109375" customWidth="1"/>
    <col min="4" max="4" width="64.42578125" customWidth="1"/>
    <col min="5" max="6" width="21.28515625" style="2" customWidth="1"/>
    <col min="7" max="8" width="21.28515625" customWidth="1"/>
    <col min="9" max="9" width="16" customWidth="1"/>
    <col min="10" max="10" width="62" customWidth="1"/>
    <col min="13" max="13" width="57.7109375" bestFit="1" customWidth="1"/>
    <col min="14" max="17" width="15.5703125" customWidth="1"/>
  </cols>
  <sheetData>
    <row r="1" spans="1:10" x14ac:dyDescent="0.25">
      <c r="D1" s="1" t="s">
        <v>0</v>
      </c>
      <c r="E1" s="2" t="s">
        <v>1</v>
      </c>
      <c r="F1" s="2" t="s">
        <v>2</v>
      </c>
    </row>
    <row r="2" spans="1:10" x14ac:dyDescent="0.25">
      <c r="D2" t="s">
        <v>3</v>
      </c>
    </row>
    <row r="3" spans="1:10" x14ac:dyDescent="0.25">
      <c r="D3" t="s">
        <v>4</v>
      </c>
    </row>
    <row r="4" spans="1:10" x14ac:dyDescent="0.25">
      <c r="A4" t="str">
        <f>VLOOKUP(C4,dload!$B$1:$C$128,2,FALSE)</f>
        <v>CashAndCashEquivalentsAtCarryingValue</v>
      </c>
      <c r="B4" s="5">
        <f>C4</f>
        <v>23829</v>
      </c>
      <c r="C4" s="5">
        <f>E4</f>
        <v>23829</v>
      </c>
      <c r="D4" t="s">
        <v>5</v>
      </c>
      <c r="E4" s="3">
        <v>23829</v>
      </c>
      <c r="F4" s="4">
        <v>20514</v>
      </c>
      <c r="J4" t="str">
        <f>VLOOKUP(D4,Sheet1!$A$1:$B$160,2,FALSE)</f>
        <v>CashAndCashEquivalents</v>
      </c>
    </row>
    <row r="5" spans="1:10" x14ac:dyDescent="0.25">
      <c r="A5" t="str">
        <f>VLOOKUP(C5,dload!$B$1:$C$128,2,FALSE)</f>
        <v>AvailableForSaleSecuritiesDebtSecuritiesCurrent</v>
      </c>
      <c r="B5" s="5">
        <f t="shared" ref="B5:B27" si="0">C5</f>
        <v>2029</v>
      </c>
      <c r="C5" s="5">
        <f t="shared" ref="C5:C7" si="1">E5</f>
        <v>2029</v>
      </c>
      <c r="D5" t="s">
        <v>6</v>
      </c>
      <c r="E5" s="3">
        <v>2029</v>
      </c>
      <c r="F5" s="4">
        <v>17313</v>
      </c>
      <c r="G5" s="5"/>
      <c r="J5" t="str">
        <f>VLOOKUP(D5,Sheet1!$A$1:$B$160,2,FALSE)</f>
        <v>MarketableSecurities</v>
      </c>
    </row>
    <row r="6" spans="1:10" x14ac:dyDescent="0.25">
      <c r="A6" t="str">
        <f>VLOOKUP(C6,dload!$B$1:$C$128,2,FALSE)</f>
        <v>AccountsReceivableNetCurrent</v>
      </c>
      <c r="B6" s="5">
        <f t="shared" si="0"/>
        <v>4162</v>
      </c>
      <c r="C6" s="5">
        <f t="shared" si="1"/>
        <v>4162</v>
      </c>
      <c r="D6" t="s">
        <v>7</v>
      </c>
      <c r="E6" s="3">
        <v>4162</v>
      </c>
      <c r="F6" s="4">
        <v>5134</v>
      </c>
      <c r="J6" t="e">
        <f>VLOOKUP(D6,Sheet1!$A$1:$B$160,2,FALSE)</f>
        <v>#N/A</v>
      </c>
    </row>
    <row r="7" spans="1:10" x14ac:dyDescent="0.25">
      <c r="A7" t="str">
        <f>VLOOKUP(C7,dload!$B$1:$C$128,2,FALSE)</f>
        <v>PrepaidExpenseAndOtherAssetsCurrent</v>
      </c>
      <c r="B7" s="5">
        <f t="shared" si="0"/>
        <v>3422</v>
      </c>
      <c r="C7" s="5">
        <f t="shared" si="1"/>
        <v>3422</v>
      </c>
      <c r="D7" t="s">
        <v>8</v>
      </c>
      <c r="E7" s="3">
        <v>3422</v>
      </c>
      <c r="F7" s="4">
        <v>3425</v>
      </c>
      <c r="J7" t="str">
        <f>VLOOKUP(D7,Sheet1!$A$1:$B$160,2,FALSE)</f>
        <v>PrepaidExpensesAndOtherCurrentAssetsRelatingToVIEs</v>
      </c>
    </row>
    <row r="8" spans="1:10" x14ac:dyDescent="0.25">
      <c r="B8" s="5"/>
      <c r="D8" t="s">
        <v>9</v>
      </c>
      <c r="E8" s="4">
        <v>33442</v>
      </c>
      <c r="F8" s="4">
        <v>46386</v>
      </c>
      <c r="G8" t="s">
        <v>251</v>
      </c>
      <c r="J8" t="e">
        <f>VLOOKUP(D8,Sheet1!$A$1:$B$160,2,FALSE)</f>
        <v>#N/A</v>
      </c>
    </row>
    <row r="9" spans="1:10" x14ac:dyDescent="0.25">
      <c r="B9" s="5"/>
      <c r="D9" t="s">
        <v>10</v>
      </c>
      <c r="J9" t="e">
        <f>VLOOKUP(D9,Sheet1!$A$1:$B$160,2,FALSE)</f>
        <v>#N/A</v>
      </c>
    </row>
    <row r="10" spans="1:10" x14ac:dyDescent="0.25">
      <c r="A10" t="str">
        <f>VLOOKUP(C10,dload!$B$1:$C$128,2,FALSE)</f>
        <v>PropertyPlantAndEquipmentNet</v>
      </c>
      <c r="B10" s="5">
        <f t="shared" si="0"/>
        <v>6248</v>
      </c>
      <c r="C10" s="5">
        <f t="shared" ref="C10:C14" si="2">E10</f>
        <v>6248</v>
      </c>
      <c r="D10" t="s">
        <v>11</v>
      </c>
      <c r="E10" s="3">
        <v>6248</v>
      </c>
      <c r="F10" s="4">
        <v>6252</v>
      </c>
      <c r="J10" t="str">
        <f>VLOOKUP(D10,Sheet1!$A$1:$B$160,2,FALSE)</f>
        <v>PropertyPlantAndEquipmentNet</v>
      </c>
    </row>
    <row r="11" spans="1:10" x14ac:dyDescent="0.25">
      <c r="A11" t="str">
        <f>VLOOKUP(C11,dload!$B$1:$C$128,2,FALSE)</f>
        <v>FiniteLivedIntangibleAssetsNet</v>
      </c>
      <c r="B11" s="5">
        <f t="shared" si="0"/>
        <v>4088</v>
      </c>
      <c r="C11" s="5">
        <f t="shared" si="2"/>
        <v>4088</v>
      </c>
      <c r="D11" t="s">
        <v>12</v>
      </c>
      <c r="E11" s="3">
        <v>4088</v>
      </c>
      <c r="F11" s="4">
        <v>5279</v>
      </c>
      <c r="J11" t="str">
        <f>VLOOKUP(D11,Sheet1!$A$1:$B$160,2,FALSE)</f>
        <v>IntangibleAssetsNetExcludingGoodwillAndFranchiseRightsTotal</v>
      </c>
    </row>
    <row r="12" spans="1:10" x14ac:dyDescent="0.25">
      <c r="A12" t="str">
        <f>VLOOKUP(C12,dload!$B$1:$C$128,2,FALSE)</f>
        <v>Goodwill</v>
      </c>
      <c r="B12" s="5">
        <f t="shared" si="0"/>
        <v>43781</v>
      </c>
      <c r="C12" s="5">
        <f t="shared" si="2"/>
        <v>43781</v>
      </c>
      <c r="D12" t="s">
        <v>13</v>
      </c>
      <c r="E12" s="3">
        <v>43781</v>
      </c>
      <c r="F12" s="4">
        <v>43779</v>
      </c>
      <c r="J12" t="e">
        <f>VLOOKUP(D12,Sheet1!$A$1:$B$160,2,FALSE)</f>
        <v>#N/A</v>
      </c>
    </row>
    <row r="13" spans="1:10" x14ac:dyDescent="0.25">
      <c r="A13" t="str">
        <f>VLOOKUP(C13,dload!$B$1:$C$128,2,FALSE)</f>
        <v>DeferredTaxAssetsNetNoncurrent</v>
      </c>
      <c r="B13" s="5">
        <f t="shared" si="0"/>
        <v>2883</v>
      </c>
      <c r="C13" s="5">
        <f t="shared" si="2"/>
        <v>2883</v>
      </c>
      <c r="D13" t="s">
        <v>14</v>
      </c>
      <c r="E13" s="3">
        <v>2883</v>
      </c>
      <c r="F13" s="4">
        <v>2696</v>
      </c>
      <c r="J13" t="str">
        <f>VLOOKUP(D13,Sheet1!$A$1:$B$160,2,FALSE)</f>
        <v>DeferredTaxAssets</v>
      </c>
    </row>
    <row r="14" spans="1:10" x14ac:dyDescent="0.25">
      <c r="A14" t="str">
        <f>VLOOKUP(C14,dload!$B$1:$C$128,2,FALSE)</f>
        <v>OtherAssetsNoncurrent</v>
      </c>
      <c r="B14" s="5">
        <f t="shared" si="0"/>
        <v>6262</v>
      </c>
      <c r="C14" s="5">
        <f t="shared" si="2"/>
        <v>6262</v>
      </c>
      <c r="D14" t="s">
        <v>15</v>
      </c>
      <c r="E14" s="3">
        <v>6262</v>
      </c>
      <c r="F14" s="4">
        <v>4317</v>
      </c>
      <c r="J14" t="str">
        <f>VLOOKUP(D14,Sheet1!$A$1:$B$160,2,FALSE)</f>
        <v>OtherNoncurrentAssets</v>
      </c>
    </row>
    <row r="15" spans="1:10" x14ac:dyDescent="0.25">
      <c r="B15" s="5"/>
      <c r="D15" t="s">
        <v>16</v>
      </c>
      <c r="E15" s="4">
        <v>63262</v>
      </c>
      <c r="F15" s="4">
        <v>62323</v>
      </c>
      <c r="G15" t="s">
        <v>251</v>
      </c>
      <c r="J15" t="e">
        <f>VLOOKUP(D15,Sheet1!$A$1:$B$160,2,FALSE)</f>
        <v>#N/A</v>
      </c>
    </row>
    <row r="16" spans="1:10" x14ac:dyDescent="0.25">
      <c r="B16" s="5"/>
      <c r="D16" t="s">
        <v>17</v>
      </c>
      <c r="E16" s="4">
        <v>96704</v>
      </c>
      <c r="F16" s="4">
        <v>108709</v>
      </c>
      <c r="G16" t="s">
        <v>251</v>
      </c>
      <c r="J16" t="str">
        <f>VLOOKUP(D16,Sheet1!$A$1:$B$160,2,FALSE)</f>
        <v>TotalAssets</v>
      </c>
    </row>
    <row r="17" spans="1:10" x14ac:dyDescent="0.25">
      <c r="B17" s="5"/>
      <c r="D17" t="s">
        <v>18</v>
      </c>
      <c r="J17" t="e">
        <f>VLOOKUP(D17,Sheet1!$A$1:$B$160,2,FALSE)</f>
        <v>#N/A</v>
      </c>
    </row>
    <row r="18" spans="1:10" x14ac:dyDescent="0.25">
      <c r="A18" t="str">
        <f>VLOOKUP(E18,dload!$B$1:$C$128,2,FALSE)</f>
        <v>NotesPayableCurrent</v>
      </c>
      <c r="B18" s="5">
        <f t="shared" si="0"/>
        <v>-2355</v>
      </c>
      <c r="C18" s="5">
        <f>E18*-1</f>
        <v>-2355</v>
      </c>
      <c r="D18" t="s">
        <v>19</v>
      </c>
      <c r="E18" s="6">
        <v>2355</v>
      </c>
      <c r="F18" s="4">
        <v>4494</v>
      </c>
      <c r="J18" t="str">
        <f>VLOOKUP(D18,Sheet1!$A$1:$B$160,2,FALSE)</f>
        <v>NotesPayableCurrent</v>
      </c>
    </row>
    <row r="19" spans="1:10" x14ac:dyDescent="0.25">
      <c r="A19" t="str">
        <f>VLOOKUP(E19,dload!$B$1:$C$128,2,FALSE)</f>
        <v>AccountsPayableCurrent</v>
      </c>
      <c r="B19" s="5">
        <f t="shared" si="0"/>
        <v>-533</v>
      </c>
      <c r="C19" s="5">
        <f t="shared" ref="C19:C22" si="3">E19*-1</f>
        <v>-533</v>
      </c>
      <c r="D19" t="s">
        <v>20</v>
      </c>
      <c r="E19" s="7">
        <v>533</v>
      </c>
      <c r="F19" s="2">
        <v>580</v>
      </c>
      <c r="G19" t="s">
        <v>251</v>
      </c>
      <c r="J19" t="str">
        <f>VLOOKUP(D19,Sheet1!$A$1:$B$160,2,FALSE)</f>
        <v>AccountsPayableCurrentAndNoncurrent</v>
      </c>
    </row>
    <row r="20" spans="1:10" x14ac:dyDescent="0.25">
      <c r="A20" t="str">
        <f>VLOOKUP(E20,dload!$B$1:$C$128,2,FALSE)</f>
        <v>EmployeeRelatedLiabilitiesCurrent</v>
      </c>
      <c r="B20" s="5">
        <f t="shared" si="0"/>
        <v>-1317</v>
      </c>
      <c r="C20" s="5">
        <f t="shared" si="3"/>
        <v>-1317</v>
      </c>
      <c r="D20" t="s">
        <v>21</v>
      </c>
      <c r="E20" s="6">
        <v>1317</v>
      </c>
      <c r="F20" s="4">
        <v>1628</v>
      </c>
      <c r="J20" t="e">
        <f>VLOOKUP(D20,Sheet1!$A$1:$B$160,2,FALSE)</f>
        <v>#N/A</v>
      </c>
    </row>
    <row r="21" spans="1:10" x14ac:dyDescent="0.25">
      <c r="A21" t="str">
        <f>VLOOKUP(E21,dload!$B$1:$C$128,2,FALSE)</f>
        <v>ContractWithCustomerLiabilityCurrent</v>
      </c>
      <c r="B21" s="5">
        <f t="shared" si="0"/>
        <v>-7814</v>
      </c>
      <c r="C21" s="5">
        <f t="shared" si="3"/>
        <v>-7814</v>
      </c>
      <c r="D21" t="s">
        <v>22</v>
      </c>
      <c r="E21" s="6">
        <v>7814</v>
      </c>
      <c r="F21" s="4">
        <v>8374</v>
      </c>
      <c r="J21" t="str">
        <f>VLOOKUP(D21,Sheet1!$A$1:$B$160,2,FALSE)</f>
        <v>DeferredRevenuesCurrent</v>
      </c>
    </row>
    <row r="22" spans="1:10" x14ac:dyDescent="0.25">
      <c r="A22" t="str">
        <f>VLOOKUP(E22,dload!$B$1:$C$128,2,FALSE)</f>
        <v>OtherLiabilitiesCurrent</v>
      </c>
      <c r="B22" s="5">
        <f t="shared" si="0"/>
        <v>-3721</v>
      </c>
      <c r="C22" s="5">
        <f t="shared" si="3"/>
        <v>-3721</v>
      </c>
      <c r="D22" t="s">
        <v>23</v>
      </c>
      <c r="E22" s="6">
        <v>3721</v>
      </c>
      <c r="F22" s="4">
        <v>3554</v>
      </c>
      <c r="J22" t="str">
        <f>VLOOKUP(D22,Sheet1!$A$1:$B$160,2,FALSE)</f>
        <v>OtherCurrentLiabilities</v>
      </c>
    </row>
    <row r="23" spans="1:10" x14ac:dyDescent="0.25">
      <c r="B23" s="5"/>
      <c r="D23" t="s">
        <v>24</v>
      </c>
      <c r="E23" s="4">
        <v>15740</v>
      </c>
      <c r="F23" s="4">
        <v>18630</v>
      </c>
      <c r="J23" t="e">
        <f>VLOOKUP(D23,Sheet1!$A$1:$B$160,2,FALSE)</f>
        <v>#N/A</v>
      </c>
    </row>
    <row r="24" spans="1:10" x14ac:dyDescent="0.25">
      <c r="B24" s="5"/>
      <c r="D24" t="s">
        <v>25</v>
      </c>
      <c r="G24" t="s">
        <v>252</v>
      </c>
      <c r="J24" t="e">
        <f>VLOOKUP(D24,Sheet1!$A$1:$B$160,2,FALSE)</f>
        <v>#N/A</v>
      </c>
    </row>
    <row r="25" spans="1:10" x14ac:dyDescent="0.25">
      <c r="A25" t="str">
        <f>VLOOKUP(E25,dload!$B$1:$C$128,2,FALSE)</f>
        <v>LongTermNotesAndLoans</v>
      </c>
      <c r="B25" s="5">
        <f t="shared" si="0"/>
        <v>-49320</v>
      </c>
      <c r="C25" s="5">
        <f t="shared" ref="C25:C27" si="4">E25*-1</f>
        <v>-49320</v>
      </c>
      <c r="D25" t="s">
        <v>26</v>
      </c>
      <c r="E25" s="6">
        <v>49320</v>
      </c>
      <c r="F25" s="4">
        <v>51673</v>
      </c>
      <c r="J25" t="e">
        <f>VLOOKUP(D25,Sheet1!$A$1:$B$160,2,FALSE)</f>
        <v>#N/A</v>
      </c>
    </row>
    <row r="26" spans="1:10" x14ac:dyDescent="0.25">
      <c r="A26" t="str">
        <f>VLOOKUP(E26,dload!$B$1:$C$128,2,FALSE)</f>
        <v>AccruedIncomeTaxesNoncurrent</v>
      </c>
      <c r="B26" s="5">
        <f t="shared" si="0"/>
        <v>-13168</v>
      </c>
      <c r="C26" s="5">
        <f t="shared" si="4"/>
        <v>-13168</v>
      </c>
      <c r="D26" t="s">
        <v>27</v>
      </c>
      <c r="E26" s="6">
        <v>13168</v>
      </c>
      <c r="F26" s="4">
        <v>13295</v>
      </c>
      <c r="J26" t="str">
        <f>VLOOKUP(D26,Sheet1!$A$1:$B$160,2,FALSE)</f>
        <v>IncomeTaxesPayable</v>
      </c>
    </row>
    <row r="27" spans="1:10" x14ac:dyDescent="0.25">
      <c r="A27" t="str">
        <f>VLOOKUP(E27,dload!$B$1:$C$128,2,FALSE)</f>
        <v>OtherLiabilitiesNoncurrent</v>
      </c>
      <c r="B27" s="5">
        <f t="shared" si="0"/>
        <v>-3595</v>
      </c>
      <c r="C27" s="5">
        <f t="shared" si="4"/>
        <v>-3595</v>
      </c>
      <c r="D27" t="s">
        <v>28</v>
      </c>
      <c r="E27" s="6">
        <v>3595</v>
      </c>
      <c r="F27" s="4">
        <v>2748</v>
      </c>
      <c r="J27" t="str">
        <f>VLOOKUP(D27,Sheet1!$A$1:$B$160,2,FALSE)</f>
        <v>OtherNoncurrentLiabilities</v>
      </c>
    </row>
    <row r="28" spans="1:10" x14ac:dyDescent="0.25">
      <c r="D28" t="s">
        <v>29</v>
      </c>
      <c r="E28" s="4">
        <v>66083</v>
      </c>
      <c r="F28" s="4">
        <v>67716</v>
      </c>
      <c r="J28" t="e">
        <f>VLOOKUP(D28,Sheet1!$A$1:$B$160,2,FALSE)</f>
        <v>#N/A</v>
      </c>
    </row>
    <row r="29" spans="1:10" x14ac:dyDescent="0.25">
      <c r="D29" t="s">
        <v>30</v>
      </c>
      <c r="E29" s="2">
        <v>0</v>
      </c>
      <c r="F29" s="2">
        <v>0</v>
      </c>
      <c r="J29" t="str">
        <f>VLOOKUP(D29,Sheet1!$A$1:$B$160,2,FALSE)</f>
        <v>CommitmentsAndContingencies</v>
      </c>
    </row>
    <row r="30" spans="1:10" x14ac:dyDescent="0.25">
      <c r="D30" t="s">
        <v>31</v>
      </c>
      <c r="J30" t="e">
        <f>VLOOKUP(D30,Sheet1!$A$1:$B$160,2,FALSE)</f>
        <v>#N/A</v>
      </c>
    </row>
    <row r="31" spans="1:10" x14ac:dyDescent="0.25">
      <c r="D31" t="s">
        <v>32</v>
      </c>
      <c r="E31" s="2">
        <v>0</v>
      </c>
      <c r="F31" s="2">
        <v>0</v>
      </c>
      <c r="J31" t="e">
        <f>VLOOKUP(D31,Sheet1!$A$1:$B$160,2,FALSE)</f>
        <v>#N/A</v>
      </c>
    </row>
    <row r="32" spans="1:10" x14ac:dyDescent="0.25">
      <c r="A32" t="str">
        <f>VLOOKUP(E32,dload!$B$1:$C$128,2,FALSE)</f>
        <v>CommonStocksIncludingAdditionalPaidInCapital</v>
      </c>
      <c r="C32" s="5">
        <f t="shared" ref="C32:C34" si="5">E32*-1</f>
        <v>-26685</v>
      </c>
      <c r="D32" t="s">
        <v>33</v>
      </c>
      <c r="E32" s="6">
        <v>26685</v>
      </c>
      <c r="F32" s="4">
        <v>26909</v>
      </c>
      <c r="J32" t="e">
        <f>VLOOKUP(D32,Sheet1!$A$1:$B$160,2,FALSE)</f>
        <v>#N/A</v>
      </c>
    </row>
    <row r="33" spans="1:10" x14ac:dyDescent="0.25">
      <c r="A33" t="str">
        <f>VLOOKUP(E33,dload!$B$1:$C$128,2,FALSE)</f>
        <v>RetainedEarningsAccumulatedDeficit</v>
      </c>
      <c r="C33" s="5">
        <f t="shared" si="5"/>
        <v>10771</v>
      </c>
      <c r="D33" t="s">
        <v>34</v>
      </c>
      <c r="E33" s="6">
        <v>-10771</v>
      </c>
      <c r="F33" s="4">
        <v>-3496</v>
      </c>
      <c r="J33" t="str">
        <f>VLOOKUP(D33,Sheet1!$A$1:$B$160,2,FALSE)</f>
        <v>ShareholdersRetainedEarningsAccumulatedDeficit</v>
      </c>
    </row>
    <row r="34" spans="1:10" x14ac:dyDescent="0.25">
      <c r="A34" t="str">
        <f>VLOOKUP(E34,dload!$B$1:$C$128,2,FALSE)</f>
        <v>AccumulatedOtherComprehensiveIncomeLossNetOfTax</v>
      </c>
      <c r="C34" s="5">
        <f t="shared" si="5"/>
        <v>1679</v>
      </c>
      <c r="D34" t="s">
        <v>35</v>
      </c>
      <c r="E34" s="6">
        <v>-1679</v>
      </c>
      <c r="F34" s="4">
        <v>-1628</v>
      </c>
      <c r="J34" t="e">
        <f>VLOOKUP(D34,Sheet1!$A$1:$B$160,2,FALSE)</f>
        <v>#N/A</v>
      </c>
    </row>
    <row r="35" spans="1:10" x14ac:dyDescent="0.25">
      <c r="D35" t="s">
        <v>36</v>
      </c>
      <c r="E35" s="4">
        <v>14235</v>
      </c>
      <c r="F35" s="4">
        <v>21785</v>
      </c>
      <c r="J35" t="e">
        <f>VLOOKUP(D35,Sheet1!$A$1:$B$160,2,FALSE)</f>
        <v>#N/A</v>
      </c>
    </row>
    <row r="36" spans="1:10" x14ac:dyDescent="0.25">
      <c r="A36" t="str">
        <f>VLOOKUP(E36,dload!$B$1:$C$128,2,FALSE)</f>
        <v>MinorityInterest</v>
      </c>
      <c r="C36" s="5">
        <f>E36*-1</f>
        <v>-646</v>
      </c>
      <c r="D36" t="s">
        <v>37</v>
      </c>
      <c r="E36" s="7">
        <v>646</v>
      </c>
      <c r="F36" s="2">
        <v>578</v>
      </c>
      <c r="G36" t="s">
        <v>379</v>
      </c>
      <c r="J36" t="str">
        <f>VLOOKUP(D36,Sheet1!$A$1:$B$160,2,FALSE)</f>
        <v>NoncontrollingInterests</v>
      </c>
    </row>
    <row r="37" spans="1:10" x14ac:dyDescent="0.25">
      <c r="A37" s="5">
        <f>E37-G37</f>
        <v>-1304</v>
      </c>
      <c r="B37" s="5">
        <f>-G37</f>
        <v>-16185</v>
      </c>
      <c r="D37" t="s">
        <v>38</v>
      </c>
      <c r="E37" s="14">
        <v>14881</v>
      </c>
      <c r="F37" s="4">
        <v>22363</v>
      </c>
      <c r="G37" s="4">
        <v>16185</v>
      </c>
      <c r="J37" t="str">
        <f>VLOOKUP(D37,Sheet1!$A$1:$B$160,2,FALSE)</f>
        <v>TotalEquity</v>
      </c>
    </row>
    <row r="38" spans="1:10" x14ac:dyDescent="0.25">
      <c r="C38" s="5">
        <f>SUM(C4:C37)</f>
        <v>0</v>
      </c>
      <c r="D38" t="s">
        <v>39</v>
      </c>
      <c r="E38" s="4">
        <v>96704</v>
      </c>
      <c r="F38" s="4">
        <v>108709</v>
      </c>
      <c r="J38" t="e">
        <f>VLOOKUP(D38,Sheet1!$A$1:$B$160,2,FALSE)</f>
        <v>#N/A</v>
      </c>
    </row>
    <row r="39" spans="1:10" x14ac:dyDescent="0.25">
      <c r="J39" t="e">
        <f>VLOOKUP(D39,Sheet1!$A$1:$B$160,2,FALSE)</f>
        <v>#N/A</v>
      </c>
    </row>
    <row r="40" spans="1:10" x14ac:dyDescent="0.25">
      <c r="J40" t="e">
        <f>VLOOKUP(D40,Sheet1!$A$1:$B$160,2,FALSE)</f>
        <v>#N/A</v>
      </c>
    </row>
    <row r="41" spans="1:10" x14ac:dyDescent="0.25">
      <c r="J41" t="e">
        <f>VLOOKUP(D41,Sheet1!$A$1:$B$160,2,FALSE)</f>
        <v>#N/A</v>
      </c>
    </row>
    <row r="42" spans="1:10" x14ac:dyDescent="0.25">
      <c r="D42" s="1" t="s">
        <v>40</v>
      </c>
      <c r="E42" s="2" t="s">
        <v>1</v>
      </c>
      <c r="F42" s="2" t="s">
        <v>2</v>
      </c>
      <c r="J42" t="e">
        <f>VLOOKUP(D42,Sheet1!$A$1:$B$160,2,FALSE)</f>
        <v>#N/A</v>
      </c>
    </row>
    <row r="43" spans="1:10" x14ac:dyDescent="0.25">
      <c r="D43" t="s">
        <v>3</v>
      </c>
      <c r="J43" t="e">
        <f>VLOOKUP(D43,Sheet1!$A$1:$B$160,2,FALSE)</f>
        <v>#N/A</v>
      </c>
    </row>
    <row r="44" spans="1:10" x14ac:dyDescent="0.25">
      <c r="D44" t="s">
        <v>41</v>
      </c>
      <c r="J44" t="str">
        <f>VLOOKUP(D44,Sheet1!$A$1:$B$160,2,FALSE)</f>
        <v>StatementOfFinancialPositionAbstract</v>
      </c>
    </row>
    <row r="45" spans="1:10" x14ac:dyDescent="0.25">
      <c r="D45" t="s">
        <v>42</v>
      </c>
      <c r="E45" s="2">
        <v>387</v>
      </c>
      <c r="F45" s="2" t="s">
        <v>43</v>
      </c>
      <c r="J45" t="e">
        <f>VLOOKUP(D45,Sheet1!$A$1:$B$160,2,FALSE)</f>
        <v>#N/A</v>
      </c>
    </row>
    <row r="46" spans="1:10" x14ac:dyDescent="0.25">
      <c r="D46" t="s">
        <v>44</v>
      </c>
      <c r="E46" s="2">
        <v>0.01</v>
      </c>
      <c r="F46" s="2" t="s">
        <v>45</v>
      </c>
      <c r="J46" t="str">
        <f>VLOOKUP(D46,Sheet1!$A$1:$B$160,2,FALSE)</f>
        <v>PreferredStockParValuePerShare</v>
      </c>
    </row>
    <row r="47" spans="1:10" x14ac:dyDescent="0.25">
      <c r="D47" t="s">
        <v>46</v>
      </c>
      <c r="E47" s="8">
        <v>1000000</v>
      </c>
      <c r="F47" s="8">
        <v>1000000</v>
      </c>
      <c r="J47" t="e">
        <f>VLOOKUP(D47,Sheet1!$A$1:$B$160,2,FALSE)</f>
        <v>#N/A</v>
      </c>
    </row>
    <row r="48" spans="1:10" x14ac:dyDescent="0.25">
      <c r="D48" t="s">
        <v>47</v>
      </c>
      <c r="E48" s="2">
        <v>0</v>
      </c>
      <c r="F48" s="2">
        <v>0</v>
      </c>
      <c r="J48" t="e">
        <f>VLOOKUP(D48,Sheet1!$A$1:$B$160,2,FALSE)</f>
        <v>#N/A</v>
      </c>
    </row>
    <row r="49" spans="1:10" x14ac:dyDescent="0.25">
      <c r="D49" t="s">
        <v>48</v>
      </c>
      <c r="E49" s="2" t="s">
        <v>45</v>
      </c>
      <c r="F49" s="2" t="s">
        <v>45</v>
      </c>
      <c r="J49" t="e">
        <f>VLOOKUP(D49,Sheet1!$A$1:$B$160,2,FALSE)</f>
        <v>#N/A</v>
      </c>
    </row>
    <row r="50" spans="1:10" x14ac:dyDescent="0.25">
      <c r="D50" t="s">
        <v>49</v>
      </c>
      <c r="E50" s="4">
        <v>11000000000</v>
      </c>
      <c r="F50" s="4">
        <v>11000000000</v>
      </c>
      <c r="J50" t="e">
        <f>VLOOKUP(D50,Sheet1!$A$1:$B$160,2,FALSE)</f>
        <v>#N/A</v>
      </c>
    </row>
    <row r="51" spans="1:10" x14ac:dyDescent="0.25">
      <c r="D51" t="s">
        <v>50</v>
      </c>
      <c r="E51" s="9">
        <v>3161000000</v>
      </c>
      <c r="F51" s="4">
        <v>3359000000</v>
      </c>
      <c r="J51" t="e">
        <f>VLOOKUP(D51,Sheet1!$A$1:$B$160,2,FALSE)</f>
        <v>#N/A</v>
      </c>
    </row>
    <row r="52" spans="1:10" x14ac:dyDescent="0.25">
      <c r="J52" t="e">
        <f>VLOOKUP(D52,Sheet1!$A$1:$B$160,2,FALSE)</f>
        <v>#N/A</v>
      </c>
    </row>
    <row r="53" spans="1:10" x14ac:dyDescent="0.25">
      <c r="G53" s="2"/>
      <c r="H53" s="2"/>
      <c r="J53" t="e">
        <f>VLOOKUP(D53,Sheet1!$A$1:$B$160,2,FALSE)</f>
        <v>#N/A</v>
      </c>
    </row>
    <row r="54" spans="1:10" x14ac:dyDescent="0.25">
      <c r="D54" s="1" t="s">
        <v>51</v>
      </c>
      <c r="E54" s="2" t="s">
        <v>52</v>
      </c>
      <c r="G54" s="2" t="s">
        <v>53</v>
      </c>
      <c r="H54" s="2"/>
      <c r="J54" t="e">
        <f>VLOOKUP(D54,Sheet1!$A$1:$B$160,2,FALSE)</f>
        <v>#N/A</v>
      </c>
    </row>
    <row r="55" spans="1:10" x14ac:dyDescent="0.25">
      <c r="D55" t="s">
        <v>54</v>
      </c>
      <c r="E55" s="2" t="s">
        <v>1</v>
      </c>
      <c r="F55" s="2" t="s">
        <v>55</v>
      </c>
      <c r="G55" s="2" t="s">
        <v>1</v>
      </c>
      <c r="H55" s="2" t="s">
        <v>55</v>
      </c>
      <c r="J55" t="e">
        <f>VLOOKUP(D55,Sheet1!$A$1:$B$160,2,FALSE)</f>
        <v>#N/A</v>
      </c>
    </row>
    <row r="56" spans="1:10" x14ac:dyDescent="0.25">
      <c r="D56" t="s">
        <v>56</v>
      </c>
      <c r="G56" s="2"/>
      <c r="H56" s="2"/>
      <c r="J56" t="e">
        <f>VLOOKUP(D56,Sheet1!$A$1:$B$160,2,FALSE)</f>
        <v>#N/A</v>
      </c>
    </row>
    <row r="57" spans="1:10" x14ac:dyDescent="0.25">
      <c r="D57" t="s">
        <v>57</v>
      </c>
      <c r="E57" s="4">
        <v>6930</v>
      </c>
      <c r="F57" s="4">
        <v>6662</v>
      </c>
      <c r="G57" s="4">
        <v>20546</v>
      </c>
      <c r="H57" s="4">
        <v>19908</v>
      </c>
      <c r="J57" t="e">
        <f>VLOOKUP(D57,Sheet1!$A$1:$B$160,2,FALSE)</f>
        <v>#N/A</v>
      </c>
    </row>
    <row r="58" spans="1:10" x14ac:dyDescent="0.25">
      <c r="D58" t="s">
        <v>58</v>
      </c>
      <c r="E58" s="4">
        <v>1231</v>
      </c>
      <c r="F58" s="4">
        <v>1251</v>
      </c>
      <c r="G58" s="4">
        <v>3169</v>
      </c>
      <c r="H58" s="4">
        <v>3334</v>
      </c>
      <c r="J58" t="e">
        <f>VLOOKUP(D58,Sheet1!$A$1:$B$160,2,FALSE)</f>
        <v>#N/A</v>
      </c>
    </row>
    <row r="59" spans="1:10" x14ac:dyDescent="0.25">
      <c r="D59" t="s">
        <v>59</v>
      </c>
      <c r="E59" s="2">
        <v>857</v>
      </c>
      <c r="F59" s="2">
        <v>915</v>
      </c>
      <c r="G59" s="4">
        <v>2542</v>
      </c>
      <c r="H59" s="4">
        <v>2711</v>
      </c>
      <c r="J59" t="str">
        <f>VLOOKUP(D59,Sheet1!$A$1:$B$160,2,FALSE)</f>
        <v>HardwareSalesRevenue</v>
      </c>
    </row>
    <row r="60" spans="1:10" x14ac:dyDescent="0.25">
      <c r="D60" t="s">
        <v>60</v>
      </c>
      <c r="E60" s="2">
        <v>778</v>
      </c>
      <c r="F60" s="2">
        <v>786</v>
      </c>
      <c r="G60" s="4">
        <v>2372</v>
      </c>
      <c r="H60" s="4">
        <v>2416</v>
      </c>
      <c r="J60" t="str">
        <f>VLOOKUP(D60,Sheet1!$A$1:$B$160,2,FALSE)</f>
        <v>Services</v>
      </c>
    </row>
    <row r="61" spans="1:10" x14ac:dyDescent="0.25">
      <c r="A61">
        <f>E61*1000000</f>
        <v>9796000000</v>
      </c>
      <c r="B61" s="5">
        <f>C61</f>
        <v>-9796</v>
      </c>
      <c r="C61" s="5">
        <f>-E61</f>
        <v>-9796</v>
      </c>
      <c r="D61" t="s">
        <v>61</v>
      </c>
      <c r="E61" s="4">
        <v>9796</v>
      </c>
      <c r="F61" s="4">
        <v>9614</v>
      </c>
      <c r="G61" s="4">
        <v>28629</v>
      </c>
      <c r="H61" s="4">
        <v>28369</v>
      </c>
      <c r="J61" t="e">
        <f>VLOOKUP(D61,Sheet1!$A$1:$B$160,2,FALSE)</f>
        <v>#N/A</v>
      </c>
    </row>
    <row r="62" spans="1:10" x14ac:dyDescent="0.25">
      <c r="D62" t="s">
        <v>62</v>
      </c>
      <c r="G62" s="2"/>
      <c r="H62" s="2"/>
      <c r="J62" t="str">
        <f>VLOOKUP(D62,Sheet1!$A$1:$B$160,2,FALSE)</f>
        <v>OperatingExpenseAbstract</v>
      </c>
    </row>
    <row r="63" spans="1:10" x14ac:dyDescent="0.25">
      <c r="D63" t="s">
        <v>57</v>
      </c>
      <c r="E63" s="2">
        <v>991</v>
      </c>
      <c r="F63" s="2">
        <v>937</v>
      </c>
      <c r="G63" s="4">
        <v>2994</v>
      </c>
      <c r="H63" s="4">
        <v>2807</v>
      </c>
      <c r="J63" t="e">
        <f>VLOOKUP(D63,Sheet1!$A$1:$B$160,2,FALSE)</f>
        <v>#N/A</v>
      </c>
    </row>
    <row r="64" spans="1:10" x14ac:dyDescent="0.25">
      <c r="D64" t="s">
        <v>59</v>
      </c>
      <c r="E64" s="2">
        <v>271</v>
      </c>
      <c r="F64" s="2">
        <v>339</v>
      </c>
      <c r="G64" s="2">
        <v>828</v>
      </c>
      <c r="H64" s="2">
        <v>998</v>
      </c>
      <c r="J64" t="str">
        <f>VLOOKUP(D64,Sheet1!$A$1:$B$160,2,FALSE)</f>
        <v>HardwareSalesRevenue</v>
      </c>
    </row>
    <row r="65" spans="1:10" x14ac:dyDescent="0.25">
      <c r="D65" t="s">
        <v>60</v>
      </c>
      <c r="E65" s="2">
        <v>702</v>
      </c>
      <c r="F65" s="2">
        <v>700</v>
      </c>
      <c r="G65" s="4">
        <v>2147</v>
      </c>
      <c r="H65" s="4">
        <v>2127</v>
      </c>
      <c r="J65" t="str">
        <f>VLOOKUP(D65,Sheet1!$A$1:$B$160,2,FALSE)</f>
        <v>Services</v>
      </c>
    </row>
    <row r="66" spans="1:10" x14ac:dyDescent="0.25">
      <c r="D66" t="s">
        <v>63</v>
      </c>
      <c r="E66" s="4">
        <v>2049</v>
      </c>
      <c r="F66" s="4">
        <v>2051</v>
      </c>
      <c r="G66" s="4">
        <v>6135</v>
      </c>
      <c r="H66" s="4">
        <v>6191</v>
      </c>
      <c r="J66" t="str">
        <f>VLOOKUP(D66,Sheet1!$A$1:$B$160,2,FALSE)</f>
        <v>SalesAndMarketing</v>
      </c>
    </row>
    <row r="67" spans="1:10" x14ac:dyDescent="0.25">
      <c r="D67" t="s">
        <v>64</v>
      </c>
      <c r="E67" s="4">
        <v>1500</v>
      </c>
      <c r="F67" s="4">
        <v>1426</v>
      </c>
      <c r="G67" s="4">
        <v>4588</v>
      </c>
      <c r="H67" s="4">
        <v>4464</v>
      </c>
      <c r="J67" t="e">
        <f>VLOOKUP(D67,Sheet1!$A$1:$B$160,2,FALSE)</f>
        <v>#N/A</v>
      </c>
    </row>
    <row r="68" spans="1:10" x14ac:dyDescent="0.25">
      <c r="D68" t="s">
        <v>65</v>
      </c>
      <c r="E68" s="2">
        <v>288</v>
      </c>
      <c r="F68" s="2">
        <v>316</v>
      </c>
      <c r="G68" s="2">
        <v>903</v>
      </c>
      <c r="H68" s="2">
        <v>935</v>
      </c>
      <c r="J68" t="e">
        <f>VLOOKUP(D68,Sheet1!$A$1:$B$160,2,FALSE)</f>
        <v>#N/A</v>
      </c>
    </row>
    <row r="69" spans="1:10" x14ac:dyDescent="0.25">
      <c r="D69" t="s">
        <v>66</v>
      </c>
      <c r="E69" s="2">
        <v>400</v>
      </c>
      <c r="F69" s="2">
        <v>407</v>
      </c>
      <c r="G69" s="4">
        <v>1221</v>
      </c>
      <c r="H69" s="4">
        <v>1265</v>
      </c>
      <c r="J69" t="str">
        <f>VLOOKUP(D69,Sheet1!$A$1:$B$160,2,FALSE)</f>
        <v>AmortizationOfIntangibleAssets</v>
      </c>
    </row>
    <row r="70" spans="1:10" x14ac:dyDescent="0.25">
      <c r="D70" t="s">
        <v>67</v>
      </c>
      <c r="E70" s="2">
        <v>7</v>
      </c>
      <c r="F70" s="2">
        <v>-4</v>
      </c>
      <c r="G70" s="2">
        <v>44</v>
      </c>
      <c r="H70" s="2">
        <v>29</v>
      </c>
      <c r="J70" t="e">
        <f>VLOOKUP(D70,Sheet1!$A$1:$B$160,2,FALSE)</f>
        <v>#N/A</v>
      </c>
    </row>
    <row r="71" spans="1:10" x14ac:dyDescent="0.25">
      <c r="D71" t="s">
        <v>68</v>
      </c>
      <c r="E71" s="2">
        <v>60</v>
      </c>
      <c r="F71" s="2">
        <v>43</v>
      </c>
      <c r="G71" s="2">
        <v>181</v>
      </c>
      <c r="H71" s="2">
        <v>275</v>
      </c>
      <c r="J71" t="e">
        <f>VLOOKUP(D71,Sheet1!$A$1:$B$160,2,FALSE)</f>
        <v>#N/A</v>
      </c>
    </row>
    <row r="72" spans="1:10" x14ac:dyDescent="0.25">
      <c r="A72" t="s">
        <v>283</v>
      </c>
      <c r="B72" s="5">
        <f>C72</f>
        <v>6268</v>
      </c>
      <c r="C72" s="5">
        <f>E72</f>
        <v>6268</v>
      </c>
      <c r="D72" t="s">
        <v>69</v>
      </c>
      <c r="E72" s="4">
        <v>6268</v>
      </c>
      <c r="F72" s="4">
        <v>6215</v>
      </c>
      <c r="G72" s="4">
        <v>19041</v>
      </c>
      <c r="H72" s="4">
        <v>19091</v>
      </c>
      <c r="J72" t="str">
        <f>VLOOKUP(D72,Sheet1!$A$1:$B$160,2,FALSE)</f>
        <v>TotalOperatingExpenses</v>
      </c>
    </row>
    <row r="73" spans="1:10" x14ac:dyDescent="0.25">
      <c r="D73" t="s">
        <v>70</v>
      </c>
      <c r="E73" s="4">
        <v>3528</v>
      </c>
      <c r="F73" s="4">
        <v>3399</v>
      </c>
      <c r="G73" s="4">
        <v>9588</v>
      </c>
      <c r="H73" s="4">
        <v>9278</v>
      </c>
      <c r="J73" t="str">
        <f>VLOOKUP(D73,Sheet1!$A$1:$B$160,2,FALSE)</f>
        <v>OperatingIncome</v>
      </c>
    </row>
    <row r="74" spans="1:10" x14ac:dyDescent="0.25">
      <c r="A74" t="s">
        <v>173</v>
      </c>
      <c r="B74">
        <f>C74</f>
        <v>456</v>
      </c>
      <c r="C74">
        <f>-E74</f>
        <v>456</v>
      </c>
      <c r="D74" t="s">
        <v>71</v>
      </c>
      <c r="E74" s="2">
        <v>-456</v>
      </c>
      <c r="F74" s="2">
        <v>-509</v>
      </c>
      <c r="G74" s="4">
        <v>-1416</v>
      </c>
      <c r="H74" s="4">
        <v>-1557</v>
      </c>
      <c r="J74" t="str">
        <f>VLOOKUP(D74,Sheet1!$A$1:$B$160,2,FALSE)</f>
        <v>InterestExpense</v>
      </c>
    </row>
    <row r="75" spans="1:10" x14ac:dyDescent="0.25">
      <c r="A75" t="s">
        <v>330</v>
      </c>
      <c r="B75">
        <f>C75</f>
        <v>-4</v>
      </c>
      <c r="C75">
        <f>-E75</f>
        <v>-4</v>
      </c>
      <c r="D75" t="s">
        <v>72</v>
      </c>
      <c r="E75" s="2">
        <v>4</v>
      </c>
      <c r="F75" s="2">
        <v>198</v>
      </c>
      <c r="G75" s="2">
        <v>195</v>
      </c>
      <c r="H75" s="2">
        <v>681</v>
      </c>
      <c r="J75" t="e">
        <f>VLOOKUP(D75,Sheet1!$A$1:$B$160,2,FALSE)</f>
        <v>#N/A</v>
      </c>
    </row>
    <row r="76" spans="1:10" x14ac:dyDescent="0.25">
      <c r="D76" t="s">
        <v>73</v>
      </c>
      <c r="E76" s="4">
        <v>3076</v>
      </c>
      <c r="F76" s="4">
        <v>3088</v>
      </c>
      <c r="G76" s="4">
        <v>8367</v>
      </c>
      <c r="H76" s="4">
        <v>8402</v>
      </c>
      <c r="J76" t="e">
        <f>VLOOKUP(D76,Sheet1!$A$1:$B$160,2,FALSE)</f>
        <v>#N/A</v>
      </c>
    </row>
    <row r="77" spans="1:10" x14ac:dyDescent="0.25">
      <c r="A77" t="s">
        <v>310</v>
      </c>
      <c r="B77">
        <f>C77</f>
        <v>505</v>
      </c>
      <c r="C77">
        <f>E77</f>
        <v>505</v>
      </c>
      <c r="D77" t="s">
        <v>74</v>
      </c>
      <c r="E77" s="2">
        <v>505</v>
      </c>
      <c r="F77" s="2">
        <v>343</v>
      </c>
      <c r="G77" s="4">
        <v>1348</v>
      </c>
      <c r="H77" s="4">
        <v>1059</v>
      </c>
      <c r="J77" t="e">
        <f>VLOOKUP(D77,Sheet1!$A$1:$B$160,2,FALSE)</f>
        <v>#N/A</v>
      </c>
    </row>
    <row r="78" spans="1:10" x14ac:dyDescent="0.25">
      <c r="C78" s="5">
        <f>SUM(C61:C77)</f>
        <v>-2571</v>
      </c>
      <c r="D78" t="s">
        <v>75</v>
      </c>
      <c r="E78" s="4">
        <v>2571</v>
      </c>
      <c r="F78" s="2" t="s">
        <v>76</v>
      </c>
      <c r="G78" s="12">
        <v>7019</v>
      </c>
      <c r="H78" s="2" t="s">
        <v>78</v>
      </c>
      <c r="J78" t="str">
        <f>VLOOKUP(D78,Sheet1!$A$1:$B$160,2,FALSE)</f>
        <v>Netincome</v>
      </c>
    </row>
    <row r="79" spans="1:10" x14ac:dyDescent="0.25">
      <c r="D79" t="s">
        <v>79</v>
      </c>
      <c r="G79" s="2"/>
      <c r="H79" s="2"/>
      <c r="J79" t="e">
        <f>VLOOKUP(D79,Sheet1!$A$1:$B$160,2,FALSE)</f>
        <v>#N/A</v>
      </c>
    </row>
    <row r="80" spans="1:10" x14ac:dyDescent="0.25">
      <c r="D80" t="s">
        <v>80</v>
      </c>
      <c r="E80" s="2">
        <v>0.81</v>
      </c>
      <c r="F80" s="2" t="s">
        <v>81</v>
      </c>
      <c r="G80" s="2" t="s">
        <v>82</v>
      </c>
      <c r="H80" s="2" t="s">
        <v>83</v>
      </c>
      <c r="J80" t="e">
        <f>VLOOKUP(D80,Sheet1!$A$1:$B$160,2,FALSE)</f>
        <v>#N/A</v>
      </c>
    </row>
    <row r="81" spans="3:10" x14ac:dyDescent="0.25">
      <c r="D81" t="s">
        <v>84</v>
      </c>
      <c r="E81" s="2">
        <v>0.79</v>
      </c>
      <c r="F81" s="2" t="s">
        <v>85</v>
      </c>
      <c r="G81" s="2" t="s">
        <v>86</v>
      </c>
      <c r="H81" s="2" t="s">
        <v>87</v>
      </c>
      <c r="J81" t="e">
        <f>VLOOKUP(D81,Sheet1!$A$1:$B$160,2,FALSE)</f>
        <v>#N/A</v>
      </c>
    </row>
    <row r="82" spans="3:10" x14ac:dyDescent="0.25">
      <c r="D82" t="s">
        <v>88</v>
      </c>
      <c r="G82" s="2"/>
      <c r="H82" s="2"/>
      <c r="J82" t="str">
        <f>VLOOKUP(D82,Sheet1!$A$1:$B$160,2,FALSE)</f>
        <v>WeightedAverageCommonSharesOutstandingAbstract</v>
      </c>
    </row>
    <row r="83" spans="3:10" x14ac:dyDescent="0.25">
      <c r="D83" t="s">
        <v>80</v>
      </c>
      <c r="E83" s="4">
        <v>3190</v>
      </c>
      <c r="F83" s="4">
        <v>3526</v>
      </c>
      <c r="G83" s="4">
        <v>3251</v>
      </c>
      <c r="H83" s="4">
        <v>3716</v>
      </c>
      <c r="J83" t="e">
        <f>VLOOKUP(D83,Sheet1!$A$1:$B$160,2,FALSE)</f>
        <v>#N/A</v>
      </c>
    </row>
    <row r="84" spans="3:10" x14ac:dyDescent="0.25">
      <c r="C84" s="5"/>
      <c r="D84" t="s">
        <v>84</v>
      </c>
      <c r="E84" s="4">
        <v>3271</v>
      </c>
      <c r="F84" s="4">
        <v>3617</v>
      </c>
      <c r="G84" s="4">
        <v>3337</v>
      </c>
      <c r="H84" s="4">
        <v>3811</v>
      </c>
      <c r="J84" t="e">
        <f>VLOOKUP(D84,Sheet1!$A$1:$B$160,2,FALSE)</f>
        <v>#N/A</v>
      </c>
    </row>
    <row r="85" spans="3:10" x14ac:dyDescent="0.25">
      <c r="E85" s="4"/>
      <c r="G85" s="2"/>
      <c r="H85" s="2"/>
      <c r="J85" t="e">
        <f>VLOOKUP(D85,Sheet1!$A$1:$B$160,2,FALSE)</f>
        <v>#N/A</v>
      </c>
    </row>
    <row r="86" spans="3:10" x14ac:dyDescent="0.25">
      <c r="J86" t="e">
        <f>VLOOKUP(G36,Sheet1!$A$1:$B$160,2,FALSE)</f>
        <v>#N/A</v>
      </c>
    </row>
    <row r="87" spans="3:10" x14ac:dyDescent="0.25">
      <c r="D87" s="1" t="s">
        <v>89</v>
      </c>
      <c r="E87" s="2" t="s">
        <v>52</v>
      </c>
      <c r="G87" s="2" t="s">
        <v>53</v>
      </c>
      <c r="H87" s="2"/>
      <c r="J87" t="e">
        <f>VLOOKUP(D87,Sheet1!$A$1:$B$160,2,FALSE)</f>
        <v>#N/A</v>
      </c>
    </row>
    <row r="88" spans="3:10" x14ac:dyDescent="0.25">
      <c r="D88" t="s">
        <v>3</v>
      </c>
      <c r="E88" s="2" t="s">
        <v>1</v>
      </c>
      <c r="F88" s="2" t="s">
        <v>55</v>
      </c>
      <c r="G88" s="2" t="s">
        <v>1</v>
      </c>
      <c r="H88" s="2" t="s">
        <v>55</v>
      </c>
      <c r="J88" t="e">
        <f>VLOOKUP(D88,Sheet1!$A$1:$B$160,2,FALSE)</f>
        <v>#N/A</v>
      </c>
    </row>
    <row r="89" spans="3:10" x14ac:dyDescent="0.25">
      <c r="D89" t="s">
        <v>90</v>
      </c>
      <c r="G89" s="2"/>
      <c r="H89" s="2"/>
      <c r="J89" t="e">
        <f>VLOOKUP(D89,Sheet1!$A$1:$B$160,2,FALSE)</f>
        <v>#N/A</v>
      </c>
    </row>
    <row r="90" spans="3:10" x14ac:dyDescent="0.25">
      <c r="D90" t="s">
        <v>75</v>
      </c>
      <c r="E90" s="4">
        <v>2571</v>
      </c>
      <c r="F90" s="2" t="s">
        <v>76</v>
      </c>
      <c r="G90" s="2" t="s">
        <v>77</v>
      </c>
      <c r="H90" s="2" t="s">
        <v>78</v>
      </c>
      <c r="J90" t="str">
        <f>VLOOKUP(D90,Sheet1!$A$1:$B$160,2,FALSE)</f>
        <v>Netincome</v>
      </c>
    </row>
    <row r="91" spans="3:10" x14ac:dyDescent="0.25">
      <c r="D91" t="s">
        <v>91</v>
      </c>
      <c r="G91" s="2"/>
      <c r="H91" s="2"/>
      <c r="J91" t="e">
        <f>VLOOKUP(D91,Sheet1!$A$1:$B$160,2,FALSE)</f>
        <v>#N/A</v>
      </c>
    </row>
    <row r="92" spans="3:10" x14ac:dyDescent="0.25">
      <c r="D92" t="s">
        <v>92</v>
      </c>
      <c r="E92" s="2">
        <v>-86</v>
      </c>
      <c r="F92" s="2">
        <v>10</v>
      </c>
      <c r="G92" s="2">
        <v>-178</v>
      </c>
      <c r="H92" s="2">
        <v>-148</v>
      </c>
      <c r="J92" t="e">
        <f>VLOOKUP(D92,Sheet1!$A$1:$B$160,2,FALSE)</f>
        <v>#N/A</v>
      </c>
    </row>
    <row r="93" spans="3:10" x14ac:dyDescent="0.25">
      <c r="D93" t="s">
        <v>93</v>
      </c>
      <c r="E93" s="2">
        <v>34</v>
      </c>
      <c r="F93" s="2">
        <v>6</v>
      </c>
      <c r="G93" s="2">
        <v>45</v>
      </c>
      <c r="H93" s="2">
        <v>19</v>
      </c>
      <c r="J93" t="e">
        <f>VLOOKUP(D93,Sheet1!$A$1:$B$160,2,FALSE)</f>
        <v>#N/A</v>
      </c>
    </row>
    <row r="94" spans="3:10" x14ac:dyDescent="0.25">
      <c r="D94" t="s">
        <v>94</v>
      </c>
      <c r="E94" s="2">
        <v>3</v>
      </c>
      <c r="F94" s="2">
        <v>233</v>
      </c>
      <c r="G94" s="2">
        <v>91</v>
      </c>
      <c r="H94" s="2">
        <v>120</v>
      </c>
      <c r="J94" t="e">
        <f>VLOOKUP(D94,Sheet1!$A$1:$B$160,2,FALSE)</f>
        <v>#N/A</v>
      </c>
    </row>
    <row r="95" spans="3:10" x14ac:dyDescent="0.25">
      <c r="D95" t="s">
        <v>95</v>
      </c>
      <c r="E95" s="2">
        <v>7</v>
      </c>
      <c r="F95" s="2">
        <v>-18</v>
      </c>
      <c r="G95" s="2">
        <v>-9</v>
      </c>
      <c r="H95" s="2">
        <v>-36</v>
      </c>
      <c r="J95" t="e">
        <f>VLOOKUP(D95,Sheet1!$A$1:$B$160,2,FALSE)</f>
        <v>#N/A</v>
      </c>
    </row>
    <row r="96" spans="3:10" x14ac:dyDescent="0.25">
      <c r="C96">
        <f>-E96</f>
        <v>42</v>
      </c>
      <c r="D96" t="s">
        <v>96</v>
      </c>
      <c r="E96" s="2">
        <v>-42</v>
      </c>
      <c r="F96" s="2">
        <v>231</v>
      </c>
      <c r="G96" s="2">
        <v>-51</v>
      </c>
      <c r="H96" s="2">
        <v>-45</v>
      </c>
      <c r="J96" t="e">
        <f>VLOOKUP(D96,Sheet1!$A$1:$B$160,2,FALSE)</f>
        <v>#N/A</v>
      </c>
    </row>
    <row r="97" spans="4:10" x14ac:dyDescent="0.25">
      <c r="D97" t="s">
        <v>97</v>
      </c>
      <c r="E97" s="4">
        <v>2529</v>
      </c>
      <c r="F97" s="2" t="s">
        <v>98</v>
      </c>
      <c r="G97" s="2" t="s">
        <v>99</v>
      </c>
      <c r="H97" s="2" t="s">
        <v>100</v>
      </c>
      <c r="J97" t="str">
        <f>VLOOKUP(D97,Sheet1!$A$1:$B$160,2,FALSE)</f>
        <v>ComprehensiveIncome</v>
      </c>
    </row>
    <row r="98" spans="4:10" x14ac:dyDescent="0.25">
      <c r="J98" t="e">
        <f>VLOOKUP(D98,Sheet1!$A$1:$B$160,2,FALSE)</f>
        <v>#N/A</v>
      </c>
    </row>
    <row r="99" spans="4:10" x14ac:dyDescent="0.25">
      <c r="J99" t="e">
        <f>VLOOKUP(D99,Sheet1!$A$1:$B$160,2,FALSE)</f>
        <v>#N/A</v>
      </c>
    </row>
    <row r="100" spans="4:10" x14ac:dyDescent="0.25">
      <c r="D100" s="1" t="s">
        <v>101</v>
      </c>
      <c r="E100" s="2" t="s">
        <v>102</v>
      </c>
      <c r="F100" s="2" t="s">
        <v>103</v>
      </c>
      <c r="G100" s="2" t="s">
        <v>104</v>
      </c>
      <c r="H100" s="2" t="s">
        <v>105</v>
      </c>
      <c r="I100" s="2"/>
      <c r="J100" t="e">
        <f>VLOOKUP(D100,Sheet1!$A$1:$B$160,2,FALSE)</f>
        <v>#N/A</v>
      </c>
    </row>
    <row r="101" spans="4:10" x14ac:dyDescent="0.25">
      <c r="D101" t="s">
        <v>3</v>
      </c>
      <c r="G101" s="2"/>
      <c r="H101" s="2"/>
      <c r="I101" s="2"/>
      <c r="J101" t="e">
        <f>VLOOKUP(D101,Sheet1!$A$1:$B$160,2,FALSE)</f>
        <v>#N/A</v>
      </c>
    </row>
    <row r="102" spans="4:10" x14ac:dyDescent="0.25">
      <c r="D102" t="s">
        <v>106</v>
      </c>
      <c r="F102" s="2" t="s">
        <v>107</v>
      </c>
      <c r="G102" s="2" t="s">
        <v>108</v>
      </c>
      <c r="H102" s="2" t="s">
        <v>109</v>
      </c>
      <c r="I102" s="2"/>
      <c r="J102" t="e">
        <f>VLOOKUP(D102,Sheet1!$A$1:$B$160,2,FALSE)</f>
        <v>#N/A</v>
      </c>
    </row>
    <row r="103" spans="4:10" x14ac:dyDescent="0.25">
      <c r="D103" t="s">
        <v>110</v>
      </c>
      <c r="G103" s="2">
        <v>-110</v>
      </c>
      <c r="H103" s="2"/>
      <c r="I103" s="2"/>
      <c r="J103" t="e">
        <f>VLOOKUP(D103,Sheet1!$A$1:$B$160,2,FALSE)</f>
        <v>#N/A</v>
      </c>
    </row>
    <row r="104" spans="4:10" x14ac:dyDescent="0.25">
      <c r="D104" t="s">
        <v>111</v>
      </c>
      <c r="E104" s="2">
        <v>-45</v>
      </c>
      <c r="G104" s="2"/>
      <c r="H104" s="2">
        <v>-45</v>
      </c>
      <c r="I104" s="2"/>
      <c r="J104" t="e">
        <f>VLOOKUP(D104,Sheet1!$A$1:$B$160,2,FALSE)</f>
        <v>#N/A</v>
      </c>
    </row>
    <row r="105" spans="4:10" x14ac:dyDescent="0.25">
      <c r="D105" t="s">
        <v>112</v>
      </c>
      <c r="F105" s="4">
        <v>1476</v>
      </c>
      <c r="G105" s="2"/>
      <c r="H105" s="2"/>
      <c r="I105" s="2"/>
      <c r="J105" t="str">
        <f>VLOOKUP(D105,Sheet1!$A$1:$B$160,2,FALSE)</f>
        <v>CommonStockIssuedMember</v>
      </c>
    </row>
    <row r="106" spans="4:10" x14ac:dyDescent="0.25">
      <c r="D106" t="s">
        <v>113</v>
      </c>
      <c r="F106" s="4">
        <v>1259</v>
      </c>
      <c r="G106" s="2"/>
      <c r="H106" s="2"/>
      <c r="I106" s="2"/>
      <c r="J106" t="str">
        <f>VLOOKUP(D106,Sheet1!$A$1:$B$160,2,FALSE)</f>
        <v>StockBasedCompensation</v>
      </c>
    </row>
    <row r="107" spans="4:10" x14ac:dyDescent="0.25">
      <c r="D107" t="s">
        <v>114</v>
      </c>
      <c r="E107" s="4">
        <v>-30000</v>
      </c>
      <c r="F107" s="4">
        <v>-4496</v>
      </c>
      <c r="G107" s="4">
        <v>-25505</v>
      </c>
      <c r="H107" s="2"/>
      <c r="I107" s="2"/>
      <c r="J107" t="str">
        <f>VLOOKUP(D107,Sheet1!$A$1:$B$160,2,FALSE)</f>
        <v>RepurchaseOfTreasuryStock</v>
      </c>
    </row>
    <row r="108" spans="4:10" x14ac:dyDescent="0.25">
      <c r="D108" t="s">
        <v>115</v>
      </c>
      <c r="G108" s="4">
        <v>-2126</v>
      </c>
      <c r="H108" s="2"/>
      <c r="I108" s="2"/>
      <c r="J108" t="e">
        <f>VLOOKUP(D108,Sheet1!$A$1:$B$160,2,FALSE)</f>
        <v>#N/A</v>
      </c>
    </row>
    <row r="109" spans="4:10" x14ac:dyDescent="0.25">
      <c r="D109" t="s">
        <v>75</v>
      </c>
      <c r="G109" s="4">
        <v>7343</v>
      </c>
      <c r="H109" s="2"/>
      <c r="I109" s="2"/>
      <c r="J109" t="str">
        <f>VLOOKUP(D109,Sheet1!$A$1:$B$160,2,FALSE)</f>
        <v>Netincome</v>
      </c>
    </row>
    <row r="110" spans="4:10" x14ac:dyDescent="0.25">
      <c r="D110" t="s">
        <v>116</v>
      </c>
      <c r="F110" s="2">
        <v>-457</v>
      </c>
      <c r="G110" s="2">
        <v>3</v>
      </c>
      <c r="H110" s="2">
        <v>23</v>
      </c>
      <c r="I110" s="2"/>
      <c r="J110" t="str">
        <f>VLOOKUP(D110,Sheet1!$A$1:$B$160,2,FALSE)</f>
        <v>OtherNet</v>
      </c>
    </row>
    <row r="111" spans="4:10" x14ac:dyDescent="0.25">
      <c r="D111" t="s">
        <v>117</v>
      </c>
      <c r="E111" s="4">
        <v>24238</v>
      </c>
      <c r="F111" s="4">
        <v>26732</v>
      </c>
      <c r="G111" s="4">
        <v>-1284</v>
      </c>
      <c r="H111" s="4">
        <v>-1210</v>
      </c>
      <c r="I111" s="2"/>
      <c r="J111" t="e">
        <f>VLOOKUP(D111,Sheet1!$A$1:$B$160,2,FALSE)</f>
        <v>#N/A</v>
      </c>
    </row>
    <row r="112" spans="4:10" x14ac:dyDescent="0.25">
      <c r="D112" t="s">
        <v>118</v>
      </c>
      <c r="E112" s="2" t="s">
        <v>119</v>
      </c>
      <c r="G112" s="2"/>
      <c r="H112" s="2"/>
      <c r="I112" s="2"/>
      <c r="J112" t="e">
        <f>VLOOKUP(D112,Sheet1!$A$1:$B$160,2,FALSE)</f>
        <v>#N/A</v>
      </c>
    </row>
    <row r="113" spans="2:18" x14ac:dyDescent="0.25">
      <c r="D113" t="s">
        <v>120</v>
      </c>
      <c r="F113" s="4">
        <v>27430</v>
      </c>
      <c r="G113" s="4">
        <v>5107</v>
      </c>
      <c r="H113" s="4">
        <v>-1482</v>
      </c>
      <c r="I113" s="2"/>
      <c r="J113" t="e">
        <f>VLOOKUP(D113,Sheet1!$A$1:$B$160,2,FALSE)</f>
        <v>#N/A</v>
      </c>
    </row>
    <row r="114" spans="2:18" x14ac:dyDescent="0.25">
      <c r="D114" t="s">
        <v>110</v>
      </c>
      <c r="G114" s="2">
        <v>0</v>
      </c>
      <c r="H114" s="2"/>
      <c r="I114" s="2"/>
      <c r="J114" t="e">
        <f>VLOOKUP(D114,Sheet1!$A$1:$B$160,2,FALSE)</f>
        <v>#N/A</v>
      </c>
    </row>
    <row r="115" spans="2:18" x14ac:dyDescent="0.25">
      <c r="D115" t="s">
        <v>111</v>
      </c>
      <c r="E115" s="2" t="s">
        <v>121</v>
      </c>
      <c r="G115" s="2"/>
      <c r="H115" s="2">
        <v>231</v>
      </c>
      <c r="I115" s="2"/>
      <c r="J115" t="e">
        <f>VLOOKUP(D115,Sheet1!$A$1:$B$160,2,FALSE)</f>
        <v>#N/A</v>
      </c>
    </row>
    <row r="116" spans="2:18" x14ac:dyDescent="0.25">
      <c r="D116" t="s">
        <v>112</v>
      </c>
      <c r="F116" s="2">
        <v>450</v>
      </c>
      <c r="G116" s="2"/>
      <c r="H116" s="2"/>
      <c r="I116" s="2"/>
      <c r="J116" t="str">
        <f>VLOOKUP(D116,Sheet1!$A$1:$B$160,2,FALSE)</f>
        <v>CommonStockIssuedMember</v>
      </c>
    </row>
    <row r="117" spans="2:18" x14ac:dyDescent="0.25">
      <c r="D117" t="s">
        <v>113</v>
      </c>
      <c r="F117" s="2">
        <v>427</v>
      </c>
      <c r="G117" s="2"/>
      <c r="H117" s="2"/>
      <c r="I117" s="2"/>
      <c r="J117" t="str">
        <f>VLOOKUP(D117,Sheet1!$A$1:$B$160,2,FALSE)</f>
        <v>StockBasedCompensation</v>
      </c>
    </row>
    <row r="118" spans="2:18" x14ac:dyDescent="0.25">
      <c r="D118" t="s">
        <v>114</v>
      </c>
      <c r="F118" s="4">
        <v>-1533</v>
      </c>
      <c r="G118" s="4">
        <v>-8466</v>
      </c>
      <c r="H118" s="2"/>
      <c r="I118" s="2"/>
      <c r="J118" t="str">
        <f>VLOOKUP(D118,Sheet1!$A$1:$B$160,2,FALSE)</f>
        <v>RepurchaseOfTreasuryStock</v>
      </c>
    </row>
    <row r="119" spans="2:18" x14ac:dyDescent="0.25">
      <c r="D119" t="s">
        <v>115</v>
      </c>
      <c r="G119" s="2">
        <v>-670</v>
      </c>
      <c r="H119" s="2"/>
      <c r="I119" s="2"/>
      <c r="J119" t="e">
        <f>VLOOKUP(D119,Sheet1!$A$1:$B$160,2,FALSE)</f>
        <v>#N/A</v>
      </c>
    </row>
    <row r="120" spans="2:18" x14ac:dyDescent="0.25">
      <c r="D120" t="s">
        <v>75</v>
      </c>
      <c r="G120" s="4">
        <v>2745</v>
      </c>
      <c r="H120" s="2"/>
      <c r="I120" s="2"/>
      <c r="J120" t="str">
        <f>VLOOKUP(D120,Sheet1!$A$1:$B$160,2,FALSE)</f>
        <v>Netincome</v>
      </c>
    </row>
    <row r="121" spans="2:18" x14ac:dyDescent="0.25">
      <c r="D121" t="s">
        <v>116</v>
      </c>
      <c r="F121" s="2">
        <v>-42</v>
      </c>
      <c r="G121" s="2">
        <v>0</v>
      </c>
      <c r="H121" s="2">
        <v>41</v>
      </c>
      <c r="I121" s="2"/>
      <c r="J121" t="str">
        <f>VLOOKUP(D121,Sheet1!$A$1:$B$160,2,FALSE)</f>
        <v>OtherNet</v>
      </c>
    </row>
    <row r="122" spans="2:18" x14ac:dyDescent="0.25">
      <c r="D122" s="1" t="s">
        <v>117</v>
      </c>
      <c r="E122" s="2" t="s">
        <v>122</v>
      </c>
      <c r="F122" s="4">
        <v>26732</v>
      </c>
      <c r="G122" s="4">
        <v>-1284</v>
      </c>
      <c r="H122" s="4">
        <v>-1210</v>
      </c>
      <c r="I122" s="2"/>
      <c r="J122" t="e">
        <f>VLOOKUP(D122,Sheet1!$A$1:$B$160,2,FALSE)</f>
        <v>#N/A</v>
      </c>
    </row>
    <row r="123" spans="2:18" x14ac:dyDescent="0.25">
      <c r="D123" t="s">
        <v>118</v>
      </c>
      <c r="E123" s="2" t="s">
        <v>123</v>
      </c>
      <c r="G123" s="2"/>
      <c r="H123" s="2"/>
      <c r="I123" s="2"/>
      <c r="J123" t="e">
        <f>VLOOKUP(D123,Sheet1!$A$1:$B$160,2,FALSE)</f>
        <v>#N/A</v>
      </c>
    </row>
    <row r="124" spans="2:18" x14ac:dyDescent="0.25">
      <c r="C124" s="5">
        <f>E124-N124</f>
        <v>0</v>
      </c>
      <c r="D124" s="17" t="s">
        <v>124</v>
      </c>
      <c r="E124" s="4">
        <v>22363</v>
      </c>
      <c r="F124" s="4">
        <v>26909</v>
      </c>
      <c r="G124" s="4">
        <v>-3496</v>
      </c>
      <c r="H124" s="4">
        <v>-1050</v>
      </c>
      <c r="I124" s="2"/>
      <c r="J124" t="e">
        <f>VLOOKUP(D124,Sheet1!$A$1:$B$160,2,FALSE)</f>
        <v>#N/A</v>
      </c>
      <c r="M124" s="17" t="s">
        <v>124</v>
      </c>
      <c r="N124" s="4">
        <v>22363</v>
      </c>
      <c r="O124" s="4">
        <v>26909</v>
      </c>
      <c r="P124" s="4">
        <v>-3496</v>
      </c>
      <c r="Q124" s="4">
        <v>-1050</v>
      </c>
      <c r="R124" s="2"/>
    </row>
    <row r="125" spans="2:18" x14ac:dyDescent="0.25">
      <c r="C125" s="5">
        <f t="shared" ref="C125:C132" si="6">E125-N125</f>
        <v>0</v>
      </c>
      <c r="D125" s="16" t="s">
        <v>110</v>
      </c>
      <c r="E125" s="4">
        <f>SUM(F125:H125)</f>
        <v>0</v>
      </c>
      <c r="G125" s="2">
        <v>0</v>
      </c>
      <c r="H125" s="2"/>
      <c r="I125" s="2"/>
      <c r="J125" t="e">
        <f>VLOOKUP(D125,Sheet1!$A$1:$B$160,2,FALSE)</f>
        <v>#N/A</v>
      </c>
      <c r="M125" s="16" t="s">
        <v>110</v>
      </c>
      <c r="N125" s="2">
        <f>SUM(O125:Q125)</f>
        <v>0</v>
      </c>
      <c r="O125" s="2"/>
      <c r="P125" s="2">
        <v>0</v>
      </c>
      <c r="Q125" s="2"/>
      <c r="R125" s="2"/>
    </row>
    <row r="126" spans="2:18" x14ac:dyDescent="0.25">
      <c r="B126" s="5">
        <f>-C126</f>
        <v>42</v>
      </c>
      <c r="C126" s="5">
        <f t="shared" si="6"/>
        <v>-42</v>
      </c>
      <c r="D126" s="16" t="s">
        <v>111</v>
      </c>
      <c r="E126" s="4">
        <f t="shared" ref="E126:E132" si="7">SUM(F126:H126)</f>
        <v>-51</v>
      </c>
      <c r="G126" s="2"/>
      <c r="H126" s="2">
        <v>-51</v>
      </c>
      <c r="I126" s="2"/>
      <c r="J126" t="e">
        <f>VLOOKUP(D126,Sheet1!$A$1:$B$160,2,FALSE)</f>
        <v>#N/A</v>
      </c>
      <c r="M126" s="16" t="s">
        <v>380</v>
      </c>
      <c r="N126" s="2">
        <f t="shared" ref="N126:N132" si="8">SUM(O126:Q126)</f>
        <v>-9</v>
      </c>
      <c r="O126" s="2"/>
      <c r="P126" s="2"/>
      <c r="Q126" s="2">
        <v>-9</v>
      </c>
      <c r="R126" s="2"/>
    </row>
    <row r="127" spans="2:18" x14ac:dyDescent="0.25">
      <c r="B127" s="5">
        <f t="shared" ref="B127:B130" si="9">-C127</f>
        <v>-615</v>
      </c>
      <c r="C127" s="5">
        <f t="shared" si="6"/>
        <v>615</v>
      </c>
      <c r="D127" s="16" t="s">
        <v>112</v>
      </c>
      <c r="E127" s="4">
        <f t="shared" si="7"/>
        <v>1232</v>
      </c>
      <c r="F127" s="4">
        <v>1232</v>
      </c>
      <c r="G127" s="2"/>
      <c r="H127" s="2"/>
      <c r="I127" s="2"/>
      <c r="J127" t="str">
        <f>VLOOKUP(D127,Sheet1!$A$1:$B$160,2,FALSE)</f>
        <v>CommonStockIssuedMember</v>
      </c>
      <c r="M127" s="16" t="s">
        <v>112</v>
      </c>
      <c r="N127" s="2">
        <f t="shared" si="8"/>
        <v>617</v>
      </c>
      <c r="O127" s="4">
        <v>617</v>
      </c>
      <c r="P127" s="2"/>
      <c r="Q127" s="2"/>
      <c r="R127" s="2"/>
    </row>
    <row r="128" spans="2:18" x14ac:dyDescent="0.25">
      <c r="B128" s="5">
        <f t="shared" si="9"/>
        <v>-361</v>
      </c>
      <c r="C128" s="5">
        <f t="shared" si="6"/>
        <v>361</v>
      </c>
      <c r="D128" s="16" t="s">
        <v>113</v>
      </c>
      <c r="E128" s="4">
        <f t="shared" si="7"/>
        <v>1204</v>
      </c>
      <c r="F128" s="4">
        <v>1204</v>
      </c>
      <c r="G128" s="2"/>
      <c r="H128" s="2"/>
      <c r="I128" s="2"/>
      <c r="J128" t="str">
        <f>VLOOKUP(D128,Sheet1!$A$1:$B$160,2,FALSE)</f>
        <v>StockBasedCompensation</v>
      </c>
      <c r="M128" s="16" t="s">
        <v>113</v>
      </c>
      <c r="N128" s="2">
        <f t="shared" si="8"/>
        <v>843</v>
      </c>
      <c r="O128" s="4">
        <v>843</v>
      </c>
      <c r="P128" s="2"/>
      <c r="Q128" s="2"/>
      <c r="R128" s="2"/>
    </row>
    <row r="129" spans="1:18" x14ac:dyDescent="0.25">
      <c r="A129" t="s">
        <v>382</v>
      </c>
      <c r="B129" s="5">
        <f t="shared" si="9"/>
        <v>4000</v>
      </c>
      <c r="C129" s="5">
        <f t="shared" si="6"/>
        <v>-4000</v>
      </c>
      <c r="D129" s="16" t="s">
        <v>114</v>
      </c>
      <c r="E129" s="4">
        <f t="shared" si="7"/>
        <v>-14000</v>
      </c>
      <c r="F129" s="4">
        <v>-2033</v>
      </c>
      <c r="G129" s="4">
        <v>-11967</v>
      </c>
      <c r="H129" s="2"/>
      <c r="I129" s="2"/>
      <c r="J129" t="str">
        <f>VLOOKUP(D129,Sheet1!$A$1:$B$160,2,FALSE)</f>
        <v>RepurchaseOfTreasuryStock</v>
      </c>
      <c r="M129" s="16" t="s">
        <v>114</v>
      </c>
      <c r="N129" s="2">
        <f t="shared" si="8"/>
        <v>-10000</v>
      </c>
      <c r="O129" s="4">
        <v>-1434</v>
      </c>
      <c r="P129" s="4">
        <v>-8566</v>
      </c>
      <c r="Q129" s="2"/>
      <c r="R129" s="2"/>
    </row>
    <row r="130" spans="1:18" x14ac:dyDescent="0.25">
      <c r="B130" s="5">
        <f t="shared" si="9"/>
        <v>768</v>
      </c>
      <c r="C130" s="5">
        <f t="shared" si="6"/>
        <v>-768</v>
      </c>
      <c r="D130" s="16" t="s">
        <v>115</v>
      </c>
      <c r="E130" s="4">
        <f t="shared" si="7"/>
        <v>-2330</v>
      </c>
      <c r="G130" s="4">
        <v>-2330</v>
      </c>
      <c r="H130" s="2"/>
      <c r="I130" s="2"/>
      <c r="J130" t="e">
        <f>VLOOKUP(D130,Sheet1!$A$1:$B$160,2,FALSE)</f>
        <v>#N/A</v>
      </c>
      <c r="M130" s="16" t="s">
        <v>115</v>
      </c>
      <c r="N130" s="2">
        <f t="shared" si="8"/>
        <v>-1562</v>
      </c>
      <c r="O130" s="2"/>
      <c r="P130" s="4">
        <v>-1562</v>
      </c>
      <c r="Q130" s="2"/>
      <c r="R130" s="2"/>
    </row>
    <row r="131" spans="1:18" x14ac:dyDescent="0.25">
      <c r="C131" s="5">
        <f t="shared" si="6"/>
        <v>2571</v>
      </c>
      <c r="D131" s="17" t="s">
        <v>75</v>
      </c>
      <c r="E131" s="4">
        <f t="shared" si="7"/>
        <v>7019</v>
      </c>
      <c r="G131" s="12">
        <v>7019</v>
      </c>
      <c r="H131" s="2"/>
      <c r="I131" s="2"/>
      <c r="J131" t="str">
        <f>VLOOKUP(D131,Sheet1!$A$1:$B$160,2,FALSE)</f>
        <v>Netincome</v>
      </c>
      <c r="M131" s="17" t="s">
        <v>75</v>
      </c>
      <c r="N131" s="2">
        <f t="shared" si="8"/>
        <v>4448</v>
      </c>
      <c r="O131" s="2"/>
      <c r="P131" s="12">
        <v>4448</v>
      </c>
      <c r="Q131" s="2"/>
      <c r="R131" s="2"/>
    </row>
    <row r="132" spans="1:18" x14ac:dyDescent="0.25">
      <c r="B132" s="5">
        <f>-C132</f>
        <v>41</v>
      </c>
      <c r="C132" s="5">
        <f t="shared" si="6"/>
        <v>-41</v>
      </c>
      <c r="D132" s="16" t="s">
        <v>116</v>
      </c>
      <c r="E132" s="4">
        <f t="shared" si="7"/>
        <v>-556</v>
      </c>
      <c r="F132" s="2">
        <v>-627</v>
      </c>
      <c r="G132" s="2">
        <v>3</v>
      </c>
      <c r="H132" s="2">
        <v>68</v>
      </c>
      <c r="I132" s="2"/>
      <c r="J132" t="str">
        <f>VLOOKUP(D132,Sheet1!$A$1:$B$160,2,FALSE)</f>
        <v>OtherNet</v>
      </c>
      <c r="M132" s="16" t="s">
        <v>116</v>
      </c>
      <c r="N132" s="2">
        <f t="shared" si="8"/>
        <v>-515</v>
      </c>
      <c r="O132" s="2">
        <v>-561</v>
      </c>
      <c r="P132" s="2">
        <v>2</v>
      </c>
      <c r="Q132" s="2">
        <v>44</v>
      </c>
      <c r="R132" s="2"/>
    </row>
    <row r="133" spans="1:18" x14ac:dyDescent="0.25">
      <c r="A133" t="s">
        <v>370</v>
      </c>
      <c r="C133" s="5">
        <f>E133-N133</f>
        <v>-1304</v>
      </c>
      <c r="D133" s="17" t="s">
        <v>125</v>
      </c>
      <c r="E133" s="15">
        <v>14881</v>
      </c>
      <c r="F133" s="13">
        <v>26685</v>
      </c>
      <c r="G133" s="13">
        <v>-10771</v>
      </c>
      <c r="H133" s="13">
        <v>-1033</v>
      </c>
      <c r="I133" s="2"/>
      <c r="J133" t="e">
        <f>VLOOKUP(D133,Sheet1!$A$1:$B$160,2,FALSE)</f>
        <v>#N/A</v>
      </c>
      <c r="M133" s="17" t="s">
        <v>381</v>
      </c>
      <c r="N133" s="15">
        <v>16185</v>
      </c>
      <c r="O133" s="13">
        <v>26374</v>
      </c>
      <c r="P133" s="13">
        <v>-9174</v>
      </c>
      <c r="Q133" s="13">
        <v>-1015</v>
      </c>
      <c r="R133" s="2"/>
    </row>
    <row r="134" spans="1:18" x14ac:dyDescent="0.25">
      <c r="D134" t="s">
        <v>118</v>
      </c>
      <c r="E134" s="2" t="s">
        <v>126</v>
      </c>
      <c r="G134" s="2"/>
      <c r="H134" s="2"/>
      <c r="I134" s="2"/>
      <c r="J134" t="e">
        <f>VLOOKUP(D134,Sheet1!$A$1:$B$160,2,FALSE)</f>
        <v>#N/A</v>
      </c>
    </row>
    <row r="135" spans="1:18" x14ac:dyDescent="0.25">
      <c r="D135" t="s">
        <v>127</v>
      </c>
      <c r="F135" s="4">
        <v>26374</v>
      </c>
      <c r="G135" s="4">
        <v>-9174</v>
      </c>
      <c r="H135" s="4">
        <v>-1015</v>
      </c>
      <c r="I135" s="2"/>
      <c r="J135" t="e">
        <f>VLOOKUP(D135,Sheet1!$A$1:$B$160,2,FALSE)</f>
        <v>#N/A</v>
      </c>
    </row>
    <row r="136" spans="1:18" x14ac:dyDescent="0.25">
      <c r="D136" t="s">
        <v>110</v>
      </c>
      <c r="G136" s="2">
        <v>0</v>
      </c>
      <c r="H136" s="2"/>
      <c r="I136" s="2"/>
      <c r="J136" t="e">
        <f>VLOOKUP(D136,Sheet1!$A$1:$B$160,2,FALSE)</f>
        <v>#N/A</v>
      </c>
    </row>
    <row r="137" spans="1:18" x14ac:dyDescent="0.25">
      <c r="D137" t="s">
        <v>111</v>
      </c>
      <c r="E137" s="2">
        <v>-42</v>
      </c>
      <c r="G137" s="2"/>
      <c r="H137" s="2">
        <v>-42</v>
      </c>
      <c r="I137" s="2"/>
      <c r="J137" t="e">
        <f>VLOOKUP(D137,Sheet1!$A$1:$B$160,2,FALSE)</f>
        <v>#N/A</v>
      </c>
    </row>
    <row r="138" spans="1:18" x14ac:dyDescent="0.25">
      <c r="D138" t="s">
        <v>112</v>
      </c>
      <c r="F138" s="2">
        <v>615</v>
      </c>
      <c r="G138" s="2"/>
      <c r="H138" s="2"/>
      <c r="I138" s="2"/>
      <c r="J138" t="str">
        <f>VLOOKUP(D138,Sheet1!$A$1:$B$160,2,FALSE)</f>
        <v>CommonStockIssuedMember</v>
      </c>
    </row>
    <row r="139" spans="1:18" x14ac:dyDescent="0.25">
      <c r="D139" t="s">
        <v>113</v>
      </c>
      <c r="F139" s="2">
        <v>361</v>
      </c>
      <c r="G139" s="2"/>
      <c r="H139" s="2"/>
      <c r="I139" s="2"/>
      <c r="J139" t="str">
        <f>VLOOKUP(D139,Sheet1!$A$1:$B$160,2,FALSE)</f>
        <v>StockBasedCompensation</v>
      </c>
    </row>
    <row r="140" spans="1:18" x14ac:dyDescent="0.25">
      <c r="D140" t="s">
        <v>114</v>
      </c>
      <c r="F140" s="2">
        <v>-599</v>
      </c>
      <c r="G140" s="4">
        <v>-3401</v>
      </c>
      <c r="H140" s="2"/>
      <c r="I140" s="2"/>
      <c r="J140" t="str">
        <f>VLOOKUP(D140,Sheet1!$A$1:$B$160,2,FALSE)</f>
        <v>RepurchaseOfTreasuryStock</v>
      </c>
    </row>
    <row r="141" spans="1:18" x14ac:dyDescent="0.25">
      <c r="D141" t="s">
        <v>115</v>
      </c>
      <c r="G141" s="2">
        <v>-768</v>
      </c>
      <c r="H141" s="2"/>
      <c r="I141" s="2"/>
      <c r="J141" t="e">
        <f>VLOOKUP(D141,Sheet1!$A$1:$B$160,2,FALSE)</f>
        <v>#N/A</v>
      </c>
    </row>
    <row r="142" spans="1:18" x14ac:dyDescent="0.25">
      <c r="D142" t="s">
        <v>75</v>
      </c>
      <c r="G142" s="4">
        <v>2571</v>
      </c>
      <c r="H142" s="2"/>
      <c r="I142" s="2"/>
      <c r="J142" t="str">
        <f>VLOOKUP(D142,Sheet1!$A$1:$B$160,2,FALSE)</f>
        <v>Netincome</v>
      </c>
    </row>
    <row r="143" spans="1:18" x14ac:dyDescent="0.25">
      <c r="D143" t="s">
        <v>116</v>
      </c>
      <c r="F143" s="2">
        <v>-66</v>
      </c>
      <c r="G143" s="2">
        <v>1</v>
      </c>
      <c r="H143" s="2">
        <v>24</v>
      </c>
      <c r="I143" s="2"/>
      <c r="J143" t="str">
        <f>VLOOKUP(D143,Sheet1!$A$1:$B$160,2,FALSE)</f>
        <v>OtherNet</v>
      </c>
    </row>
    <row r="144" spans="1:18" x14ac:dyDescent="0.25">
      <c r="D144" t="s">
        <v>125</v>
      </c>
      <c r="E144" s="4">
        <v>14881</v>
      </c>
      <c r="F144" s="2" t="s">
        <v>128</v>
      </c>
      <c r="G144" s="2" t="s">
        <v>129</v>
      </c>
      <c r="H144" s="2" t="s">
        <v>130</v>
      </c>
      <c r="I144" s="2"/>
      <c r="J144" t="e">
        <f>VLOOKUP(D144,Sheet1!$A$1:$B$160,2,FALSE)</f>
        <v>#N/A</v>
      </c>
    </row>
    <row r="145" spans="4:10" x14ac:dyDescent="0.25">
      <c r="D145" t="s">
        <v>118</v>
      </c>
      <c r="E145" s="2" t="s">
        <v>131</v>
      </c>
      <c r="G145" s="2"/>
      <c r="H145" s="2"/>
      <c r="I145" s="2"/>
      <c r="J145" t="e">
        <f>VLOOKUP(D145,Sheet1!$A$1:$B$160,2,FALSE)</f>
        <v>#N/A</v>
      </c>
    </row>
    <row r="146" spans="4:10" x14ac:dyDescent="0.25">
      <c r="G146" s="2"/>
      <c r="H146" s="2"/>
      <c r="I146" s="2"/>
      <c r="J146" t="e">
        <f>VLOOKUP(D146,Sheet1!$A$1:$B$160,2,FALSE)</f>
        <v>#N/A</v>
      </c>
    </row>
    <row r="147" spans="4:10" x14ac:dyDescent="0.25">
      <c r="J147" t="e">
        <f>VLOOKUP(D147,Sheet1!$A$1:$B$160,2,FALSE)</f>
        <v>#N/A</v>
      </c>
    </row>
    <row r="148" spans="4:10" x14ac:dyDescent="0.25">
      <c r="D148" t="s">
        <v>132</v>
      </c>
      <c r="E148" s="2" t="s">
        <v>53</v>
      </c>
      <c r="J148" t="e">
        <f>VLOOKUP(D148,Sheet1!$A$1:$B$160,2,FALSE)</f>
        <v>#N/A</v>
      </c>
    </row>
    <row r="149" spans="4:10" x14ac:dyDescent="0.25">
      <c r="D149" t="s">
        <v>3</v>
      </c>
      <c r="E149" s="2" t="s">
        <v>1</v>
      </c>
      <c r="F149" s="2" t="s">
        <v>55</v>
      </c>
      <c r="J149" t="e">
        <f>VLOOKUP(D149,Sheet1!$A$1:$B$160,2,FALSE)</f>
        <v>#N/A</v>
      </c>
    </row>
    <row r="150" spans="4:10" x14ac:dyDescent="0.25">
      <c r="D150" t="s">
        <v>133</v>
      </c>
      <c r="J150" t="str">
        <f>VLOOKUP(D150,Sheet1!$A$1:$B$160,2,FALSE)</f>
        <v>CashFlowsFromOperatingActivitiesAbstract</v>
      </c>
    </row>
    <row r="151" spans="4:10" x14ac:dyDescent="0.25">
      <c r="D151" t="s">
        <v>75</v>
      </c>
      <c r="E151" s="4">
        <v>7019</v>
      </c>
      <c r="F151" s="2" t="s">
        <v>78</v>
      </c>
      <c r="J151" t="str">
        <f>VLOOKUP(D151,Sheet1!$A$1:$B$160,2,FALSE)</f>
        <v>Netincome</v>
      </c>
    </row>
    <row r="152" spans="4:10" x14ac:dyDescent="0.25">
      <c r="D152" t="s">
        <v>134</v>
      </c>
      <c r="J152" t="str">
        <f>VLOOKUP(D152,Sheet1!$A$1:$B$160,2,FALSE)</f>
        <v>AdjustmentsToReconcileNetIncomeToNetCashProvidedByOperatingActivitiesAbstract</v>
      </c>
    </row>
    <row r="153" spans="4:10" x14ac:dyDescent="0.25">
      <c r="D153" t="s">
        <v>135</v>
      </c>
      <c r="E153" s="4">
        <v>1025</v>
      </c>
      <c r="F153" s="2">
        <v>900</v>
      </c>
      <c r="J153" t="str">
        <f>VLOOKUP(D153,Sheet1!$A$1:$B$160,2,FALSE)</f>
        <v>Depreciation</v>
      </c>
    </row>
    <row r="154" spans="4:10" x14ac:dyDescent="0.25">
      <c r="D154" t="s">
        <v>66</v>
      </c>
      <c r="E154" s="4">
        <v>1221</v>
      </c>
      <c r="F154" s="4">
        <v>1265</v>
      </c>
      <c r="J154" t="str">
        <f>VLOOKUP(D154,Sheet1!$A$1:$B$160,2,FALSE)</f>
        <v>AmortizationOfIntangibleAssets</v>
      </c>
    </row>
    <row r="155" spans="4:10" x14ac:dyDescent="0.25">
      <c r="D155" t="s">
        <v>136</v>
      </c>
      <c r="E155" s="2">
        <v>-398</v>
      </c>
      <c r="F155" s="2">
        <v>-741</v>
      </c>
      <c r="J155" t="str">
        <f>VLOOKUP(D155,Sheet1!$A$1:$B$160,2,FALSE)</f>
        <v>DeferredIncomeTaxNoncashExpenseBenefit</v>
      </c>
    </row>
    <row r="156" spans="4:10" x14ac:dyDescent="0.25">
      <c r="D156" t="s">
        <v>113</v>
      </c>
      <c r="E156" s="4">
        <v>1204</v>
      </c>
      <c r="F156" s="4">
        <v>1259</v>
      </c>
      <c r="J156" t="str">
        <f>VLOOKUP(D156,Sheet1!$A$1:$B$160,2,FALSE)</f>
        <v>StockBasedCompensation</v>
      </c>
    </row>
    <row r="157" spans="4:10" x14ac:dyDescent="0.25">
      <c r="D157" t="s">
        <v>116</v>
      </c>
      <c r="E157" s="2">
        <v>167</v>
      </c>
      <c r="F157" s="2">
        <v>144</v>
      </c>
      <c r="J157" t="str">
        <f>VLOOKUP(D157,Sheet1!$A$1:$B$160,2,FALSE)</f>
        <v>OtherNet</v>
      </c>
    </row>
    <row r="158" spans="4:10" x14ac:dyDescent="0.25">
      <c r="D158" t="s">
        <v>137</v>
      </c>
      <c r="J158" t="e">
        <f>VLOOKUP(D158,Sheet1!$A$1:$B$160,2,FALSE)</f>
        <v>#N/A</v>
      </c>
    </row>
    <row r="159" spans="4:10" x14ac:dyDescent="0.25">
      <c r="D159" t="s">
        <v>138</v>
      </c>
      <c r="E159" s="2">
        <v>946</v>
      </c>
      <c r="F159" s="4">
        <v>1106</v>
      </c>
      <c r="J159" t="e">
        <f>VLOOKUP(D159,Sheet1!$A$1:$B$160,2,FALSE)</f>
        <v>#N/A</v>
      </c>
    </row>
    <row r="160" spans="4:10" x14ac:dyDescent="0.25">
      <c r="D160" t="s">
        <v>139</v>
      </c>
      <c r="E160" s="2">
        <v>718</v>
      </c>
      <c r="F160" s="2">
        <v>168</v>
      </c>
      <c r="J160" t="e">
        <f>VLOOKUP(D160,Sheet1!$A$1:$B$160,2,FALSE)</f>
        <v>#N/A</v>
      </c>
    </row>
    <row r="161" spans="4:10" x14ac:dyDescent="0.25">
      <c r="D161" t="s">
        <v>140</v>
      </c>
      <c r="E161" s="4">
        <v>-1035</v>
      </c>
      <c r="F161" s="2">
        <v>-647</v>
      </c>
      <c r="J161" t="e">
        <f>VLOOKUP(D161,Sheet1!$A$1:$B$160,2,FALSE)</f>
        <v>#N/A</v>
      </c>
    </row>
    <row r="162" spans="4:10" x14ac:dyDescent="0.25">
      <c r="D162" t="s">
        <v>141</v>
      </c>
      <c r="E162" s="2">
        <v>-789</v>
      </c>
      <c r="F162" s="2">
        <v>-410</v>
      </c>
      <c r="J162" t="e">
        <f>VLOOKUP(D162,Sheet1!$A$1:$B$160,2,FALSE)</f>
        <v>#N/A</v>
      </c>
    </row>
    <row r="163" spans="4:10" x14ac:dyDescent="0.25">
      <c r="D163" t="s">
        <v>142</v>
      </c>
      <c r="E163" s="2">
        <v>-553</v>
      </c>
      <c r="F163" s="2">
        <v>-258</v>
      </c>
      <c r="J163" t="e">
        <f>VLOOKUP(D163,Sheet1!$A$1:$B$160,2,FALSE)</f>
        <v>#N/A</v>
      </c>
    </row>
    <row r="164" spans="4:10" x14ac:dyDescent="0.25">
      <c r="D164" t="s">
        <v>143</v>
      </c>
      <c r="E164" s="4">
        <v>9525</v>
      </c>
      <c r="F164" s="4">
        <v>10129</v>
      </c>
      <c r="J164" t="e">
        <f>VLOOKUP(D164,Sheet1!$A$1:$B$160,2,FALSE)</f>
        <v>#N/A</v>
      </c>
    </row>
    <row r="165" spans="4:10" x14ac:dyDescent="0.25">
      <c r="D165" t="s">
        <v>144</v>
      </c>
      <c r="J165" t="str">
        <f>VLOOKUP(D165,Sheet1!$A$1:$B$160,2,FALSE)</f>
        <v>CashFlowsFromInvestingActivitiesAbstract</v>
      </c>
    </row>
    <row r="166" spans="4:10" x14ac:dyDescent="0.25">
      <c r="D166" t="s">
        <v>145</v>
      </c>
      <c r="E166" s="2">
        <v>-399</v>
      </c>
      <c r="F166" s="4">
        <v>-1310</v>
      </c>
      <c r="J166" t="e">
        <f>VLOOKUP(D166,Sheet1!$A$1:$B$160,2,FALSE)</f>
        <v>#N/A</v>
      </c>
    </row>
    <row r="167" spans="4:10" x14ac:dyDescent="0.25">
      <c r="D167" t="s">
        <v>146</v>
      </c>
      <c r="E167" s="4">
        <v>3165</v>
      </c>
      <c r="F167" s="4">
        <v>10210</v>
      </c>
      <c r="J167" t="e">
        <f>VLOOKUP(D167,Sheet1!$A$1:$B$160,2,FALSE)</f>
        <v>#N/A</v>
      </c>
    </row>
    <row r="168" spans="4:10" x14ac:dyDescent="0.25">
      <c r="D168" t="s">
        <v>147</v>
      </c>
      <c r="E168" s="4">
        <v>12575</v>
      </c>
      <c r="F168" s="4">
        <v>11328</v>
      </c>
      <c r="J168" t="str">
        <f>VLOOKUP(D168,Sheet1!$A$1:$B$160,2,FALSE)</f>
        <v>ProceedsFromSalesOfMarketableSecurities</v>
      </c>
    </row>
    <row r="169" spans="4:10" x14ac:dyDescent="0.25">
      <c r="D169" t="s">
        <v>148</v>
      </c>
      <c r="E169" s="2">
        <v>-111</v>
      </c>
      <c r="F169" s="2">
        <v>-330</v>
      </c>
      <c r="J169" t="e">
        <f>VLOOKUP(D169,Sheet1!$A$1:$B$160,2,FALSE)</f>
        <v>#N/A</v>
      </c>
    </row>
    <row r="170" spans="4:10" x14ac:dyDescent="0.25">
      <c r="D170" t="s">
        <v>149</v>
      </c>
      <c r="E170" s="4">
        <v>-1131</v>
      </c>
      <c r="F170" s="4">
        <v>-1247</v>
      </c>
      <c r="J170" t="str">
        <f>VLOOKUP(D170,Sheet1!$A$1:$B$160,2,FALSE)</f>
        <v>CapitalExpenditures</v>
      </c>
    </row>
    <row r="171" spans="4:10" x14ac:dyDescent="0.25">
      <c r="D171" t="s">
        <v>150</v>
      </c>
      <c r="E171" s="4">
        <v>14099</v>
      </c>
      <c r="F171" s="4">
        <v>18651</v>
      </c>
      <c r="J171" t="e">
        <f>VLOOKUP(D171,Sheet1!$A$1:$B$160,2,FALSE)</f>
        <v>#N/A</v>
      </c>
    </row>
    <row r="172" spans="4:10" x14ac:dyDescent="0.25">
      <c r="D172" t="s">
        <v>151</v>
      </c>
      <c r="J172" t="str">
        <f>VLOOKUP(D172,Sheet1!$A$1:$B$160,2,FALSE)</f>
        <v>CashFlowsFromFinancingActivitiesAbstract</v>
      </c>
    </row>
    <row r="173" spans="4:10" x14ac:dyDescent="0.25">
      <c r="D173" t="s">
        <v>152</v>
      </c>
      <c r="E173" s="4">
        <v>-13935</v>
      </c>
      <c r="F173" s="4">
        <v>-29887</v>
      </c>
      <c r="J173" t="e">
        <f>VLOOKUP(D173,Sheet1!$A$1:$B$160,2,FALSE)</f>
        <v>#N/A</v>
      </c>
    </row>
    <row r="174" spans="4:10" x14ac:dyDescent="0.25">
      <c r="D174" t="s">
        <v>153</v>
      </c>
      <c r="E174" s="4">
        <v>1232</v>
      </c>
      <c r="F174" s="4">
        <v>1468</v>
      </c>
      <c r="J174" t="e">
        <f>VLOOKUP(D174,Sheet1!$A$1:$B$160,2,FALSE)</f>
        <v>#N/A</v>
      </c>
    </row>
    <row r="175" spans="4:10" x14ac:dyDescent="0.25">
      <c r="D175" t="s">
        <v>154</v>
      </c>
      <c r="E175" s="2">
        <v>-624</v>
      </c>
      <c r="F175" s="2">
        <v>-455</v>
      </c>
      <c r="J175" t="e">
        <f>VLOOKUP(D175,Sheet1!$A$1:$B$160,2,FALSE)</f>
        <v>#N/A</v>
      </c>
    </row>
    <row r="176" spans="4:10" x14ac:dyDescent="0.25">
      <c r="D176" t="s">
        <v>155</v>
      </c>
      <c r="E176" s="4">
        <v>-2330</v>
      </c>
      <c r="F176" s="4">
        <v>-2126</v>
      </c>
      <c r="H176" t="s">
        <v>168</v>
      </c>
      <c r="J176" t="e">
        <f>VLOOKUP(D176,Sheet1!$A$1:$B$160,2,FALSE)</f>
        <v>#N/A</v>
      </c>
    </row>
    <row r="177" spans="4:10" x14ac:dyDescent="0.25">
      <c r="D177" t="s">
        <v>156</v>
      </c>
      <c r="E177" s="4">
        <v>-4500</v>
      </c>
      <c r="F177" s="4">
        <v>-4500</v>
      </c>
      <c r="J177" t="str">
        <f>VLOOKUP(D177,Sheet1!$A$1:$B$160,2,FALSE)</f>
        <v>RepaymentsOfBorrowings</v>
      </c>
    </row>
    <row r="178" spans="4:10" x14ac:dyDescent="0.25">
      <c r="D178" t="s">
        <v>116</v>
      </c>
      <c r="E178" s="2">
        <v>-108</v>
      </c>
      <c r="F178" s="2">
        <v>-95</v>
      </c>
      <c r="J178" t="str">
        <f>VLOOKUP(D178,Sheet1!$A$1:$B$160,2,FALSE)</f>
        <v>OtherNet</v>
      </c>
    </row>
    <row r="179" spans="4:10" x14ac:dyDescent="0.25">
      <c r="D179" t="s">
        <v>157</v>
      </c>
      <c r="E179" s="4">
        <v>-20265</v>
      </c>
      <c r="F179" s="4">
        <v>-35595</v>
      </c>
      <c r="J179" t="e">
        <f>VLOOKUP(D179,Sheet1!$A$1:$B$160,2,FALSE)</f>
        <v>#N/A</v>
      </c>
    </row>
    <row r="180" spans="4:10" x14ac:dyDescent="0.25">
      <c r="D180" t="s">
        <v>158</v>
      </c>
      <c r="E180" s="2">
        <v>-44</v>
      </c>
      <c r="F180" s="2">
        <v>-85</v>
      </c>
      <c r="J180" t="str">
        <f>VLOOKUP(D180,Sheet1!$A$1:$B$160,2,FALSE)</f>
        <v>EffectOfExchangeRateChangesOnCashAndCashEquivalents</v>
      </c>
    </row>
    <row r="181" spans="4:10" x14ac:dyDescent="0.25">
      <c r="D181" t="s">
        <v>159</v>
      </c>
      <c r="E181" s="4">
        <v>3315</v>
      </c>
      <c r="F181" s="4">
        <v>-6900</v>
      </c>
      <c r="J181" t="str">
        <f>VLOOKUP(D181,Sheet1!$A$1:$B$160,2,FALSE)</f>
        <v>Netincreasedecreaseincashandcashequivalents</v>
      </c>
    </row>
    <row r="182" spans="4:10" x14ac:dyDescent="0.25">
      <c r="D182" t="s">
        <v>160</v>
      </c>
      <c r="E182" s="4">
        <v>20514</v>
      </c>
      <c r="F182" s="4">
        <v>21620</v>
      </c>
      <c r="J182" t="str">
        <f>VLOOKUP(D182,Sheet1!$A$1:$B$160,2,FALSE)</f>
        <v>CashAndCashEquivalentAtCarryingValue</v>
      </c>
    </row>
    <row r="183" spans="4:10" x14ac:dyDescent="0.25">
      <c r="D183" t="s">
        <v>161</v>
      </c>
      <c r="E183" s="4">
        <v>23829</v>
      </c>
      <c r="F183" s="4">
        <v>14720</v>
      </c>
      <c r="J183" t="e">
        <f>VLOOKUP(D183,Sheet1!$A$1:$B$160,2,FALSE)</f>
        <v>#N/A</v>
      </c>
    </row>
    <row r="184" spans="4:10" x14ac:dyDescent="0.25">
      <c r="D184" t="s">
        <v>162</v>
      </c>
      <c r="J184" t="e">
        <f>VLOOKUP(D184,Sheet1!$A$1:$B$160,2,FALSE)</f>
        <v>#N/A</v>
      </c>
    </row>
    <row r="185" spans="4:10" x14ac:dyDescent="0.25">
      <c r="D185" t="s">
        <v>163</v>
      </c>
      <c r="E185" s="2">
        <v>0</v>
      </c>
      <c r="F185" s="2">
        <v>8</v>
      </c>
      <c r="J185" t="e">
        <f>VLOOKUP(D185,Sheet1!$A$1:$B$160,2,FALSE)</f>
        <v>#N/A</v>
      </c>
    </row>
    <row r="186" spans="4:10" x14ac:dyDescent="0.25">
      <c r="D186" t="s">
        <v>164</v>
      </c>
      <c r="E186" s="2">
        <v>65</v>
      </c>
      <c r="F186" s="2">
        <v>114</v>
      </c>
      <c r="J186" t="str">
        <f>VLOOKUP(D186,Sheet1!$A$1:$B$160,2,FALSE)</f>
        <v>ChangeInUnsettledRepurchasesOfCommonStock</v>
      </c>
    </row>
    <row r="187" spans="4:10" x14ac:dyDescent="0.25">
      <c r="D187" t="s">
        <v>165</v>
      </c>
      <c r="E187" s="2" t="s">
        <v>166</v>
      </c>
      <c r="F187" s="2" t="s">
        <v>167</v>
      </c>
      <c r="J187" t="e">
        <f>VLOOKUP(D187,Sheet1!$A$1:$B$160,2,FALSE)</f>
        <v>#N/A</v>
      </c>
    </row>
    <row r="196" spans="5:5" x14ac:dyDescent="0.25">
      <c r="E196" s="10"/>
    </row>
    <row r="197" spans="5:5" x14ac:dyDescent="0.25">
      <c r="E197" s="10"/>
    </row>
  </sheetData>
  <hyperlinks>
    <hyperlink ref="M124" r:id="rId1" display="javascript:void(0);" xr:uid="{31A46AAA-5670-48FA-BC2E-43623065BB85}"/>
    <hyperlink ref="M125" r:id="rId2" display="javascript:void(0);" xr:uid="{9CE392E7-B17F-473C-A3B2-10CACCAEDCE8}"/>
    <hyperlink ref="M126" r:id="rId3" display="javascript:void(0);" xr:uid="{F51BF240-C139-4250-99E1-C34FCF6426AE}"/>
    <hyperlink ref="M127" r:id="rId4" display="javascript:void(0);" xr:uid="{B8D93731-20C2-4DF8-97EE-1F02C51AF117}"/>
    <hyperlink ref="M128" r:id="rId5" display="javascript:void(0);" xr:uid="{DBD41A11-AEE7-4200-9EED-D2281C7BB4B7}"/>
    <hyperlink ref="M129" r:id="rId6" display="javascript:void(0);" xr:uid="{BA3F3DB5-DD38-4349-84FB-19FDB85BFA01}"/>
    <hyperlink ref="M130" r:id="rId7" display="javascript:void(0);" xr:uid="{A380449E-44C2-4A47-A482-94B5793BEFD6}"/>
    <hyperlink ref="M131" r:id="rId8" display="javascript:void(0);" xr:uid="{0EA2932B-B893-4EBB-BCF2-DDA698D01070}"/>
    <hyperlink ref="M132" r:id="rId9" display="javascript:void(0);" xr:uid="{747EFE82-93A1-4846-944C-F649042CEA95}"/>
    <hyperlink ref="M133" r:id="rId10" display="javascript:void(0);" xr:uid="{A60CA03F-91E8-423F-9EBD-E6E03CFC1E09}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B9005-3DB8-4AF2-8A1B-4A1D42330AF2}">
  <dimension ref="A1:A63"/>
  <sheetViews>
    <sheetView workbookViewId="0">
      <selection sqref="A1:A63"/>
    </sheetView>
  </sheetViews>
  <sheetFormatPr defaultRowHeight="15" x14ac:dyDescent="0.25"/>
  <cols>
    <col min="1" max="1" width="112.7109375" bestFit="1" customWidth="1"/>
  </cols>
  <sheetData>
    <row r="1" spans="1:1" x14ac:dyDescent="0.25">
      <c r="A1" t="s">
        <v>255</v>
      </c>
    </row>
    <row r="2" spans="1:1" x14ac:dyDescent="0.25">
      <c r="A2" t="s">
        <v>256</v>
      </c>
    </row>
    <row r="3" spans="1:1" x14ac:dyDescent="0.25">
      <c r="A3" t="s">
        <v>257</v>
      </c>
    </row>
    <row r="4" spans="1:1" x14ac:dyDescent="0.25">
      <c r="A4" t="s">
        <v>258</v>
      </c>
    </row>
    <row r="5" spans="1:1" x14ac:dyDescent="0.25">
      <c r="A5" t="s">
        <v>259</v>
      </c>
    </row>
    <row r="6" spans="1:1" x14ac:dyDescent="0.25">
      <c r="A6" t="s">
        <v>176</v>
      </c>
    </row>
    <row r="7" spans="1:1" x14ac:dyDescent="0.25">
      <c r="A7" t="s">
        <v>261</v>
      </c>
    </row>
    <row r="8" spans="1:1" x14ac:dyDescent="0.25">
      <c r="A8" t="s">
        <v>262</v>
      </c>
    </row>
    <row r="9" spans="1:1" x14ac:dyDescent="0.25">
      <c r="A9" t="s">
        <v>263</v>
      </c>
    </row>
    <row r="10" spans="1:1" x14ac:dyDescent="0.25">
      <c r="A10" t="s">
        <v>264</v>
      </c>
    </row>
    <row r="11" spans="1:1" x14ac:dyDescent="0.25">
      <c r="A11" t="s">
        <v>265</v>
      </c>
    </row>
    <row r="12" spans="1:1" x14ac:dyDescent="0.25">
      <c r="A12" t="s">
        <v>266</v>
      </c>
    </row>
    <row r="13" spans="1:1" x14ac:dyDescent="0.25">
      <c r="A13" t="s">
        <v>267</v>
      </c>
    </row>
    <row r="14" spans="1:1" x14ac:dyDescent="0.25">
      <c r="A14" t="s">
        <v>269</v>
      </c>
    </row>
    <row r="15" spans="1:1" x14ac:dyDescent="0.25">
      <c r="A15" t="s">
        <v>270</v>
      </c>
    </row>
    <row r="16" spans="1:1" x14ac:dyDescent="0.25">
      <c r="A16" t="s">
        <v>271</v>
      </c>
    </row>
    <row r="17" spans="1:1" x14ac:dyDescent="0.25">
      <c r="A17" t="s">
        <v>272</v>
      </c>
    </row>
    <row r="18" spans="1:1" x14ac:dyDescent="0.25">
      <c r="A18" t="s">
        <v>273</v>
      </c>
    </row>
    <row r="19" spans="1:1" x14ac:dyDescent="0.25">
      <c r="A19" t="s">
        <v>170</v>
      </c>
    </row>
    <row r="20" spans="1:1" x14ac:dyDescent="0.25">
      <c r="A20" t="s">
        <v>278</v>
      </c>
    </row>
    <row r="21" spans="1:1" x14ac:dyDescent="0.25">
      <c r="A21" t="s">
        <v>281</v>
      </c>
    </row>
    <row r="22" spans="1:1" x14ac:dyDescent="0.25">
      <c r="A22" t="s">
        <v>283</v>
      </c>
    </row>
    <row r="23" spans="1:1" x14ac:dyDescent="0.25">
      <c r="A23" t="s">
        <v>285</v>
      </c>
    </row>
    <row r="24" spans="1:1" x14ac:dyDescent="0.25">
      <c r="A24" t="s">
        <v>291</v>
      </c>
    </row>
    <row r="25" spans="1:1" x14ac:dyDescent="0.25">
      <c r="A25" t="s">
        <v>303</v>
      </c>
    </row>
    <row r="26" spans="1:1" x14ac:dyDescent="0.25">
      <c r="A26" t="s">
        <v>305</v>
      </c>
    </row>
    <row r="27" spans="1:1" x14ac:dyDescent="0.25">
      <c r="A27" t="s">
        <v>306</v>
      </c>
    </row>
    <row r="28" spans="1:1" x14ac:dyDescent="0.25">
      <c r="A28" t="s">
        <v>307</v>
      </c>
    </row>
    <row r="29" spans="1:1" x14ac:dyDescent="0.25">
      <c r="A29" t="s">
        <v>308</v>
      </c>
    </row>
    <row r="30" spans="1:1" x14ac:dyDescent="0.25">
      <c r="A30" t="s">
        <v>309</v>
      </c>
    </row>
    <row r="31" spans="1:1" x14ac:dyDescent="0.25">
      <c r="A31" t="s">
        <v>310</v>
      </c>
    </row>
    <row r="32" spans="1:1" x14ac:dyDescent="0.25">
      <c r="A32" t="s">
        <v>323</v>
      </c>
    </row>
    <row r="33" spans="1:1" x14ac:dyDescent="0.25">
      <c r="A33" t="s">
        <v>324</v>
      </c>
    </row>
    <row r="34" spans="1:1" x14ac:dyDescent="0.25">
      <c r="A34" t="s">
        <v>325</v>
      </c>
    </row>
    <row r="35" spans="1:1" x14ac:dyDescent="0.25">
      <c r="A35" t="s">
        <v>326</v>
      </c>
    </row>
    <row r="36" spans="1:1" x14ac:dyDescent="0.25">
      <c r="A36" t="s">
        <v>327</v>
      </c>
    </row>
    <row r="37" spans="1:1" x14ac:dyDescent="0.25">
      <c r="A37" t="s">
        <v>328</v>
      </c>
    </row>
    <row r="38" spans="1:1" x14ac:dyDescent="0.25">
      <c r="A38" t="s">
        <v>330</v>
      </c>
    </row>
    <row r="39" spans="1:1" x14ac:dyDescent="0.25">
      <c r="A39" t="s">
        <v>175</v>
      </c>
    </row>
    <row r="40" spans="1:1" x14ac:dyDescent="0.25">
      <c r="A40" t="s">
        <v>331</v>
      </c>
    </row>
    <row r="41" spans="1:1" x14ac:dyDescent="0.25">
      <c r="A41" t="s">
        <v>338</v>
      </c>
    </row>
    <row r="42" spans="1:1" x14ac:dyDescent="0.25">
      <c r="A42" t="s">
        <v>339</v>
      </c>
    </row>
    <row r="43" spans="1:1" x14ac:dyDescent="0.25">
      <c r="A43" t="s">
        <v>341</v>
      </c>
    </row>
    <row r="44" spans="1:1" x14ac:dyDescent="0.25">
      <c r="A44" t="s">
        <v>342</v>
      </c>
    </row>
    <row r="45" spans="1:1" x14ac:dyDescent="0.25">
      <c r="A45" t="s">
        <v>343</v>
      </c>
    </row>
    <row r="46" spans="1:1" x14ac:dyDescent="0.25">
      <c r="A46" t="s">
        <v>344</v>
      </c>
    </row>
    <row r="47" spans="1:1" x14ac:dyDescent="0.25">
      <c r="A47" t="s">
        <v>345</v>
      </c>
    </row>
    <row r="48" spans="1:1" x14ac:dyDescent="0.25">
      <c r="A48" t="s">
        <v>351</v>
      </c>
    </row>
    <row r="49" spans="1:1" x14ac:dyDescent="0.25">
      <c r="A49" t="s">
        <v>352</v>
      </c>
    </row>
    <row r="50" spans="1:1" x14ac:dyDescent="0.25">
      <c r="A50" t="s">
        <v>353</v>
      </c>
    </row>
    <row r="51" spans="1:1" x14ac:dyDescent="0.25">
      <c r="A51" t="s">
        <v>174</v>
      </c>
    </row>
    <row r="52" spans="1:1" x14ac:dyDescent="0.25">
      <c r="A52" t="s">
        <v>355</v>
      </c>
    </row>
    <row r="53" spans="1:1" x14ac:dyDescent="0.25">
      <c r="A53" t="s">
        <v>356</v>
      </c>
    </row>
    <row r="54" spans="1:1" x14ac:dyDescent="0.25">
      <c r="A54" t="s">
        <v>360</v>
      </c>
    </row>
    <row r="55" spans="1:1" x14ac:dyDescent="0.25">
      <c r="A55" t="s">
        <v>361</v>
      </c>
    </row>
    <row r="56" spans="1:1" x14ac:dyDescent="0.25">
      <c r="A56" t="s">
        <v>364</v>
      </c>
    </row>
    <row r="57" spans="1:1" x14ac:dyDescent="0.25">
      <c r="A57" t="s">
        <v>365</v>
      </c>
    </row>
    <row r="58" spans="1:1" x14ac:dyDescent="0.25">
      <c r="A58" t="s">
        <v>366</v>
      </c>
    </row>
    <row r="59" spans="1:1" x14ac:dyDescent="0.25">
      <c r="A59" t="s">
        <v>369</v>
      </c>
    </row>
    <row r="60" spans="1:1" x14ac:dyDescent="0.25">
      <c r="A60" t="s">
        <v>370</v>
      </c>
    </row>
    <row r="61" spans="1:1" x14ac:dyDescent="0.25">
      <c r="A61" t="s">
        <v>372</v>
      </c>
    </row>
    <row r="62" spans="1:1" x14ac:dyDescent="0.25">
      <c r="A62" t="s">
        <v>374</v>
      </c>
    </row>
    <row r="63" spans="1:1" x14ac:dyDescent="0.25">
      <c r="A63" t="s">
        <v>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2FC98-6432-46A4-BB26-0A1054F92C66}">
  <dimension ref="A1:I22"/>
  <sheetViews>
    <sheetView zoomScale="80" zoomScaleNormal="80" workbookViewId="0">
      <selection activeCell="C22" sqref="C22"/>
    </sheetView>
  </sheetViews>
  <sheetFormatPr defaultRowHeight="15" x14ac:dyDescent="0.25"/>
  <cols>
    <col min="1" max="1" width="15.28515625" customWidth="1"/>
    <col min="2" max="2" width="51.85546875" bestFit="1" customWidth="1"/>
    <col min="3" max="3" width="7.140625" customWidth="1"/>
    <col min="4" max="4" width="9.28515625" customWidth="1"/>
    <col min="8" max="8" width="56" bestFit="1" customWidth="1"/>
  </cols>
  <sheetData>
    <row r="1" spans="1:9" x14ac:dyDescent="0.25">
      <c r="A1" t="s">
        <v>377</v>
      </c>
      <c r="B1" t="s">
        <v>253</v>
      </c>
      <c r="C1" t="s">
        <v>376</v>
      </c>
      <c r="H1" t="s">
        <v>269</v>
      </c>
      <c r="I1">
        <v>23829</v>
      </c>
    </row>
    <row r="2" spans="1:9" x14ac:dyDescent="0.25">
      <c r="A2" t="s">
        <v>378</v>
      </c>
      <c r="B2" t="s">
        <v>269</v>
      </c>
      <c r="C2">
        <v>1</v>
      </c>
      <c r="H2" t="s">
        <v>265</v>
      </c>
      <c r="I2">
        <v>2029</v>
      </c>
    </row>
    <row r="3" spans="1:9" x14ac:dyDescent="0.25">
      <c r="A3" t="s">
        <v>378</v>
      </c>
      <c r="B3" t="s">
        <v>265</v>
      </c>
      <c r="C3">
        <v>1</v>
      </c>
      <c r="H3" t="s">
        <v>256</v>
      </c>
      <c r="I3">
        <v>4162</v>
      </c>
    </row>
    <row r="4" spans="1:9" x14ac:dyDescent="0.25">
      <c r="A4" t="s">
        <v>378</v>
      </c>
      <c r="B4" t="s">
        <v>256</v>
      </c>
      <c r="C4">
        <v>1</v>
      </c>
      <c r="H4" t="s">
        <v>353</v>
      </c>
      <c r="I4">
        <v>3422</v>
      </c>
    </row>
    <row r="5" spans="1:9" x14ac:dyDescent="0.25">
      <c r="A5" t="s">
        <v>378</v>
      </c>
      <c r="B5" t="s">
        <v>353</v>
      </c>
      <c r="C5">
        <v>1</v>
      </c>
      <c r="H5" t="s">
        <v>174</v>
      </c>
      <c r="I5">
        <v>6248</v>
      </c>
    </row>
    <row r="6" spans="1:9" x14ac:dyDescent="0.25">
      <c r="A6" t="s">
        <v>378</v>
      </c>
      <c r="B6" t="s">
        <v>174</v>
      </c>
      <c r="C6">
        <v>1</v>
      </c>
      <c r="H6" t="s">
        <v>303</v>
      </c>
      <c r="I6">
        <v>4088</v>
      </c>
    </row>
    <row r="7" spans="1:9" x14ac:dyDescent="0.25">
      <c r="A7" t="s">
        <v>378</v>
      </c>
      <c r="B7" t="s">
        <v>303</v>
      </c>
      <c r="C7">
        <v>1</v>
      </c>
      <c r="H7" t="s">
        <v>306</v>
      </c>
      <c r="I7">
        <v>43781</v>
      </c>
    </row>
    <row r="8" spans="1:9" x14ac:dyDescent="0.25">
      <c r="A8" t="s">
        <v>378</v>
      </c>
      <c r="B8" t="s">
        <v>306</v>
      </c>
      <c r="C8">
        <v>1</v>
      </c>
      <c r="H8" t="s">
        <v>285</v>
      </c>
      <c r="I8">
        <v>2883</v>
      </c>
    </row>
    <row r="9" spans="1:9" x14ac:dyDescent="0.25">
      <c r="A9" t="s">
        <v>378</v>
      </c>
      <c r="B9" t="s">
        <v>285</v>
      </c>
      <c r="C9">
        <v>1</v>
      </c>
      <c r="H9" t="s">
        <v>338</v>
      </c>
      <c r="I9">
        <v>6262</v>
      </c>
    </row>
    <row r="10" spans="1:9" x14ac:dyDescent="0.25">
      <c r="A10" t="s">
        <v>378</v>
      </c>
      <c r="B10" t="s">
        <v>338</v>
      </c>
      <c r="C10">
        <v>1</v>
      </c>
      <c r="H10" t="s">
        <v>175</v>
      </c>
      <c r="I10">
        <v>-2355</v>
      </c>
    </row>
    <row r="11" spans="1:9" x14ac:dyDescent="0.25">
      <c r="A11" t="s">
        <v>378</v>
      </c>
      <c r="B11" t="s">
        <v>175</v>
      </c>
      <c r="C11">
        <v>-1</v>
      </c>
      <c r="H11" t="s">
        <v>255</v>
      </c>
      <c r="I11">
        <v>-533</v>
      </c>
    </row>
    <row r="12" spans="1:9" x14ac:dyDescent="0.25">
      <c r="A12" t="s">
        <v>378</v>
      </c>
      <c r="B12" t="s">
        <v>255</v>
      </c>
      <c r="C12">
        <v>-1</v>
      </c>
      <c r="H12" t="s">
        <v>291</v>
      </c>
      <c r="I12">
        <v>-1317</v>
      </c>
    </row>
    <row r="13" spans="1:9" x14ac:dyDescent="0.25">
      <c r="A13" t="s">
        <v>378</v>
      </c>
      <c r="B13" t="s">
        <v>291</v>
      </c>
      <c r="C13">
        <v>-1</v>
      </c>
      <c r="H13" t="s">
        <v>281</v>
      </c>
      <c r="I13">
        <v>-7814</v>
      </c>
    </row>
    <row r="14" spans="1:9" x14ac:dyDescent="0.25">
      <c r="A14" t="s">
        <v>378</v>
      </c>
      <c r="B14" t="s">
        <v>281</v>
      </c>
      <c r="C14">
        <v>-1</v>
      </c>
      <c r="H14" t="s">
        <v>344</v>
      </c>
      <c r="I14">
        <v>-3721</v>
      </c>
    </row>
    <row r="15" spans="1:9" x14ac:dyDescent="0.25">
      <c r="A15" t="s">
        <v>378</v>
      </c>
      <c r="B15" t="s">
        <v>344</v>
      </c>
      <c r="C15">
        <v>-1</v>
      </c>
      <c r="H15" t="s">
        <v>326</v>
      </c>
      <c r="I15">
        <v>-49320</v>
      </c>
    </row>
    <row r="16" spans="1:9" x14ac:dyDescent="0.25">
      <c r="A16" t="s">
        <v>378</v>
      </c>
      <c r="B16" t="s">
        <v>326</v>
      </c>
      <c r="C16">
        <v>-1</v>
      </c>
      <c r="H16" t="s">
        <v>257</v>
      </c>
      <c r="I16">
        <v>-13168</v>
      </c>
    </row>
    <row r="17" spans="1:9" x14ac:dyDescent="0.25">
      <c r="A17" t="s">
        <v>378</v>
      </c>
      <c r="B17" t="s">
        <v>257</v>
      </c>
      <c r="C17">
        <v>-1</v>
      </c>
      <c r="H17" t="s">
        <v>345</v>
      </c>
      <c r="I17">
        <v>-3595</v>
      </c>
    </row>
    <row r="18" spans="1:9" x14ac:dyDescent="0.25">
      <c r="A18" t="s">
        <v>378</v>
      </c>
      <c r="B18" t="s">
        <v>345</v>
      </c>
      <c r="C18">
        <v>-1</v>
      </c>
      <c r="H18" t="s">
        <v>278</v>
      </c>
      <c r="I18">
        <v>-26685</v>
      </c>
    </row>
    <row r="19" spans="1:9" ht="16.5" customHeight="1" x14ac:dyDescent="0.25">
      <c r="A19" t="s">
        <v>378</v>
      </c>
      <c r="B19" t="s">
        <v>278</v>
      </c>
      <c r="C19">
        <v>-1</v>
      </c>
      <c r="H19" t="s">
        <v>360</v>
      </c>
      <c r="I19">
        <v>10771</v>
      </c>
    </row>
    <row r="20" spans="1:9" ht="16.5" customHeight="1" x14ac:dyDescent="0.25">
      <c r="A20" t="s">
        <v>378</v>
      </c>
      <c r="B20" t="s">
        <v>360</v>
      </c>
      <c r="C20">
        <v>-1</v>
      </c>
      <c r="H20" t="s">
        <v>258</v>
      </c>
      <c r="I20">
        <v>1679</v>
      </c>
    </row>
    <row r="21" spans="1:9" ht="16.5" customHeight="1" x14ac:dyDescent="0.25">
      <c r="A21" t="s">
        <v>378</v>
      </c>
      <c r="B21" t="s">
        <v>258</v>
      </c>
      <c r="C21">
        <v>-1</v>
      </c>
      <c r="H21" t="s">
        <v>327</v>
      </c>
      <c r="I21">
        <v>-646</v>
      </c>
    </row>
    <row r="22" spans="1:9" x14ac:dyDescent="0.25">
      <c r="A22" t="s">
        <v>378</v>
      </c>
      <c r="B22" t="s">
        <v>327</v>
      </c>
      <c r="C2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3DD5F-68E5-4B9A-B2AD-954EDF01AE9E}">
  <dimension ref="A1:C160"/>
  <sheetViews>
    <sheetView topLeftCell="A139" zoomScale="60" zoomScaleNormal="60" workbookViewId="0">
      <selection activeCell="B139" sqref="B139"/>
    </sheetView>
  </sheetViews>
  <sheetFormatPr defaultRowHeight="15" x14ac:dyDescent="0.25"/>
  <cols>
    <col min="1" max="1" width="74.7109375" bestFit="1" customWidth="1"/>
    <col min="2" max="2" width="79.85546875" bestFit="1" customWidth="1"/>
    <col min="3" max="3" width="74.7109375" bestFit="1" customWidth="1"/>
  </cols>
  <sheetData>
    <row r="1" spans="1:3" x14ac:dyDescent="0.25">
      <c r="A1" t="s">
        <v>20</v>
      </c>
      <c r="B1" t="s">
        <v>169</v>
      </c>
      <c r="C1" t="s">
        <v>20</v>
      </c>
    </row>
    <row r="2" spans="1:3" x14ac:dyDescent="0.25">
      <c r="A2" t="s">
        <v>135</v>
      </c>
      <c r="B2" t="s">
        <v>135</v>
      </c>
      <c r="C2" t="s">
        <v>135</v>
      </c>
    </row>
    <row r="3" spans="1:3" x14ac:dyDescent="0.25">
      <c r="A3" t="s">
        <v>30</v>
      </c>
      <c r="B3" t="s">
        <v>170</v>
      </c>
      <c r="C3" t="s">
        <v>30</v>
      </c>
    </row>
    <row r="4" spans="1:3" x14ac:dyDescent="0.25">
      <c r="A4" t="s">
        <v>6</v>
      </c>
      <c r="B4" t="s">
        <v>171</v>
      </c>
      <c r="C4" t="s">
        <v>6</v>
      </c>
    </row>
    <row r="5" spans="1:3" x14ac:dyDescent="0.25">
      <c r="A5" t="s">
        <v>41</v>
      </c>
      <c r="B5" t="s">
        <v>172</v>
      </c>
      <c r="C5" t="s">
        <v>41</v>
      </c>
    </row>
    <row r="6" spans="1:3" x14ac:dyDescent="0.25">
      <c r="A6" t="s">
        <v>71</v>
      </c>
      <c r="B6" t="s">
        <v>173</v>
      </c>
      <c r="C6" t="s">
        <v>71</v>
      </c>
    </row>
    <row r="7" spans="1:3" x14ac:dyDescent="0.25">
      <c r="A7" t="s">
        <v>11</v>
      </c>
      <c r="B7" t="s">
        <v>174</v>
      </c>
      <c r="C7" t="s">
        <v>11</v>
      </c>
    </row>
    <row r="8" spans="1:3" x14ac:dyDescent="0.25">
      <c r="A8" t="s">
        <v>19</v>
      </c>
      <c r="B8" t="s">
        <v>175</v>
      </c>
      <c r="C8" t="s">
        <v>19</v>
      </c>
    </row>
    <row r="9" spans="1:3" x14ac:dyDescent="0.25">
      <c r="A9" t="s">
        <v>66</v>
      </c>
      <c r="B9" t="s">
        <v>176</v>
      </c>
      <c r="C9" t="s">
        <v>66</v>
      </c>
    </row>
    <row r="10" spans="1:3" x14ac:dyDescent="0.25">
      <c r="A10" t="s">
        <v>5</v>
      </c>
      <c r="B10" t="s">
        <v>177</v>
      </c>
      <c r="C10" t="s">
        <v>5</v>
      </c>
    </row>
    <row r="11" spans="1:3" x14ac:dyDescent="0.25">
      <c r="A11" t="s">
        <v>97</v>
      </c>
      <c r="B11" t="s">
        <v>178</v>
      </c>
      <c r="C11" t="s">
        <v>97</v>
      </c>
    </row>
    <row r="12" spans="1:3" x14ac:dyDescent="0.25">
      <c r="A12" t="s">
        <v>14</v>
      </c>
      <c r="B12" t="s">
        <v>179</v>
      </c>
      <c r="C12" t="s">
        <v>14</v>
      </c>
    </row>
    <row r="13" spans="1:3" x14ac:dyDescent="0.25">
      <c r="A13" t="s">
        <v>158</v>
      </c>
      <c r="B13" t="s">
        <v>180</v>
      </c>
      <c r="C13" t="s">
        <v>158</v>
      </c>
    </row>
    <row r="14" spans="1:3" x14ac:dyDescent="0.25">
      <c r="A14" t="s">
        <v>71</v>
      </c>
      <c r="B14" t="s">
        <v>173</v>
      </c>
      <c r="C14" t="s">
        <v>71</v>
      </c>
    </row>
    <row r="15" spans="1:3" x14ac:dyDescent="0.25">
      <c r="A15" t="s">
        <v>23</v>
      </c>
      <c r="B15" t="s">
        <v>181</v>
      </c>
      <c r="C15" t="s">
        <v>23</v>
      </c>
    </row>
    <row r="16" spans="1:3" x14ac:dyDescent="0.25">
      <c r="A16" t="s">
        <v>15</v>
      </c>
      <c r="B16" t="s">
        <v>182</v>
      </c>
      <c r="C16" t="s">
        <v>15</v>
      </c>
    </row>
    <row r="17" spans="1:3" x14ac:dyDescent="0.25">
      <c r="A17" t="s">
        <v>28</v>
      </c>
      <c r="B17" t="s">
        <v>183</v>
      </c>
      <c r="C17" t="s">
        <v>28</v>
      </c>
    </row>
    <row r="18" spans="1:3" x14ac:dyDescent="0.25">
      <c r="A18" t="s">
        <v>135</v>
      </c>
      <c r="B18" t="s">
        <v>135</v>
      </c>
      <c r="C18" t="s">
        <v>135</v>
      </c>
    </row>
    <row r="19" spans="1:3" x14ac:dyDescent="0.25">
      <c r="A19" t="s">
        <v>11</v>
      </c>
      <c r="B19" t="s">
        <v>174</v>
      </c>
      <c r="C19" t="s">
        <v>11</v>
      </c>
    </row>
    <row r="20" spans="1:3" x14ac:dyDescent="0.25">
      <c r="A20" t="s">
        <v>41</v>
      </c>
      <c r="B20" t="s">
        <v>172</v>
      </c>
      <c r="C20" t="s">
        <v>41</v>
      </c>
    </row>
    <row r="21" spans="1:3" x14ac:dyDescent="0.25">
      <c r="A21" t="s">
        <v>30</v>
      </c>
      <c r="B21" t="s">
        <v>170</v>
      </c>
      <c r="C21" t="s">
        <v>30</v>
      </c>
    </row>
    <row r="22" spans="1:3" x14ac:dyDescent="0.25">
      <c r="A22" t="s">
        <v>71</v>
      </c>
      <c r="B22" t="s">
        <v>173</v>
      </c>
      <c r="C22" t="s">
        <v>71</v>
      </c>
    </row>
    <row r="23" spans="1:3" x14ac:dyDescent="0.25">
      <c r="A23" t="s">
        <v>19</v>
      </c>
      <c r="B23" t="s">
        <v>175</v>
      </c>
      <c r="C23" t="s">
        <v>19</v>
      </c>
    </row>
    <row r="24" spans="1:3" x14ac:dyDescent="0.25">
      <c r="A24" t="s">
        <v>66</v>
      </c>
      <c r="B24" t="s">
        <v>176</v>
      </c>
      <c r="C24" t="s">
        <v>66</v>
      </c>
    </row>
    <row r="25" spans="1:3" x14ac:dyDescent="0.25">
      <c r="A25" t="s">
        <v>20</v>
      </c>
      <c r="B25" t="s">
        <v>169</v>
      </c>
      <c r="C25" t="s">
        <v>20</v>
      </c>
    </row>
    <row r="26" spans="1:3" x14ac:dyDescent="0.25">
      <c r="A26" t="s">
        <v>6</v>
      </c>
      <c r="B26" t="s">
        <v>171</v>
      </c>
      <c r="C26" t="s">
        <v>6</v>
      </c>
    </row>
    <row r="27" spans="1:3" x14ac:dyDescent="0.25">
      <c r="A27" t="s">
        <v>5</v>
      </c>
      <c r="B27" t="s">
        <v>177</v>
      </c>
      <c r="C27" t="s">
        <v>5</v>
      </c>
    </row>
    <row r="28" spans="1:3" x14ac:dyDescent="0.25">
      <c r="A28" t="s">
        <v>97</v>
      </c>
      <c r="B28" t="s">
        <v>178</v>
      </c>
      <c r="C28" t="s">
        <v>97</v>
      </c>
    </row>
    <row r="29" spans="1:3" x14ac:dyDescent="0.25">
      <c r="A29" t="s">
        <v>14</v>
      </c>
      <c r="B29" t="s">
        <v>179</v>
      </c>
      <c r="C29" t="s">
        <v>14</v>
      </c>
    </row>
    <row r="30" spans="1:3" x14ac:dyDescent="0.25">
      <c r="A30" t="s">
        <v>158</v>
      </c>
      <c r="B30" t="s">
        <v>180</v>
      </c>
      <c r="C30" t="s">
        <v>158</v>
      </c>
    </row>
    <row r="31" spans="1:3" x14ac:dyDescent="0.25">
      <c r="A31" t="s">
        <v>71</v>
      </c>
      <c r="B31" t="s">
        <v>173</v>
      </c>
      <c r="C31" t="s">
        <v>71</v>
      </c>
    </row>
    <row r="32" spans="1:3" x14ac:dyDescent="0.25">
      <c r="A32" t="s">
        <v>23</v>
      </c>
      <c r="B32" t="s">
        <v>181</v>
      </c>
      <c r="C32" t="s">
        <v>23</v>
      </c>
    </row>
    <row r="33" spans="1:3" x14ac:dyDescent="0.25">
      <c r="A33" t="s">
        <v>15</v>
      </c>
      <c r="B33" t="s">
        <v>182</v>
      </c>
      <c r="C33" t="s">
        <v>15</v>
      </c>
    </row>
    <row r="34" spans="1:3" x14ac:dyDescent="0.25">
      <c r="A34" t="s">
        <v>28</v>
      </c>
      <c r="B34" t="s">
        <v>183</v>
      </c>
      <c r="C34" t="s">
        <v>28</v>
      </c>
    </row>
    <row r="35" spans="1:3" x14ac:dyDescent="0.25">
      <c r="A35" t="s">
        <v>41</v>
      </c>
      <c r="B35" t="s">
        <v>172</v>
      </c>
      <c r="C35" t="s">
        <v>41</v>
      </c>
    </row>
    <row r="36" spans="1:3" x14ac:dyDescent="0.25">
      <c r="A36" t="s">
        <v>66</v>
      </c>
      <c r="B36" t="s">
        <v>184</v>
      </c>
      <c r="C36" t="s">
        <v>66</v>
      </c>
    </row>
    <row r="37" spans="1:3" x14ac:dyDescent="0.25">
      <c r="A37" t="s">
        <v>71</v>
      </c>
      <c r="B37" t="s">
        <v>185</v>
      </c>
      <c r="C37" t="s">
        <v>71</v>
      </c>
    </row>
    <row r="38" spans="1:3" x14ac:dyDescent="0.25">
      <c r="A38" t="s">
        <v>136</v>
      </c>
      <c r="B38" t="s">
        <v>186</v>
      </c>
      <c r="C38" t="s">
        <v>136</v>
      </c>
    </row>
    <row r="39" spans="1:3" x14ac:dyDescent="0.25">
      <c r="A39" t="s">
        <v>12</v>
      </c>
      <c r="B39" t="s">
        <v>187</v>
      </c>
      <c r="C39" t="s">
        <v>12</v>
      </c>
    </row>
    <row r="40" spans="1:3" x14ac:dyDescent="0.25">
      <c r="A40" t="s">
        <v>17</v>
      </c>
      <c r="B40" t="s">
        <v>188</v>
      </c>
      <c r="C40" t="s">
        <v>17</v>
      </c>
    </row>
    <row r="41" spans="1:3" x14ac:dyDescent="0.25">
      <c r="A41" t="s">
        <v>23</v>
      </c>
      <c r="B41" t="s">
        <v>189</v>
      </c>
      <c r="C41" t="s">
        <v>23</v>
      </c>
    </row>
    <row r="42" spans="1:3" x14ac:dyDescent="0.25">
      <c r="A42" t="s">
        <v>60</v>
      </c>
      <c r="B42" t="s">
        <v>60</v>
      </c>
      <c r="C42" t="s">
        <v>60</v>
      </c>
    </row>
    <row r="43" spans="1:3" x14ac:dyDescent="0.25">
      <c r="A43" t="s">
        <v>97</v>
      </c>
      <c r="B43" t="s">
        <v>178</v>
      </c>
      <c r="C43" t="s">
        <v>97</v>
      </c>
    </row>
    <row r="44" spans="1:3" x14ac:dyDescent="0.25">
      <c r="A44" t="s">
        <v>75</v>
      </c>
      <c r="B44" t="s">
        <v>190</v>
      </c>
      <c r="C44" t="s">
        <v>75</v>
      </c>
    </row>
    <row r="45" spans="1:3" x14ac:dyDescent="0.25">
      <c r="A45" t="s">
        <v>22</v>
      </c>
      <c r="B45" t="s">
        <v>191</v>
      </c>
      <c r="C45" t="s">
        <v>22</v>
      </c>
    </row>
    <row r="46" spans="1:3" x14ac:dyDescent="0.25">
      <c r="A46" t="s">
        <v>63</v>
      </c>
      <c r="B46" t="s">
        <v>192</v>
      </c>
      <c r="C46" t="s">
        <v>63</v>
      </c>
    </row>
    <row r="47" spans="1:3" x14ac:dyDescent="0.25">
      <c r="A47" t="s">
        <v>22</v>
      </c>
      <c r="B47" t="s">
        <v>191</v>
      </c>
      <c r="C47" t="s">
        <v>22</v>
      </c>
    </row>
    <row r="48" spans="1:3" x14ac:dyDescent="0.25">
      <c r="A48" t="s">
        <v>59</v>
      </c>
      <c r="B48" t="s">
        <v>193</v>
      </c>
      <c r="C48" t="s">
        <v>59</v>
      </c>
    </row>
    <row r="49" spans="1:3" x14ac:dyDescent="0.25">
      <c r="A49" t="s">
        <v>60</v>
      </c>
      <c r="B49" t="s">
        <v>60</v>
      </c>
      <c r="C49" t="s">
        <v>60</v>
      </c>
    </row>
    <row r="50" spans="1:3" x14ac:dyDescent="0.25">
      <c r="A50" t="s">
        <v>159</v>
      </c>
      <c r="B50" t="s">
        <v>194</v>
      </c>
      <c r="C50" t="s">
        <v>159</v>
      </c>
    </row>
    <row r="51" spans="1:3" x14ac:dyDescent="0.25">
      <c r="A51" t="s">
        <v>156</v>
      </c>
      <c r="B51" t="s">
        <v>195</v>
      </c>
      <c r="C51" t="s">
        <v>156</v>
      </c>
    </row>
    <row r="52" spans="1:3" x14ac:dyDescent="0.25">
      <c r="A52" t="s">
        <v>136</v>
      </c>
      <c r="B52" t="s">
        <v>196</v>
      </c>
      <c r="C52" t="s">
        <v>136</v>
      </c>
    </row>
    <row r="53" spans="1:3" x14ac:dyDescent="0.25">
      <c r="A53" t="s">
        <v>116</v>
      </c>
      <c r="B53" t="s">
        <v>197</v>
      </c>
      <c r="C53" t="s">
        <v>116</v>
      </c>
    </row>
    <row r="54" spans="1:3" x14ac:dyDescent="0.25">
      <c r="A54" t="s">
        <v>5</v>
      </c>
      <c r="B54" t="s">
        <v>198</v>
      </c>
      <c r="C54" t="s">
        <v>5</v>
      </c>
    </row>
    <row r="55" spans="1:3" x14ac:dyDescent="0.25">
      <c r="A55" t="s">
        <v>151</v>
      </c>
      <c r="B55" t="s">
        <v>199</v>
      </c>
      <c r="C55" t="s">
        <v>151</v>
      </c>
    </row>
    <row r="56" spans="1:3" x14ac:dyDescent="0.25">
      <c r="A56" t="s">
        <v>144</v>
      </c>
      <c r="B56" t="s">
        <v>200</v>
      </c>
      <c r="C56" t="s">
        <v>144</v>
      </c>
    </row>
    <row r="57" spans="1:3" x14ac:dyDescent="0.25">
      <c r="A57" t="s">
        <v>133</v>
      </c>
      <c r="B57" t="s">
        <v>201</v>
      </c>
      <c r="C57" t="s">
        <v>133</v>
      </c>
    </row>
    <row r="58" spans="1:3" x14ac:dyDescent="0.25">
      <c r="A58" t="s">
        <v>8</v>
      </c>
      <c r="B58" t="s">
        <v>202</v>
      </c>
      <c r="C58" t="s">
        <v>8</v>
      </c>
    </row>
    <row r="59" spans="1:3" x14ac:dyDescent="0.25">
      <c r="A59" t="s">
        <v>22</v>
      </c>
      <c r="B59" t="s">
        <v>191</v>
      </c>
      <c r="C59" t="s">
        <v>22</v>
      </c>
    </row>
    <row r="60" spans="1:3" x14ac:dyDescent="0.25">
      <c r="A60" t="s">
        <v>8</v>
      </c>
      <c r="B60" t="s">
        <v>203</v>
      </c>
      <c r="C60" t="s">
        <v>8</v>
      </c>
    </row>
    <row r="61" spans="1:3" x14ac:dyDescent="0.25">
      <c r="A61" t="s">
        <v>113</v>
      </c>
      <c r="B61" t="s">
        <v>204</v>
      </c>
      <c r="C61" t="s">
        <v>113</v>
      </c>
    </row>
    <row r="62" spans="1:3" x14ac:dyDescent="0.25">
      <c r="A62" t="s">
        <v>113</v>
      </c>
      <c r="B62" t="s">
        <v>204</v>
      </c>
      <c r="C62" t="s">
        <v>113</v>
      </c>
    </row>
    <row r="63" spans="1:3" x14ac:dyDescent="0.25">
      <c r="A63" t="s">
        <v>17</v>
      </c>
      <c r="B63" t="s">
        <v>188</v>
      </c>
      <c r="C63" t="s">
        <v>17</v>
      </c>
    </row>
    <row r="64" spans="1:3" x14ac:dyDescent="0.25">
      <c r="A64" t="s">
        <v>60</v>
      </c>
      <c r="B64" t="s">
        <v>60</v>
      </c>
      <c r="C64" t="s">
        <v>60</v>
      </c>
    </row>
    <row r="65" spans="1:3" x14ac:dyDescent="0.25">
      <c r="A65" t="s">
        <v>113</v>
      </c>
      <c r="B65" t="s">
        <v>205</v>
      </c>
      <c r="C65" t="s">
        <v>113</v>
      </c>
    </row>
    <row r="66" spans="1:3" x14ac:dyDescent="0.25">
      <c r="A66" t="s">
        <v>113</v>
      </c>
      <c r="B66" t="s">
        <v>206</v>
      </c>
      <c r="C66" t="s">
        <v>113</v>
      </c>
    </row>
    <row r="67" spans="1:3" x14ac:dyDescent="0.25">
      <c r="A67" t="s">
        <v>134</v>
      </c>
      <c r="B67" t="s">
        <v>207</v>
      </c>
      <c r="C67" t="s">
        <v>134</v>
      </c>
    </row>
    <row r="68" spans="1:3" x14ac:dyDescent="0.25">
      <c r="A68" t="s">
        <v>151</v>
      </c>
      <c r="B68" t="s">
        <v>199</v>
      </c>
      <c r="C68" t="s">
        <v>151</v>
      </c>
    </row>
    <row r="69" spans="1:3" x14ac:dyDescent="0.25">
      <c r="A69" t="s">
        <v>144</v>
      </c>
      <c r="B69" t="s">
        <v>200</v>
      </c>
      <c r="C69" t="s">
        <v>144</v>
      </c>
    </row>
    <row r="70" spans="1:3" x14ac:dyDescent="0.25">
      <c r="A70" t="s">
        <v>133</v>
      </c>
      <c r="B70" t="s">
        <v>201</v>
      </c>
      <c r="C70" t="s">
        <v>133</v>
      </c>
    </row>
    <row r="71" spans="1:3" x14ac:dyDescent="0.25">
      <c r="A71" t="s">
        <v>27</v>
      </c>
      <c r="B71" t="s">
        <v>208</v>
      </c>
      <c r="C71" t="s">
        <v>27</v>
      </c>
    </row>
    <row r="72" spans="1:3" x14ac:dyDescent="0.25">
      <c r="A72" t="s">
        <v>62</v>
      </c>
      <c r="B72" t="s">
        <v>209</v>
      </c>
      <c r="C72" t="s">
        <v>62</v>
      </c>
    </row>
    <row r="73" spans="1:3" x14ac:dyDescent="0.25">
      <c r="A73" t="s">
        <v>164</v>
      </c>
      <c r="B73" t="s">
        <v>210</v>
      </c>
      <c r="C73" t="s">
        <v>164</v>
      </c>
    </row>
    <row r="74" spans="1:3" x14ac:dyDescent="0.25">
      <c r="A74" t="s">
        <v>114</v>
      </c>
      <c r="B74" t="s">
        <v>211</v>
      </c>
      <c r="C74" t="s">
        <v>114</v>
      </c>
    </row>
    <row r="75" spans="1:3" x14ac:dyDescent="0.25">
      <c r="A75" t="s">
        <v>44</v>
      </c>
      <c r="B75" t="s">
        <v>212</v>
      </c>
      <c r="C75" t="s">
        <v>44</v>
      </c>
    </row>
    <row r="76" spans="1:3" x14ac:dyDescent="0.25">
      <c r="A76" t="s">
        <v>114</v>
      </c>
      <c r="B76" t="s">
        <v>213</v>
      </c>
      <c r="C76" t="s">
        <v>114</v>
      </c>
    </row>
    <row r="77" spans="1:3" x14ac:dyDescent="0.25">
      <c r="A77" t="s">
        <v>88</v>
      </c>
      <c r="B77" t="s">
        <v>214</v>
      </c>
      <c r="C77" t="s">
        <v>88</v>
      </c>
    </row>
    <row r="78" spans="1:3" x14ac:dyDescent="0.25">
      <c r="A78" t="s">
        <v>27</v>
      </c>
      <c r="B78" t="s">
        <v>208</v>
      </c>
      <c r="C78" t="s">
        <v>27</v>
      </c>
    </row>
    <row r="79" spans="1:3" x14ac:dyDescent="0.25">
      <c r="A79" t="s">
        <v>62</v>
      </c>
      <c r="B79" t="s">
        <v>215</v>
      </c>
      <c r="C79" t="s">
        <v>62</v>
      </c>
    </row>
    <row r="80" spans="1:3" x14ac:dyDescent="0.25">
      <c r="A80" t="s">
        <v>8</v>
      </c>
      <c r="B80" t="s">
        <v>216</v>
      </c>
      <c r="C80" t="s">
        <v>8</v>
      </c>
    </row>
    <row r="81" spans="1:3" x14ac:dyDescent="0.25">
      <c r="A81" t="s">
        <v>69</v>
      </c>
      <c r="B81" t="s">
        <v>217</v>
      </c>
      <c r="C81" t="s">
        <v>69</v>
      </c>
    </row>
    <row r="82" spans="1:3" x14ac:dyDescent="0.25">
      <c r="A82" t="s">
        <v>149</v>
      </c>
      <c r="B82" t="s">
        <v>218</v>
      </c>
      <c r="C82" t="s">
        <v>149</v>
      </c>
    </row>
    <row r="83" spans="1:3" x14ac:dyDescent="0.25">
      <c r="A83" t="s">
        <v>70</v>
      </c>
      <c r="B83" t="s">
        <v>219</v>
      </c>
      <c r="C83" t="s">
        <v>70</v>
      </c>
    </row>
    <row r="84" spans="1:3" x14ac:dyDescent="0.25">
      <c r="A84" t="s">
        <v>27</v>
      </c>
      <c r="B84" t="s">
        <v>220</v>
      </c>
      <c r="C84" t="s">
        <v>27</v>
      </c>
    </row>
    <row r="85" spans="1:3" x14ac:dyDescent="0.25">
      <c r="A85" t="s">
        <v>11</v>
      </c>
      <c r="B85" t="s">
        <v>221</v>
      </c>
      <c r="C85" t="s">
        <v>11</v>
      </c>
    </row>
    <row r="86" spans="1:3" x14ac:dyDescent="0.25">
      <c r="A86" t="s">
        <v>12</v>
      </c>
      <c r="B86" t="s">
        <v>222</v>
      </c>
      <c r="C86" t="s">
        <v>12</v>
      </c>
    </row>
    <row r="87" spans="1:3" x14ac:dyDescent="0.25">
      <c r="A87" t="s">
        <v>38</v>
      </c>
      <c r="B87" t="s">
        <v>223</v>
      </c>
      <c r="C87" t="s">
        <v>38</v>
      </c>
    </row>
    <row r="88" spans="1:3" x14ac:dyDescent="0.25">
      <c r="A88" t="s">
        <v>11</v>
      </c>
      <c r="B88" t="s">
        <v>224</v>
      </c>
      <c r="C88" t="s">
        <v>11</v>
      </c>
    </row>
    <row r="89" spans="1:3" x14ac:dyDescent="0.25">
      <c r="A89" t="s">
        <v>37</v>
      </c>
      <c r="B89" t="s">
        <v>225</v>
      </c>
      <c r="C89" t="s">
        <v>37</v>
      </c>
    </row>
    <row r="90" spans="1:3" x14ac:dyDescent="0.25">
      <c r="A90" t="s">
        <v>75</v>
      </c>
      <c r="B90" t="s">
        <v>226</v>
      </c>
      <c r="C90" t="s">
        <v>75</v>
      </c>
    </row>
    <row r="91" spans="1:3" x14ac:dyDescent="0.25">
      <c r="A91" t="s">
        <v>34</v>
      </c>
      <c r="B91" t="s">
        <v>227</v>
      </c>
      <c r="C91" t="s">
        <v>34</v>
      </c>
    </row>
    <row r="92" spans="1:3" x14ac:dyDescent="0.25">
      <c r="A92" t="s">
        <v>27</v>
      </c>
      <c r="B92" t="s">
        <v>208</v>
      </c>
      <c r="C92" t="s">
        <v>27</v>
      </c>
    </row>
    <row r="93" spans="1:3" x14ac:dyDescent="0.25">
      <c r="A93" t="s">
        <v>75</v>
      </c>
      <c r="B93" t="s">
        <v>226</v>
      </c>
      <c r="C93" t="s">
        <v>75</v>
      </c>
    </row>
    <row r="94" spans="1:3" x14ac:dyDescent="0.25">
      <c r="A94" t="s">
        <v>34</v>
      </c>
      <c r="B94" t="s">
        <v>227</v>
      </c>
      <c r="C94" t="s">
        <v>34</v>
      </c>
    </row>
    <row r="95" spans="1:3" x14ac:dyDescent="0.25">
      <c r="A95" t="s">
        <v>75</v>
      </c>
      <c r="B95" t="s">
        <v>226</v>
      </c>
      <c r="C95" t="s">
        <v>75</v>
      </c>
    </row>
    <row r="96" spans="1:3" x14ac:dyDescent="0.25">
      <c r="A96" t="s">
        <v>34</v>
      </c>
      <c r="B96" t="s">
        <v>227</v>
      </c>
      <c r="C96" t="s">
        <v>34</v>
      </c>
    </row>
    <row r="97" spans="1:3" x14ac:dyDescent="0.25">
      <c r="A97" t="s">
        <v>75</v>
      </c>
      <c r="B97" t="s">
        <v>226</v>
      </c>
      <c r="C97" t="s">
        <v>75</v>
      </c>
    </row>
    <row r="98" spans="1:3" x14ac:dyDescent="0.25">
      <c r="A98" t="s">
        <v>34</v>
      </c>
      <c r="B98" t="s">
        <v>227</v>
      </c>
      <c r="C98" t="s">
        <v>34</v>
      </c>
    </row>
    <row r="99" spans="1:3" x14ac:dyDescent="0.25">
      <c r="A99" t="s">
        <v>75</v>
      </c>
      <c r="B99" t="s">
        <v>226</v>
      </c>
      <c r="C99" t="s">
        <v>75</v>
      </c>
    </row>
    <row r="100" spans="1:3" x14ac:dyDescent="0.25">
      <c r="A100" t="s">
        <v>34</v>
      </c>
      <c r="B100" t="s">
        <v>227</v>
      </c>
      <c r="C100" t="s">
        <v>34</v>
      </c>
    </row>
    <row r="101" spans="1:3" x14ac:dyDescent="0.25">
      <c r="A101" t="s">
        <v>75</v>
      </c>
      <c r="B101" t="s">
        <v>226</v>
      </c>
      <c r="C101" t="s">
        <v>75</v>
      </c>
    </row>
    <row r="102" spans="1:3" x14ac:dyDescent="0.25">
      <c r="A102" t="s">
        <v>34</v>
      </c>
      <c r="B102" t="s">
        <v>227</v>
      </c>
      <c r="C102" t="s">
        <v>34</v>
      </c>
    </row>
    <row r="103" spans="1:3" x14ac:dyDescent="0.25">
      <c r="A103" t="s">
        <v>75</v>
      </c>
      <c r="B103" t="s">
        <v>226</v>
      </c>
      <c r="C103" t="s">
        <v>75</v>
      </c>
    </row>
    <row r="104" spans="1:3" x14ac:dyDescent="0.25">
      <c r="A104" t="s">
        <v>34</v>
      </c>
      <c r="B104" t="s">
        <v>227</v>
      </c>
      <c r="C104" t="s">
        <v>34</v>
      </c>
    </row>
    <row r="105" spans="1:3" x14ac:dyDescent="0.25">
      <c r="A105" t="s">
        <v>75</v>
      </c>
      <c r="B105" t="s">
        <v>226</v>
      </c>
      <c r="C105" t="s">
        <v>75</v>
      </c>
    </row>
    <row r="106" spans="1:3" x14ac:dyDescent="0.25">
      <c r="A106" t="s">
        <v>34</v>
      </c>
      <c r="B106" t="s">
        <v>227</v>
      </c>
      <c r="C106" t="s">
        <v>34</v>
      </c>
    </row>
    <row r="107" spans="1:3" x14ac:dyDescent="0.25">
      <c r="A107" t="s">
        <v>75</v>
      </c>
      <c r="B107" t="s">
        <v>226</v>
      </c>
      <c r="C107" t="s">
        <v>75</v>
      </c>
    </row>
    <row r="108" spans="1:3" x14ac:dyDescent="0.25">
      <c r="A108" t="s">
        <v>34</v>
      </c>
      <c r="B108" t="s">
        <v>227</v>
      </c>
      <c r="C108" t="s">
        <v>34</v>
      </c>
    </row>
    <row r="109" spans="1:3" x14ac:dyDescent="0.25">
      <c r="A109" t="s">
        <v>75</v>
      </c>
      <c r="B109" t="s">
        <v>226</v>
      </c>
      <c r="C109" t="s">
        <v>75</v>
      </c>
    </row>
    <row r="110" spans="1:3" x14ac:dyDescent="0.25">
      <c r="A110" t="s">
        <v>34</v>
      </c>
      <c r="B110" t="s">
        <v>227</v>
      </c>
      <c r="C110" t="s">
        <v>34</v>
      </c>
    </row>
    <row r="111" spans="1:3" x14ac:dyDescent="0.25">
      <c r="A111" t="s">
        <v>28</v>
      </c>
      <c r="B111" t="s">
        <v>228</v>
      </c>
      <c r="C111" t="s">
        <v>28</v>
      </c>
    </row>
    <row r="112" spans="1:3" x14ac:dyDescent="0.25">
      <c r="A112" t="s">
        <v>70</v>
      </c>
      <c r="B112" t="s">
        <v>229</v>
      </c>
      <c r="C112" t="s">
        <v>70</v>
      </c>
    </row>
    <row r="113" spans="1:3" x14ac:dyDescent="0.25">
      <c r="A113" t="s">
        <v>38</v>
      </c>
      <c r="B113" t="s">
        <v>230</v>
      </c>
      <c r="C113" t="s">
        <v>38</v>
      </c>
    </row>
    <row r="114" spans="1:3" x14ac:dyDescent="0.25">
      <c r="A114" t="s">
        <v>8</v>
      </c>
      <c r="B114" t="s">
        <v>216</v>
      </c>
      <c r="C114" t="s">
        <v>8</v>
      </c>
    </row>
    <row r="115" spans="1:3" x14ac:dyDescent="0.25">
      <c r="A115" t="s">
        <v>11</v>
      </c>
      <c r="B115" t="s">
        <v>174</v>
      </c>
      <c r="C115" t="s">
        <v>11</v>
      </c>
    </row>
    <row r="116" spans="1:3" x14ac:dyDescent="0.25">
      <c r="A116" t="s">
        <v>20</v>
      </c>
      <c r="B116" t="s">
        <v>169</v>
      </c>
      <c r="C116" t="s">
        <v>20</v>
      </c>
    </row>
    <row r="117" spans="1:3" x14ac:dyDescent="0.25">
      <c r="A117" t="s">
        <v>71</v>
      </c>
      <c r="B117" t="s">
        <v>173</v>
      </c>
      <c r="C117" t="s">
        <v>71</v>
      </c>
    </row>
    <row r="118" spans="1:3" x14ac:dyDescent="0.25">
      <c r="A118" t="s">
        <v>19</v>
      </c>
      <c r="B118" t="s">
        <v>175</v>
      </c>
      <c r="C118" t="s">
        <v>19</v>
      </c>
    </row>
    <row r="119" spans="1:3" x14ac:dyDescent="0.25">
      <c r="A119" t="s">
        <v>135</v>
      </c>
      <c r="B119" t="s">
        <v>135</v>
      </c>
      <c r="C119" t="s">
        <v>135</v>
      </c>
    </row>
    <row r="120" spans="1:3" x14ac:dyDescent="0.25">
      <c r="A120" t="s">
        <v>30</v>
      </c>
      <c r="B120" t="s">
        <v>170</v>
      </c>
      <c r="C120" t="s">
        <v>30</v>
      </c>
    </row>
    <row r="121" spans="1:3" x14ac:dyDescent="0.25">
      <c r="A121" t="s">
        <v>66</v>
      </c>
      <c r="B121" t="s">
        <v>176</v>
      </c>
      <c r="C121" t="s">
        <v>66</v>
      </c>
    </row>
    <row r="122" spans="1:3" x14ac:dyDescent="0.25">
      <c r="A122" t="s">
        <v>113</v>
      </c>
      <c r="B122" t="s">
        <v>204</v>
      </c>
      <c r="C122" t="s">
        <v>113</v>
      </c>
    </row>
    <row r="123" spans="1:3" x14ac:dyDescent="0.25">
      <c r="A123" t="s">
        <v>5</v>
      </c>
      <c r="B123" t="s">
        <v>231</v>
      </c>
      <c r="C123" t="s">
        <v>5</v>
      </c>
    </row>
    <row r="124" spans="1:3" x14ac:dyDescent="0.25">
      <c r="A124" t="s">
        <v>23</v>
      </c>
      <c r="B124" t="s">
        <v>232</v>
      </c>
      <c r="C124" t="s">
        <v>23</v>
      </c>
    </row>
    <row r="125" spans="1:3" x14ac:dyDescent="0.25">
      <c r="A125" t="s">
        <v>5</v>
      </c>
      <c r="B125" t="s">
        <v>233</v>
      </c>
      <c r="C125" t="s">
        <v>5</v>
      </c>
    </row>
    <row r="126" spans="1:3" x14ac:dyDescent="0.25">
      <c r="A126" t="s">
        <v>69</v>
      </c>
      <c r="B126" t="s">
        <v>217</v>
      </c>
      <c r="C126" t="s">
        <v>69</v>
      </c>
    </row>
    <row r="127" spans="1:3" x14ac:dyDescent="0.25">
      <c r="A127" t="s">
        <v>147</v>
      </c>
      <c r="B127" t="s">
        <v>234</v>
      </c>
      <c r="C127" t="s">
        <v>147</v>
      </c>
    </row>
    <row r="128" spans="1:3" x14ac:dyDescent="0.25">
      <c r="A128" t="s">
        <v>134</v>
      </c>
      <c r="B128" t="s">
        <v>235</v>
      </c>
      <c r="C128" t="s">
        <v>134</v>
      </c>
    </row>
    <row r="129" spans="1:3" x14ac:dyDescent="0.25">
      <c r="A129" t="s">
        <v>114</v>
      </c>
      <c r="B129" t="s">
        <v>213</v>
      </c>
      <c r="C129" t="s">
        <v>114</v>
      </c>
    </row>
    <row r="130" spans="1:3" x14ac:dyDescent="0.25">
      <c r="A130" t="s">
        <v>17</v>
      </c>
      <c r="B130" t="s">
        <v>188</v>
      </c>
      <c r="C130" t="s">
        <v>17</v>
      </c>
    </row>
    <row r="131" spans="1:3" x14ac:dyDescent="0.25">
      <c r="A131" t="s">
        <v>14</v>
      </c>
      <c r="B131" t="s">
        <v>179</v>
      </c>
      <c r="C131" t="s">
        <v>14</v>
      </c>
    </row>
    <row r="132" spans="1:3" x14ac:dyDescent="0.25">
      <c r="A132" t="s">
        <v>60</v>
      </c>
      <c r="B132" t="s">
        <v>236</v>
      </c>
      <c r="C132" t="s">
        <v>60</v>
      </c>
    </row>
    <row r="133" spans="1:3" x14ac:dyDescent="0.25">
      <c r="A133" t="s">
        <v>8</v>
      </c>
      <c r="B133" t="s">
        <v>216</v>
      </c>
      <c r="C133" t="s">
        <v>8</v>
      </c>
    </row>
    <row r="134" spans="1:3" x14ac:dyDescent="0.25">
      <c r="A134" t="s">
        <v>8</v>
      </c>
      <c r="B134" t="s">
        <v>216</v>
      </c>
      <c r="C134" t="s">
        <v>8</v>
      </c>
    </row>
    <row r="135" spans="1:3" x14ac:dyDescent="0.25">
      <c r="A135" t="s">
        <v>75</v>
      </c>
      <c r="B135" t="s">
        <v>190</v>
      </c>
      <c r="C135" t="s">
        <v>75</v>
      </c>
    </row>
    <row r="136" spans="1:3" x14ac:dyDescent="0.25">
      <c r="A136" t="s">
        <v>113</v>
      </c>
      <c r="B136" t="s">
        <v>237</v>
      </c>
      <c r="C136" t="s">
        <v>113</v>
      </c>
    </row>
    <row r="137" spans="1:3" x14ac:dyDescent="0.25">
      <c r="A137" t="s">
        <v>8</v>
      </c>
      <c r="B137" t="s">
        <v>216</v>
      </c>
      <c r="C137" t="s">
        <v>8</v>
      </c>
    </row>
    <row r="138" spans="1:3" x14ac:dyDescent="0.25">
      <c r="A138" t="s">
        <v>27</v>
      </c>
      <c r="B138" t="s">
        <v>208</v>
      </c>
      <c r="C138" t="s">
        <v>27</v>
      </c>
    </row>
    <row r="139" spans="1:3" x14ac:dyDescent="0.25">
      <c r="A139" t="s">
        <v>30</v>
      </c>
      <c r="B139" t="s">
        <v>238</v>
      </c>
      <c r="C139" t="s">
        <v>30</v>
      </c>
    </row>
    <row r="140" spans="1:3" x14ac:dyDescent="0.25">
      <c r="A140" t="s">
        <v>136</v>
      </c>
      <c r="B140" t="s">
        <v>196</v>
      </c>
      <c r="C140" t="s">
        <v>136</v>
      </c>
    </row>
    <row r="141" spans="1:3" x14ac:dyDescent="0.25">
      <c r="A141" t="s">
        <v>60</v>
      </c>
      <c r="B141" t="s">
        <v>239</v>
      </c>
      <c r="C141" t="s">
        <v>60</v>
      </c>
    </row>
    <row r="142" spans="1:3" x14ac:dyDescent="0.25">
      <c r="A142" t="s">
        <v>113</v>
      </c>
      <c r="B142" t="s">
        <v>205</v>
      </c>
      <c r="C142" t="s">
        <v>113</v>
      </c>
    </row>
    <row r="143" spans="1:3" x14ac:dyDescent="0.25">
      <c r="A143" t="s">
        <v>136</v>
      </c>
      <c r="B143" t="s">
        <v>196</v>
      </c>
      <c r="C143" t="s">
        <v>136</v>
      </c>
    </row>
    <row r="144" spans="1:3" x14ac:dyDescent="0.25">
      <c r="A144" t="s">
        <v>22</v>
      </c>
      <c r="B144" t="s">
        <v>240</v>
      </c>
      <c r="C144" t="s">
        <v>22</v>
      </c>
    </row>
    <row r="145" spans="1:3" x14ac:dyDescent="0.25">
      <c r="A145" t="s">
        <v>136</v>
      </c>
      <c r="B145" t="s">
        <v>241</v>
      </c>
      <c r="C145" t="s">
        <v>136</v>
      </c>
    </row>
    <row r="146" spans="1:3" x14ac:dyDescent="0.25">
      <c r="A146" t="s">
        <v>60</v>
      </c>
      <c r="B146" t="s">
        <v>60</v>
      </c>
      <c r="C146" t="s">
        <v>60</v>
      </c>
    </row>
    <row r="147" spans="1:3" x14ac:dyDescent="0.25">
      <c r="A147" t="s">
        <v>8</v>
      </c>
      <c r="B147" t="s">
        <v>216</v>
      </c>
      <c r="C147" t="s">
        <v>8</v>
      </c>
    </row>
    <row r="148" spans="1:3" x14ac:dyDescent="0.25">
      <c r="A148" t="s">
        <v>133</v>
      </c>
      <c r="B148" t="s">
        <v>201</v>
      </c>
      <c r="C148" t="s">
        <v>133</v>
      </c>
    </row>
    <row r="149" spans="1:3" x14ac:dyDescent="0.25">
      <c r="A149" t="s">
        <v>113</v>
      </c>
      <c r="B149" t="s">
        <v>242</v>
      </c>
      <c r="C149" t="s">
        <v>113</v>
      </c>
    </row>
    <row r="150" spans="1:3" x14ac:dyDescent="0.25">
      <c r="A150" t="s">
        <v>136</v>
      </c>
      <c r="B150" t="s">
        <v>196</v>
      </c>
      <c r="C150" t="s">
        <v>136</v>
      </c>
    </row>
    <row r="151" spans="1:3" x14ac:dyDescent="0.25">
      <c r="A151" t="s">
        <v>11</v>
      </c>
      <c r="B151" t="s">
        <v>243</v>
      </c>
      <c r="C151" t="s">
        <v>11</v>
      </c>
    </row>
    <row r="152" spans="1:3" x14ac:dyDescent="0.25">
      <c r="A152" t="s">
        <v>113</v>
      </c>
      <c r="B152" t="s">
        <v>204</v>
      </c>
      <c r="C152" t="s">
        <v>113</v>
      </c>
    </row>
    <row r="153" spans="1:3" x14ac:dyDescent="0.25">
      <c r="A153" t="s">
        <v>66</v>
      </c>
      <c r="B153" t="s">
        <v>244</v>
      </c>
      <c r="C153" t="s">
        <v>66</v>
      </c>
    </row>
    <row r="154" spans="1:3" x14ac:dyDescent="0.25">
      <c r="A154" t="s">
        <v>5</v>
      </c>
      <c r="B154" t="s">
        <v>245</v>
      </c>
      <c r="C154" t="s">
        <v>5</v>
      </c>
    </row>
    <row r="155" spans="1:3" x14ac:dyDescent="0.25">
      <c r="A155" t="s">
        <v>160</v>
      </c>
      <c r="B155" t="s">
        <v>246</v>
      </c>
      <c r="C155" t="s">
        <v>160</v>
      </c>
    </row>
    <row r="156" spans="1:3" x14ac:dyDescent="0.25">
      <c r="A156" t="s">
        <v>60</v>
      </c>
      <c r="B156" t="s">
        <v>247</v>
      </c>
      <c r="C156" t="s">
        <v>60</v>
      </c>
    </row>
    <row r="157" spans="1:3" x14ac:dyDescent="0.25">
      <c r="A157" t="s">
        <v>30</v>
      </c>
      <c r="B157" t="s">
        <v>170</v>
      </c>
      <c r="C157" t="s">
        <v>30</v>
      </c>
    </row>
    <row r="158" spans="1:3" x14ac:dyDescent="0.25">
      <c r="A158" t="s">
        <v>112</v>
      </c>
      <c r="B158" t="s">
        <v>248</v>
      </c>
      <c r="C158" t="s">
        <v>112</v>
      </c>
    </row>
    <row r="159" spans="1:3" x14ac:dyDescent="0.25">
      <c r="A159" t="s">
        <v>62</v>
      </c>
      <c r="B159" t="s">
        <v>249</v>
      </c>
      <c r="C159" t="s">
        <v>62</v>
      </c>
    </row>
    <row r="160" spans="1:3" x14ac:dyDescent="0.25">
      <c r="A160" t="s">
        <v>60</v>
      </c>
      <c r="B160" t="s">
        <v>250</v>
      </c>
      <c r="C160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5C0A-A7B1-4FFC-AE7E-0E4CEBAAC047}">
  <dimension ref="A1:I57"/>
  <sheetViews>
    <sheetView zoomScale="80" zoomScaleNormal="80" workbookViewId="0">
      <pane ySplit="2" topLeftCell="A9" activePane="bottomLeft" state="frozen"/>
      <selection pane="bottomLeft" activeCell="B23" sqref="B23"/>
    </sheetView>
  </sheetViews>
  <sheetFormatPr defaultRowHeight="15" x14ac:dyDescent="0.25"/>
  <cols>
    <col min="1" max="1" width="14.42578125" bestFit="1" customWidth="1"/>
    <col min="2" max="2" width="98.42578125" bestFit="1" customWidth="1"/>
    <col min="3" max="9" width="13.85546875" style="22" customWidth="1"/>
  </cols>
  <sheetData>
    <row r="1" spans="1:9" s="20" customFormat="1" ht="47.25" customHeight="1" x14ac:dyDescent="0.25">
      <c r="A1" s="20" t="s">
        <v>394</v>
      </c>
      <c r="B1" s="20" t="s">
        <v>377</v>
      </c>
      <c r="C1" s="21" t="s">
        <v>395</v>
      </c>
      <c r="D1" s="21" t="s">
        <v>396</v>
      </c>
      <c r="E1" s="21" t="s">
        <v>397</v>
      </c>
      <c r="F1" s="21" t="s">
        <v>398</v>
      </c>
      <c r="G1" s="21" t="s">
        <v>399</v>
      </c>
      <c r="H1" s="21" t="s">
        <v>400</v>
      </c>
      <c r="I1" s="21" t="s">
        <v>401</v>
      </c>
    </row>
    <row r="2" spans="1:9" x14ac:dyDescent="0.25">
      <c r="A2" t="s">
        <v>402</v>
      </c>
      <c r="B2" t="s">
        <v>403</v>
      </c>
      <c r="C2" s="22" t="s">
        <v>376</v>
      </c>
      <c r="D2" s="22" t="s">
        <v>404</v>
      </c>
      <c r="E2" s="22" t="s">
        <v>383</v>
      </c>
      <c r="F2" s="22" t="s">
        <v>385</v>
      </c>
      <c r="G2" s="22" t="s">
        <v>386</v>
      </c>
      <c r="H2" s="22" t="s">
        <v>387</v>
      </c>
      <c r="I2" s="22" t="s">
        <v>388</v>
      </c>
    </row>
    <row r="3" spans="1:9" x14ac:dyDescent="0.25">
      <c r="A3" t="s">
        <v>402</v>
      </c>
      <c r="B3" t="s">
        <v>262</v>
      </c>
      <c r="C3" s="22">
        <v>1</v>
      </c>
      <c r="D3" s="22">
        <v>1</v>
      </c>
      <c r="E3" s="22">
        <v>1</v>
      </c>
      <c r="F3" s="22" t="s">
        <v>405</v>
      </c>
      <c r="G3" s="22" t="s">
        <v>406</v>
      </c>
      <c r="H3" s="22" t="s">
        <v>406</v>
      </c>
      <c r="I3" s="22" t="s">
        <v>406</v>
      </c>
    </row>
    <row r="4" spans="1:9" x14ac:dyDescent="0.25">
      <c r="A4" t="s">
        <v>402</v>
      </c>
      <c r="B4" t="s">
        <v>323</v>
      </c>
      <c r="C4" s="22">
        <v>-1</v>
      </c>
      <c r="D4" s="22">
        <v>2</v>
      </c>
      <c r="E4" s="22">
        <v>1</v>
      </c>
      <c r="F4" s="22" t="s">
        <v>407</v>
      </c>
      <c r="G4" s="22" t="s">
        <v>406</v>
      </c>
      <c r="H4" s="22" t="s">
        <v>406</v>
      </c>
      <c r="I4" s="22" t="s">
        <v>406</v>
      </c>
    </row>
    <row r="5" spans="1:9" x14ac:dyDescent="0.25">
      <c r="A5" t="s">
        <v>402</v>
      </c>
      <c r="B5" t="s">
        <v>328</v>
      </c>
      <c r="C5" s="22">
        <v>-1</v>
      </c>
      <c r="D5" s="22">
        <v>3</v>
      </c>
      <c r="E5" s="22">
        <v>1</v>
      </c>
      <c r="F5" s="22" t="s">
        <v>408</v>
      </c>
      <c r="G5" s="22" t="s">
        <v>406</v>
      </c>
      <c r="H5" s="22" t="s">
        <v>406</v>
      </c>
      <c r="I5" s="22" t="s">
        <v>406</v>
      </c>
    </row>
    <row r="6" spans="1:9" x14ac:dyDescent="0.25">
      <c r="A6" t="s">
        <v>402</v>
      </c>
      <c r="B6" t="s">
        <v>263</v>
      </c>
      <c r="C6" s="22">
        <v>1</v>
      </c>
      <c r="D6" s="22">
        <v>1</v>
      </c>
      <c r="E6" s="22">
        <v>2</v>
      </c>
      <c r="F6" s="22" t="s">
        <v>406</v>
      </c>
      <c r="G6" s="22" t="s">
        <v>412</v>
      </c>
      <c r="H6" s="22" t="s">
        <v>406</v>
      </c>
      <c r="I6" s="22" t="s">
        <v>406</v>
      </c>
    </row>
    <row r="7" spans="1:9" x14ac:dyDescent="0.25">
      <c r="A7" t="s">
        <v>402</v>
      </c>
      <c r="B7" t="s">
        <v>264</v>
      </c>
      <c r="C7" s="22">
        <v>1</v>
      </c>
      <c r="D7" s="22">
        <v>2</v>
      </c>
      <c r="E7" s="22">
        <v>2</v>
      </c>
      <c r="F7" s="22" t="s">
        <v>406</v>
      </c>
      <c r="G7" s="22" t="s">
        <v>414</v>
      </c>
      <c r="H7" s="22" t="s">
        <v>406</v>
      </c>
      <c r="I7" s="22" t="s">
        <v>406</v>
      </c>
    </row>
    <row r="8" spans="1:9" x14ac:dyDescent="0.25">
      <c r="A8" t="s">
        <v>402</v>
      </c>
      <c r="B8" t="s">
        <v>324</v>
      </c>
      <c r="C8" s="22">
        <v>-1</v>
      </c>
      <c r="D8" s="22">
        <v>3</v>
      </c>
      <c r="E8" s="22">
        <v>2</v>
      </c>
      <c r="F8" s="22" t="s">
        <v>406</v>
      </c>
      <c r="G8" s="22" t="s">
        <v>417</v>
      </c>
      <c r="H8" s="22" t="s">
        <v>406</v>
      </c>
      <c r="I8" s="22" t="s">
        <v>406</v>
      </c>
    </row>
    <row r="9" spans="1:9" x14ac:dyDescent="0.25">
      <c r="A9" t="s">
        <v>402</v>
      </c>
      <c r="B9" t="s">
        <v>325</v>
      </c>
      <c r="C9" s="22">
        <v>-1</v>
      </c>
      <c r="D9" s="22">
        <v>4</v>
      </c>
      <c r="E9" s="22">
        <v>2</v>
      </c>
      <c r="F9" s="22" t="s">
        <v>406</v>
      </c>
      <c r="G9" s="22" t="s">
        <v>418</v>
      </c>
      <c r="H9" s="22" t="s">
        <v>406</v>
      </c>
      <c r="I9" s="22" t="s">
        <v>406</v>
      </c>
    </row>
    <row r="10" spans="1:9" x14ac:dyDescent="0.25">
      <c r="A10" t="s">
        <v>402</v>
      </c>
      <c r="B10" t="s">
        <v>370</v>
      </c>
      <c r="C10" s="22">
        <v>-1</v>
      </c>
      <c r="D10" s="22">
        <v>5</v>
      </c>
      <c r="E10" s="22">
        <v>2</v>
      </c>
      <c r="F10" s="22" t="s">
        <v>406</v>
      </c>
      <c r="G10" s="22" t="s">
        <v>409</v>
      </c>
      <c r="H10" s="22" t="s">
        <v>409</v>
      </c>
      <c r="I10" s="22" t="s">
        <v>410</v>
      </c>
    </row>
    <row r="11" spans="1:9" x14ac:dyDescent="0.25">
      <c r="A11" t="s">
        <v>402</v>
      </c>
      <c r="B11" t="s">
        <v>361</v>
      </c>
      <c r="C11" s="22">
        <v>-1</v>
      </c>
      <c r="D11" s="22">
        <v>6</v>
      </c>
      <c r="E11" s="22">
        <v>2</v>
      </c>
      <c r="F11" s="22" t="s">
        <v>406</v>
      </c>
      <c r="G11" s="22" t="s">
        <v>408</v>
      </c>
      <c r="H11" s="22" t="s">
        <v>411</v>
      </c>
      <c r="I11" s="22" t="s">
        <v>410</v>
      </c>
    </row>
    <row r="12" spans="1:9" x14ac:dyDescent="0.25">
      <c r="A12" t="s">
        <v>402</v>
      </c>
      <c r="B12" t="s">
        <v>283</v>
      </c>
      <c r="C12" s="22">
        <v>1</v>
      </c>
      <c r="D12" s="22">
        <v>7</v>
      </c>
      <c r="E12" s="22">
        <v>2</v>
      </c>
      <c r="F12" s="22" t="s">
        <v>406</v>
      </c>
      <c r="G12" s="22" t="s">
        <v>408</v>
      </c>
      <c r="H12" s="22" t="s">
        <v>411</v>
      </c>
      <c r="I12" s="22" t="s">
        <v>410</v>
      </c>
    </row>
    <row r="13" spans="1:9" x14ac:dyDescent="0.25">
      <c r="A13" t="s">
        <v>402</v>
      </c>
      <c r="B13" t="s">
        <v>173</v>
      </c>
      <c r="C13" s="22">
        <v>1</v>
      </c>
      <c r="D13" s="22">
        <v>8</v>
      </c>
      <c r="E13" s="22">
        <v>2</v>
      </c>
      <c r="F13" s="22" t="s">
        <v>406</v>
      </c>
      <c r="G13" s="22" t="s">
        <v>408</v>
      </c>
      <c r="H13" s="22" t="s">
        <v>411</v>
      </c>
      <c r="I13" s="22" t="s">
        <v>410</v>
      </c>
    </row>
    <row r="14" spans="1:9" x14ac:dyDescent="0.25">
      <c r="A14" t="s">
        <v>402</v>
      </c>
      <c r="B14" t="s">
        <v>330</v>
      </c>
      <c r="C14" s="22">
        <v>-1</v>
      </c>
      <c r="D14" s="22">
        <v>9</v>
      </c>
      <c r="E14" s="22">
        <v>2</v>
      </c>
      <c r="F14" s="22" t="s">
        <v>406</v>
      </c>
      <c r="G14" s="22" t="s">
        <v>408</v>
      </c>
      <c r="H14" s="22" t="s">
        <v>411</v>
      </c>
      <c r="I14" s="22" t="s">
        <v>410</v>
      </c>
    </row>
    <row r="15" spans="1:9" x14ac:dyDescent="0.25">
      <c r="A15" t="s">
        <v>402</v>
      </c>
      <c r="B15" t="s">
        <v>310</v>
      </c>
      <c r="C15" s="22">
        <v>1</v>
      </c>
      <c r="D15" s="22">
        <v>10</v>
      </c>
      <c r="E15" s="22">
        <v>2</v>
      </c>
      <c r="F15" s="22" t="s">
        <v>406</v>
      </c>
      <c r="G15" s="22" t="s">
        <v>408</v>
      </c>
      <c r="H15" s="22" t="s">
        <v>411</v>
      </c>
      <c r="I15" s="22" t="s">
        <v>410</v>
      </c>
    </row>
    <row r="16" spans="1:9" x14ac:dyDescent="0.25">
      <c r="A16" t="s">
        <v>402</v>
      </c>
      <c r="B16" t="s">
        <v>269</v>
      </c>
      <c r="C16" s="22">
        <v>1</v>
      </c>
      <c r="D16" s="22">
        <v>1</v>
      </c>
      <c r="E16" s="22">
        <v>3</v>
      </c>
      <c r="F16" s="22" t="s">
        <v>406</v>
      </c>
      <c r="G16" s="22" t="s">
        <v>406</v>
      </c>
      <c r="H16" s="22" t="s">
        <v>413</v>
      </c>
      <c r="I16" s="22" t="s">
        <v>413</v>
      </c>
    </row>
    <row r="17" spans="1:9" x14ac:dyDescent="0.25">
      <c r="A17" t="s">
        <v>402</v>
      </c>
      <c r="B17" t="s">
        <v>265</v>
      </c>
      <c r="C17" s="22">
        <v>1</v>
      </c>
      <c r="D17" s="22">
        <v>2</v>
      </c>
      <c r="E17" s="22">
        <v>3</v>
      </c>
      <c r="F17" s="22" t="s">
        <v>406</v>
      </c>
      <c r="G17" s="22" t="s">
        <v>406</v>
      </c>
      <c r="H17" s="22" t="s">
        <v>413</v>
      </c>
      <c r="I17" s="22" t="s">
        <v>413</v>
      </c>
    </row>
    <row r="18" spans="1:9" x14ac:dyDescent="0.25">
      <c r="A18" t="s">
        <v>402</v>
      </c>
      <c r="B18" t="s">
        <v>393</v>
      </c>
      <c r="C18" s="22">
        <v>1</v>
      </c>
      <c r="D18" s="22">
        <v>2</v>
      </c>
      <c r="E18" s="22">
        <v>3</v>
      </c>
      <c r="F18" s="22" t="s">
        <v>406</v>
      </c>
      <c r="G18" s="22" t="s">
        <v>406</v>
      </c>
      <c r="H18" s="22" t="s">
        <v>413</v>
      </c>
      <c r="I18" s="22" t="s">
        <v>413</v>
      </c>
    </row>
    <row r="19" spans="1:9" x14ac:dyDescent="0.25">
      <c r="A19" t="s">
        <v>402</v>
      </c>
      <c r="B19" t="s">
        <v>256</v>
      </c>
      <c r="C19" s="22">
        <v>1</v>
      </c>
      <c r="D19" s="22">
        <v>3</v>
      </c>
      <c r="E19" s="22">
        <v>3</v>
      </c>
      <c r="F19" s="22" t="s">
        <v>406</v>
      </c>
      <c r="G19" s="22" t="s">
        <v>406</v>
      </c>
      <c r="H19" s="22" t="s">
        <v>459</v>
      </c>
      <c r="I19" s="22" t="s">
        <v>410</v>
      </c>
    </row>
    <row r="20" spans="1:9" x14ac:dyDescent="0.25">
      <c r="A20" t="s">
        <v>402</v>
      </c>
      <c r="B20" t="s">
        <v>353</v>
      </c>
      <c r="C20" s="22">
        <v>1</v>
      </c>
      <c r="D20" s="22">
        <v>4</v>
      </c>
      <c r="E20" s="22">
        <v>3</v>
      </c>
      <c r="F20" s="22" t="s">
        <v>406</v>
      </c>
      <c r="G20" s="22" t="s">
        <v>406</v>
      </c>
      <c r="H20" s="22" t="s">
        <v>459</v>
      </c>
      <c r="I20" s="22" t="s">
        <v>410</v>
      </c>
    </row>
    <row r="21" spans="1:9" x14ac:dyDescent="0.25">
      <c r="A21" t="s">
        <v>402</v>
      </c>
      <c r="B21" t="s">
        <v>174</v>
      </c>
      <c r="C21" s="22">
        <v>1</v>
      </c>
      <c r="D21" s="22">
        <v>5</v>
      </c>
      <c r="E21" s="22">
        <v>3</v>
      </c>
      <c r="F21" s="22" t="s">
        <v>406</v>
      </c>
      <c r="G21" s="22" t="s">
        <v>406</v>
      </c>
      <c r="H21" s="22" t="s">
        <v>414</v>
      </c>
      <c r="I21" s="22" t="s">
        <v>415</v>
      </c>
    </row>
    <row r="22" spans="1:9" x14ac:dyDescent="0.25">
      <c r="A22" t="s">
        <v>402</v>
      </c>
      <c r="B22" t="s">
        <v>303</v>
      </c>
      <c r="C22" s="22">
        <v>1</v>
      </c>
      <c r="D22" s="22">
        <v>6</v>
      </c>
      <c r="E22" s="22">
        <v>3</v>
      </c>
      <c r="F22" s="22" t="s">
        <v>406</v>
      </c>
      <c r="G22" s="22" t="s">
        <v>406</v>
      </c>
      <c r="H22" s="22" t="s">
        <v>460</v>
      </c>
      <c r="I22" s="22" t="s">
        <v>416</v>
      </c>
    </row>
    <row r="23" spans="1:9" x14ac:dyDescent="0.25">
      <c r="A23" t="s">
        <v>402</v>
      </c>
      <c r="B23" t="s">
        <v>306</v>
      </c>
      <c r="C23" s="22">
        <v>1</v>
      </c>
      <c r="D23" s="22">
        <v>7</v>
      </c>
      <c r="E23" s="22">
        <v>3</v>
      </c>
      <c r="F23" s="22" t="s">
        <v>406</v>
      </c>
      <c r="G23" s="22" t="s">
        <v>406</v>
      </c>
      <c r="H23" s="22" t="s">
        <v>460</v>
      </c>
      <c r="I23" s="22" t="s">
        <v>416</v>
      </c>
    </row>
    <row r="24" spans="1:9" x14ac:dyDescent="0.25">
      <c r="A24" t="s">
        <v>402</v>
      </c>
      <c r="B24" t="s">
        <v>285</v>
      </c>
      <c r="C24" s="22">
        <v>1</v>
      </c>
      <c r="D24" s="22">
        <v>8</v>
      </c>
      <c r="E24" s="22">
        <v>3</v>
      </c>
      <c r="F24" s="22" t="s">
        <v>406</v>
      </c>
      <c r="G24" s="22" t="s">
        <v>406</v>
      </c>
      <c r="H24" s="22" t="s">
        <v>414</v>
      </c>
      <c r="I24" s="22" t="s">
        <v>410</v>
      </c>
    </row>
    <row r="25" spans="1:9" x14ac:dyDescent="0.25">
      <c r="A25" t="s">
        <v>402</v>
      </c>
      <c r="B25" t="s">
        <v>338</v>
      </c>
      <c r="C25" s="22">
        <v>1</v>
      </c>
      <c r="D25" s="22">
        <v>9</v>
      </c>
      <c r="E25" s="22">
        <v>3</v>
      </c>
      <c r="F25" s="22" t="s">
        <v>406</v>
      </c>
      <c r="G25" s="22" t="s">
        <v>406</v>
      </c>
      <c r="H25" s="22" t="s">
        <v>414</v>
      </c>
      <c r="I25" s="22" t="s">
        <v>410</v>
      </c>
    </row>
    <row r="26" spans="1:9" x14ac:dyDescent="0.25">
      <c r="A26" t="s">
        <v>402</v>
      </c>
      <c r="B26" t="s">
        <v>389</v>
      </c>
      <c r="C26" s="22">
        <v>1</v>
      </c>
      <c r="D26" s="22">
        <v>10</v>
      </c>
      <c r="E26" s="22">
        <v>3</v>
      </c>
      <c r="F26" s="22" t="s">
        <v>406</v>
      </c>
      <c r="G26" s="22" t="s">
        <v>406</v>
      </c>
      <c r="H26" s="22" t="s">
        <v>414</v>
      </c>
      <c r="I26" s="22" t="s">
        <v>415</v>
      </c>
    </row>
    <row r="27" spans="1:9" x14ac:dyDescent="0.25">
      <c r="A27" t="s">
        <v>402</v>
      </c>
      <c r="B27" t="s">
        <v>390</v>
      </c>
      <c r="C27" s="22">
        <v>1</v>
      </c>
      <c r="D27" s="22">
        <v>11</v>
      </c>
      <c r="E27" s="22">
        <v>3</v>
      </c>
      <c r="F27" s="22" t="s">
        <v>406</v>
      </c>
      <c r="G27" s="22" t="s">
        <v>406</v>
      </c>
      <c r="H27" s="22" t="s">
        <v>414</v>
      </c>
      <c r="I27" s="22" t="s">
        <v>415</v>
      </c>
    </row>
    <row r="28" spans="1:9" x14ac:dyDescent="0.25">
      <c r="A28" t="s">
        <v>402</v>
      </c>
      <c r="B28" t="s">
        <v>391</v>
      </c>
      <c r="C28" s="22">
        <v>1</v>
      </c>
      <c r="D28" s="22">
        <v>12</v>
      </c>
      <c r="E28" s="22">
        <v>3</v>
      </c>
      <c r="F28" s="22" t="s">
        <v>406</v>
      </c>
      <c r="G28" s="22" t="s">
        <v>406</v>
      </c>
      <c r="H28" s="22" t="s">
        <v>414</v>
      </c>
      <c r="I28" s="22" t="s">
        <v>415</v>
      </c>
    </row>
    <row r="29" spans="1:9" x14ac:dyDescent="0.25">
      <c r="A29" t="s">
        <v>402</v>
      </c>
      <c r="B29" t="s">
        <v>336</v>
      </c>
      <c r="C29" s="22">
        <v>1</v>
      </c>
      <c r="D29" s="22">
        <v>13</v>
      </c>
      <c r="E29" s="22">
        <v>3</v>
      </c>
      <c r="F29" s="22" t="s">
        <v>406</v>
      </c>
      <c r="G29" s="22" t="s">
        <v>406</v>
      </c>
      <c r="H29" s="22" t="s">
        <v>414</v>
      </c>
      <c r="I29" s="22" t="s">
        <v>415</v>
      </c>
    </row>
    <row r="30" spans="1:9" x14ac:dyDescent="0.25">
      <c r="A30" t="s">
        <v>402</v>
      </c>
      <c r="B30" t="s">
        <v>175</v>
      </c>
      <c r="C30" s="22">
        <v>-1</v>
      </c>
      <c r="D30" s="22">
        <v>14</v>
      </c>
      <c r="E30" s="22">
        <v>3</v>
      </c>
      <c r="F30" s="22" t="s">
        <v>406</v>
      </c>
      <c r="G30" s="22" t="s">
        <v>406</v>
      </c>
      <c r="H30" s="22" t="s">
        <v>417</v>
      </c>
      <c r="I30" s="22" t="s">
        <v>410</v>
      </c>
    </row>
    <row r="31" spans="1:9" x14ac:dyDescent="0.25">
      <c r="A31" t="s">
        <v>402</v>
      </c>
      <c r="B31" t="s">
        <v>255</v>
      </c>
      <c r="C31" s="22">
        <v>-1</v>
      </c>
      <c r="D31" s="22">
        <v>15</v>
      </c>
      <c r="E31" s="22">
        <v>3</v>
      </c>
      <c r="F31" s="22" t="s">
        <v>406</v>
      </c>
      <c r="G31" s="22" t="s">
        <v>406</v>
      </c>
      <c r="H31" s="22" t="s">
        <v>417</v>
      </c>
      <c r="I31" s="22" t="s">
        <v>410</v>
      </c>
    </row>
    <row r="32" spans="1:9" x14ac:dyDescent="0.25">
      <c r="A32" t="s">
        <v>402</v>
      </c>
      <c r="B32" t="s">
        <v>291</v>
      </c>
      <c r="C32" s="22">
        <v>-1</v>
      </c>
      <c r="D32" s="22">
        <v>16</v>
      </c>
      <c r="E32" s="22">
        <v>3</v>
      </c>
      <c r="F32" s="22" t="s">
        <v>406</v>
      </c>
      <c r="G32" s="22" t="s">
        <v>406</v>
      </c>
      <c r="H32" s="22" t="s">
        <v>417</v>
      </c>
      <c r="I32" s="22" t="s">
        <v>410</v>
      </c>
    </row>
    <row r="33" spans="1:9" x14ac:dyDescent="0.25">
      <c r="A33" t="s">
        <v>402</v>
      </c>
      <c r="B33" t="s">
        <v>281</v>
      </c>
      <c r="C33" s="22">
        <v>-1</v>
      </c>
      <c r="D33" s="22">
        <v>17</v>
      </c>
      <c r="E33" s="22">
        <v>3</v>
      </c>
      <c r="F33" s="22" t="s">
        <v>406</v>
      </c>
      <c r="G33" s="22" t="s">
        <v>406</v>
      </c>
      <c r="H33" s="22" t="s">
        <v>417</v>
      </c>
      <c r="I33" s="22" t="s">
        <v>410</v>
      </c>
    </row>
    <row r="34" spans="1:9" x14ac:dyDescent="0.25">
      <c r="A34" t="s">
        <v>402</v>
      </c>
      <c r="B34" t="s">
        <v>344</v>
      </c>
      <c r="C34" s="22">
        <v>-1</v>
      </c>
      <c r="D34" s="22">
        <v>18</v>
      </c>
      <c r="E34" s="22">
        <v>3</v>
      </c>
      <c r="F34" s="22" t="s">
        <v>406</v>
      </c>
      <c r="G34" s="22" t="s">
        <v>406</v>
      </c>
      <c r="H34" s="22" t="s">
        <v>417</v>
      </c>
      <c r="I34" s="22" t="s">
        <v>410</v>
      </c>
    </row>
    <row r="35" spans="1:9" x14ac:dyDescent="0.25">
      <c r="A35" t="s">
        <v>402</v>
      </c>
      <c r="B35" t="s">
        <v>326</v>
      </c>
      <c r="C35" s="22">
        <v>-1</v>
      </c>
      <c r="D35" s="22">
        <v>19</v>
      </c>
      <c r="E35" s="22">
        <v>3</v>
      </c>
      <c r="F35" s="22" t="s">
        <v>406</v>
      </c>
      <c r="G35" s="22" t="s">
        <v>406</v>
      </c>
      <c r="H35" s="22" t="s">
        <v>418</v>
      </c>
      <c r="I35" s="22" t="s">
        <v>410</v>
      </c>
    </row>
    <row r="36" spans="1:9" x14ac:dyDescent="0.25">
      <c r="A36" t="s">
        <v>402</v>
      </c>
      <c r="B36" t="s">
        <v>392</v>
      </c>
      <c r="C36" s="22">
        <v>-1</v>
      </c>
      <c r="D36" s="22">
        <v>19</v>
      </c>
      <c r="E36" s="22">
        <v>3</v>
      </c>
      <c r="F36" s="22" t="s">
        <v>406</v>
      </c>
      <c r="G36" s="22" t="s">
        <v>406</v>
      </c>
      <c r="H36" s="22" t="s">
        <v>418</v>
      </c>
      <c r="I36" s="22" t="s">
        <v>410</v>
      </c>
    </row>
    <row r="37" spans="1:9" x14ac:dyDescent="0.25">
      <c r="A37" t="s">
        <v>402</v>
      </c>
      <c r="B37" t="s">
        <v>257</v>
      </c>
      <c r="C37" s="22">
        <v>-1</v>
      </c>
      <c r="D37" s="22">
        <v>20</v>
      </c>
      <c r="E37" s="22">
        <v>3</v>
      </c>
      <c r="F37" s="22" t="s">
        <v>406</v>
      </c>
      <c r="G37" s="22" t="s">
        <v>406</v>
      </c>
      <c r="H37" s="22" t="s">
        <v>418</v>
      </c>
      <c r="I37" s="22" t="s">
        <v>410</v>
      </c>
    </row>
    <row r="38" spans="1:9" x14ac:dyDescent="0.25">
      <c r="A38" t="s">
        <v>402</v>
      </c>
      <c r="B38" t="s">
        <v>345</v>
      </c>
      <c r="C38" s="22">
        <v>-1</v>
      </c>
      <c r="D38" s="22">
        <v>21</v>
      </c>
      <c r="E38" s="22">
        <v>3</v>
      </c>
      <c r="F38" s="22" t="s">
        <v>406</v>
      </c>
      <c r="G38" s="22" t="s">
        <v>406</v>
      </c>
      <c r="H38" s="22" t="s">
        <v>418</v>
      </c>
      <c r="I38" s="22" t="s">
        <v>410</v>
      </c>
    </row>
    <row r="39" spans="1:9" x14ac:dyDescent="0.25">
      <c r="A39" t="s">
        <v>402</v>
      </c>
      <c r="B39" t="s">
        <v>278</v>
      </c>
      <c r="C39" s="22">
        <v>-1</v>
      </c>
      <c r="D39" s="22">
        <v>22</v>
      </c>
      <c r="E39" s="22">
        <v>3</v>
      </c>
      <c r="F39" s="22" t="s">
        <v>406</v>
      </c>
      <c r="G39" s="22" t="s">
        <v>406</v>
      </c>
      <c r="H39" s="22" t="s">
        <v>409</v>
      </c>
      <c r="I39" s="22" t="s">
        <v>410</v>
      </c>
    </row>
    <row r="40" spans="1:9" x14ac:dyDescent="0.25">
      <c r="A40" t="s">
        <v>402</v>
      </c>
      <c r="B40" t="s">
        <v>360</v>
      </c>
      <c r="C40" s="22">
        <v>-1</v>
      </c>
      <c r="D40" s="22">
        <v>23</v>
      </c>
      <c r="E40" s="22">
        <v>3</v>
      </c>
      <c r="F40" s="22" t="s">
        <v>406</v>
      </c>
      <c r="G40" s="22" t="s">
        <v>406</v>
      </c>
      <c r="H40" s="22" t="s">
        <v>409</v>
      </c>
      <c r="I40" s="22" t="s">
        <v>410</v>
      </c>
    </row>
    <row r="41" spans="1:9" x14ac:dyDescent="0.25">
      <c r="A41" t="s">
        <v>402</v>
      </c>
      <c r="B41" t="s">
        <v>258</v>
      </c>
      <c r="C41" s="22">
        <v>-1</v>
      </c>
      <c r="D41" s="22">
        <v>24</v>
      </c>
      <c r="E41" s="22">
        <v>3</v>
      </c>
      <c r="F41" s="22" t="s">
        <v>406</v>
      </c>
      <c r="G41" s="22" t="s">
        <v>406</v>
      </c>
      <c r="H41" s="22" t="s">
        <v>409</v>
      </c>
      <c r="I41" s="22" t="s">
        <v>410</v>
      </c>
    </row>
    <row r="42" spans="1:9" x14ac:dyDescent="0.25">
      <c r="A42" t="s">
        <v>402</v>
      </c>
      <c r="B42" t="s">
        <v>327</v>
      </c>
      <c r="C42" s="22">
        <v>-1</v>
      </c>
      <c r="D42" s="22">
        <v>25</v>
      </c>
      <c r="E42" s="22">
        <v>3</v>
      </c>
      <c r="F42" s="22" t="s">
        <v>406</v>
      </c>
      <c r="G42" s="22" t="s">
        <v>406</v>
      </c>
      <c r="H42" s="22" t="s">
        <v>409</v>
      </c>
      <c r="I42" s="22" t="s">
        <v>410</v>
      </c>
    </row>
    <row r="43" spans="1:9" x14ac:dyDescent="0.25">
      <c r="A43" t="s">
        <v>402</v>
      </c>
      <c r="B43" t="s">
        <v>277</v>
      </c>
      <c r="C43" s="22">
        <v>1</v>
      </c>
      <c r="D43" s="22">
        <v>22</v>
      </c>
      <c r="E43" s="22">
        <v>4</v>
      </c>
      <c r="F43" s="22" t="s">
        <v>419</v>
      </c>
      <c r="G43" s="22" t="s">
        <v>419</v>
      </c>
      <c r="H43" s="22" t="s">
        <v>420</v>
      </c>
      <c r="I43" s="22" t="s">
        <v>410</v>
      </c>
    </row>
    <row r="44" spans="1:9" x14ac:dyDescent="0.25">
      <c r="A44" t="s">
        <v>421</v>
      </c>
      <c r="B44" t="s">
        <v>403</v>
      </c>
      <c r="C44" s="22" t="s">
        <v>422</v>
      </c>
      <c r="D44" s="22" t="s">
        <v>423</v>
      </c>
      <c r="E44" s="22" t="s">
        <v>406</v>
      </c>
      <c r="F44" s="22" t="s">
        <v>406</v>
      </c>
      <c r="G44" s="22" t="s">
        <v>406</v>
      </c>
      <c r="H44" s="22" t="s">
        <v>406</v>
      </c>
      <c r="I44" s="22" t="s">
        <v>406</v>
      </c>
    </row>
    <row r="45" spans="1:9" x14ac:dyDescent="0.25">
      <c r="A45" t="s">
        <v>421</v>
      </c>
      <c r="B45" t="s">
        <v>406</v>
      </c>
      <c r="C45" s="22" t="s">
        <v>424</v>
      </c>
      <c r="D45" s="22">
        <v>3</v>
      </c>
      <c r="E45" s="22" t="s">
        <v>406</v>
      </c>
      <c r="F45" s="22" t="s">
        <v>406</v>
      </c>
      <c r="G45" s="22" t="s">
        <v>406</v>
      </c>
      <c r="H45" s="22" t="s">
        <v>406</v>
      </c>
      <c r="I45" s="22" t="s">
        <v>406</v>
      </c>
    </row>
    <row r="46" spans="1:9" x14ac:dyDescent="0.25">
      <c r="A46" t="s">
        <v>421</v>
      </c>
      <c r="B46" t="s">
        <v>406</v>
      </c>
      <c r="C46" s="22">
        <v>3</v>
      </c>
      <c r="D46" s="22">
        <v>2</v>
      </c>
      <c r="E46" s="22" t="s">
        <v>406</v>
      </c>
      <c r="F46" s="22" t="s">
        <v>406</v>
      </c>
      <c r="G46" s="22" t="s">
        <v>406</v>
      </c>
      <c r="H46" s="22" t="s">
        <v>406</v>
      </c>
      <c r="I46" s="22" t="s">
        <v>406</v>
      </c>
    </row>
    <row r="47" spans="1:9" x14ac:dyDescent="0.25">
      <c r="A47" t="s">
        <v>421</v>
      </c>
      <c r="B47" t="s">
        <v>406</v>
      </c>
      <c r="C47" s="22">
        <v>2</v>
      </c>
      <c r="D47" s="22">
        <v>1</v>
      </c>
      <c r="E47" s="22" t="s">
        <v>406</v>
      </c>
      <c r="F47" s="22" t="s">
        <v>406</v>
      </c>
      <c r="G47" s="22" t="s">
        <v>406</v>
      </c>
      <c r="H47" s="22" t="s">
        <v>406</v>
      </c>
      <c r="I47" s="22" t="s">
        <v>406</v>
      </c>
    </row>
    <row r="48" spans="1:9" x14ac:dyDescent="0.25">
      <c r="A48" t="s">
        <v>421</v>
      </c>
      <c r="B48" t="s">
        <v>406</v>
      </c>
      <c r="C48" s="22">
        <v>1</v>
      </c>
      <c r="D48" s="22" t="s">
        <v>424</v>
      </c>
      <c r="E48" s="22" t="s">
        <v>406</v>
      </c>
      <c r="F48" s="22" t="s">
        <v>406</v>
      </c>
      <c r="G48" s="22" t="s">
        <v>406</v>
      </c>
      <c r="H48" s="22" t="s">
        <v>406</v>
      </c>
      <c r="I48" s="22" t="s">
        <v>406</v>
      </c>
    </row>
    <row r="49" spans="1:9" x14ac:dyDescent="0.25">
      <c r="A49" t="s">
        <v>425</v>
      </c>
      <c r="B49" t="s">
        <v>406</v>
      </c>
      <c r="C49" s="22" t="s">
        <v>426</v>
      </c>
      <c r="D49" s="22" t="s">
        <v>427</v>
      </c>
      <c r="E49" s="22" t="s">
        <v>406</v>
      </c>
      <c r="F49" s="22" t="s">
        <v>406</v>
      </c>
      <c r="G49" s="22" t="s">
        <v>406</v>
      </c>
      <c r="H49" s="22" t="s">
        <v>406</v>
      </c>
      <c r="I49" s="22" t="s">
        <v>406</v>
      </c>
    </row>
    <row r="50" spans="1:9" x14ac:dyDescent="0.25">
      <c r="A50" t="s">
        <v>425</v>
      </c>
      <c r="B50" t="s">
        <v>406</v>
      </c>
      <c r="C50" s="22">
        <v>2022</v>
      </c>
      <c r="D50" s="22">
        <v>2021</v>
      </c>
      <c r="E50" s="22" t="s">
        <v>406</v>
      </c>
      <c r="F50" s="22" t="s">
        <v>406</v>
      </c>
      <c r="G50" s="22" t="s">
        <v>406</v>
      </c>
      <c r="H50" s="22" t="s">
        <v>406</v>
      </c>
      <c r="I50" s="22" t="s">
        <v>406</v>
      </c>
    </row>
    <row r="51" spans="1:9" x14ac:dyDescent="0.25">
      <c r="A51" t="s">
        <v>425</v>
      </c>
      <c r="B51" t="s">
        <v>406</v>
      </c>
      <c r="C51" s="22">
        <v>2021</v>
      </c>
      <c r="D51" s="22">
        <v>2020</v>
      </c>
      <c r="E51" s="22" t="s">
        <v>406</v>
      </c>
      <c r="F51" s="22" t="s">
        <v>406</v>
      </c>
      <c r="G51" s="22" t="s">
        <v>406</v>
      </c>
      <c r="H51" s="22" t="s">
        <v>406</v>
      </c>
      <c r="I51" s="22" t="s">
        <v>406</v>
      </c>
    </row>
    <row r="52" spans="1:9" x14ac:dyDescent="0.25">
      <c r="A52" t="s">
        <v>425</v>
      </c>
      <c r="B52" t="s">
        <v>406</v>
      </c>
      <c r="C52" s="22">
        <v>2020</v>
      </c>
      <c r="D52" s="22">
        <v>2019</v>
      </c>
      <c r="E52" s="22" t="s">
        <v>406</v>
      </c>
      <c r="F52" s="22" t="s">
        <v>406</v>
      </c>
      <c r="G52" s="22" t="s">
        <v>406</v>
      </c>
      <c r="H52" s="22" t="s">
        <v>406</v>
      </c>
      <c r="I52" s="22" t="s">
        <v>406</v>
      </c>
    </row>
    <row r="53" spans="1:9" x14ac:dyDescent="0.25">
      <c r="A53" t="s">
        <v>425</v>
      </c>
      <c r="B53" t="s">
        <v>406</v>
      </c>
      <c r="C53" s="22">
        <v>2019</v>
      </c>
      <c r="D53" s="22">
        <v>2018</v>
      </c>
      <c r="E53" s="22" t="s">
        <v>406</v>
      </c>
      <c r="F53" s="22" t="s">
        <v>406</v>
      </c>
      <c r="G53" s="22" t="s">
        <v>406</v>
      </c>
      <c r="H53" s="22" t="s">
        <v>406</v>
      </c>
      <c r="I53" s="22" t="s">
        <v>406</v>
      </c>
    </row>
    <row r="54" spans="1:9" x14ac:dyDescent="0.25">
      <c r="A54" t="s">
        <v>425</v>
      </c>
      <c r="B54" t="s">
        <v>406</v>
      </c>
      <c r="C54" s="22">
        <v>2018</v>
      </c>
      <c r="D54" s="22">
        <v>2017</v>
      </c>
      <c r="E54" s="22" t="s">
        <v>406</v>
      </c>
      <c r="F54" s="22" t="s">
        <v>406</v>
      </c>
      <c r="G54" s="22" t="s">
        <v>406</v>
      </c>
      <c r="H54" s="22" t="s">
        <v>406</v>
      </c>
      <c r="I54" s="22" t="s">
        <v>406</v>
      </c>
    </row>
    <row r="55" spans="1:9" x14ac:dyDescent="0.25">
      <c r="A55" t="s">
        <v>425</v>
      </c>
      <c r="B55" t="s">
        <v>406</v>
      </c>
      <c r="C55" s="22">
        <v>2017</v>
      </c>
      <c r="D55" s="22">
        <v>2016</v>
      </c>
      <c r="E55" s="22" t="s">
        <v>406</v>
      </c>
      <c r="F55" s="22" t="s">
        <v>406</v>
      </c>
      <c r="G55" s="22" t="s">
        <v>406</v>
      </c>
      <c r="H55" s="22" t="s">
        <v>406</v>
      </c>
      <c r="I55" s="22" t="s">
        <v>406</v>
      </c>
    </row>
    <row r="56" spans="1:9" x14ac:dyDescent="0.25">
      <c r="A56" t="s">
        <v>425</v>
      </c>
      <c r="B56" t="s">
        <v>406</v>
      </c>
      <c r="C56" s="22">
        <v>2016</v>
      </c>
      <c r="D56" s="22">
        <v>2015</v>
      </c>
      <c r="E56" s="22" t="s">
        <v>406</v>
      </c>
      <c r="F56" s="22" t="s">
        <v>406</v>
      </c>
      <c r="G56" s="22" t="s">
        <v>406</v>
      </c>
      <c r="H56" s="22" t="s">
        <v>406</v>
      </c>
      <c r="I56" s="22" t="s">
        <v>406</v>
      </c>
    </row>
    <row r="57" spans="1:9" x14ac:dyDescent="0.25">
      <c r="A57" t="s">
        <v>425</v>
      </c>
      <c r="B57" t="s">
        <v>406</v>
      </c>
      <c r="C57" s="22">
        <v>2015</v>
      </c>
      <c r="D57" s="22">
        <v>2014</v>
      </c>
      <c r="E57" s="22" t="s">
        <v>406</v>
      </c>
      <c r="F57" s="22" t="s">
        <v>406</v>
      </c>
      <c r="G57" s="22" t="s">
        <v>406</v>
      </c>
      <c r="H57" s="22" t="s">
        <v>406</v>
      </c>
      <c r="I57" s="22" t="s">
        <v>406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5A35-9EB2-43D7-8106-299309ED4EA9}">
  <sheetPr>
    <pageSetUpPr fitToPage="1"/>
  </sheetPr>
  <dimension ref="A1:S92"/>
  <sheetViews>
    <sheetView tabSelected="1" zoomScale="80" zoomScaleNormal="80" workbookViewId="0">
      <pane ySplit="1" topLeftCell="A22" activePane="bottomLeft" state="frozen"/>
      <selection pane="bottomLeft" activeCell="A2" sqref="A2:XFD40"/>
    </sheetView>
  </sheetViews>
  <sheetFormatPr defaultRowHeight="15" outlineLevelRow="1" x14ac:dyDescent="0.25"/>
  <cols>
    <col min="1" max="1" width="13.5703125" bestFit="1" customWidth="1"/>
    <col min="2" max="2" width="19.85546875" customWidth="1"/>
    <col min="3" max="3" width="22.28515625" bestFit="1" customWidth="1"/>
    <col min="4" max="6" width="9.140625" style="22"/>
    <col min="7" max="7" width="15.5703125" style="22" customWidth="1"/>
    <col min="8" max="8" width="10.5703125" style="18" bestFit="1" customWidth="1"/>
    <col min="9" max="9" width="10" style="18" bestFit="1" customWidth="1"/>
    <col min="10" max="10" width="10.5703125" style="18" bestFit="1" customWidth="1"/>
    <col min="11" max="11" width="11.42578125" style="18" bestFit="1" customWidth="1"/>
    <col min="12" max="12" width="12.7109375" style="18" bestFit="1" customWidth="1"/>
    <col min="13" max="13" width="10.85546875" style="18" bestFit="1" customWidth="1"/>
    <col min="14" max="14" width="12.140625" style="18" bestFit="1" customWidth="1"/>
    <col min="15" max="15" width="11.7109375" style="18" bestFit="1" customWidth="1"/>
    <col min="16" max="16" width="10.5703125" style="18" bestFit="1" customWidth="1"/>
    <col min="17" max="17" width="16" style="18" bestFit="1" customWidth="1"/>
    <col min="18" max="18" width="15" style="18" bestFit="1" customWidth="1"/>
    <col min="19" max="19" width="14.42578125" style="18" bestFit="1" customWidth="1"/>
  </cols>
  <sheetData>
    <row r="1" spans="1:19" s="23" customFormat="1" ht="67.5" customHeight="1" x14ac:dyDescent="0.25">
      <c r="A1" s="23" t="s">
        <v>428</v>
      </c>
      <c r="B1" s="23" t="s">
        <v>429</v>
      </c>
      <c r="C1" s="23" t="s">
        <v>430</v>
      </c>
      <c r="D1" s="24" t="s">
        <v>426</v>
      </c>
      <c r="E1" s="24" t="s">
        <v>422</v>
      </c>
      <c r="F1" s="24" t="s">
        <v>431</v>
      </c>
      <c r="G1" s="24" t="s">
        <v>432</v>
      </c>
      <c r="H1" s="25" t="s">
        <v>433</v>
      </c>
      <c r="I1" s="25" t="s">
        <v>434</v>
      </c>
      <c r="J1" s="25" t="s">
        <v>435</v>
      </c>
      <c r="K1" s="25" t="s">
        <v>436</v>
      </c>
      <c r="L1" s="25" t="s">
        <v>437</v>
      </c>
      <c r="M1" s="25" t="s">
        <v>438</v>
      </c>
      <c r="N1" s="25" t="s">
        <v>439</v>
      </c>
      <c r="O1" s="25" t="s">
        <v>440</v>
      </c>
      <c r="P1" s="25" t="s">
        <v>441</v>
      </c>
      <c r="Q1" s="25" t="s">
        <v>442</v>
      </c>
      <c r="R1" s="25" t="s">
        <v>443</v>
      </c>
      <c r="S1" s="25" t="s">
        <v>444</v>
      </c>
    </row>
    <row r="2" spans="1:19" hidden="1" outlineLevel="1" x14ac:dyDescent="0.25">
      <c r="A2" t="s">
        <v>445</v>
      </c>
      <c r="B2" s="19">
        <v>42155</v>
      </c>
      <c r="C2" t="s">
        <v>446</v>
      </c>
      <c r="D2" s="22">
        <v>2017</v>
      </c>
      <c r="E2" s="22">
        <v>3</v>
      </c>
      <c r="F2" s="22">
        <v>0</v>
      </c>
      <c r="G2" s="26">
        <v>42811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</row>
    <row r="3" spans="1:19" hidden="1" outlineLevel="1" x14ac:dyDescent="0.25">
      <c r="A3" t="s">
        <v>445</v>
      </c>
      <c r="B3" s="19">
        <v>42429</v>
      </c>
      <c r="C3" t="s">
        <v>446</v>
      </c>
      <c r="D3" s="22">
        <v>2017</v>
      </c>
      <c r="E3" s="22">
        <v>3</v>
      </c>
      <c r="F3" s="22">
        <v>0</v>
      </c>
      <c r="G3" s="26">
        <v>42811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</row>
    <row r="4" spans="1:19" hidden="1" outlineLevel="1" x14ac:dyDescent="0.25">
      <c r="A4" t="s">
        <v>445</v>
      </c>
      <c r="B4" s="19">
        <v>42429</v>
      </c>
      <c r="C4" t="s">
        <v>446</v>
      </c>
      <c r="D4" s="22">
        <v>2017</v>
      </c>
      <c r="E4" s="22">
        <v>3</v>
      </c>
      <c r="F4" s="22">
        <v>1</v>
      </c>
      <c r="G4" s="26">
        <v>42811</v>
      </c>
      <c r="H4" s="18">
        <v>0</v>
      </c>
      <c r="I4" s="18">
        <v>0</v>
      </c>
      <c r="J4" s="18">
        <v>-2142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6935</v>
      </c>
      <c r="Q4" s="18">
        <v>0</v>
      </c>
      <c r="R4" s="18">
        <v>0</v>
      </c>
      <c r="S4" s="18">
        <v>0</v>
      </c>
    </row>
    <row r="5" spans="1:19" hidden="1" outlineLevel="1" x14ac:dyDescent="0.25">
      <c r="A5" t="s">
        <v>445</v>
      </c>
      <c r="B5" s="19">
        <v>42429</v>
      </c>
      <c r="C5" t="s">
        <v>446</v>
      </c>
      <c r="D5" s="22">
        <v>2017</v>
      </c>
      <c r="E5" s="22">
        <v>3</v>
      </c>
      <c r="F5" s="22">
        <v>3</v>
      </c>
      <c r="G5" s="26">
        <v>42811</v>
      </c>
      <c r="H5" s="18">
        <v>0</v>
      </c>
      <c r="I5" s="18">
        <v>0</v>
      </c>
      <c r="J5" s="18">
        <v>-6087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20545</v>
      </c>
      <c r="Q5" s="18">
        <v>0</v>
      </c>
      <c r="R5" s="18">
        <v>0</v>
      </c>
      <c r="S5" s="18">
        <v>0</v>
      </c>
    </row>
    <row r="6" spans="1:19" hidden="1" outlineLevel="1" x14ac:dyDescent="0.25">
      <c r="A6" t="s">
        <v>445</v>
      </c>
      <c r="B6" s="19">
        <v>42521</v>
      </c>
      <c r="C6" t="s">
        <v>446</v>
      </c>
      <c r="D6" s="22">
        <v>2017</v>
      </c>
      <c r="E6" s="22">
        <v>3</v>
      </c>
      <c r="F6" s="22">
        <v>0</v>
      </c>
      <c r="G6" s="26">
        <v>42811</v>
      </c>
      <c r="H6" s="18">
        <v>112180</v>
      </c>
      <c r="I6" s="18">
        <v>-112180</v>
      </c>
      <c r="J6" s="18">
        <v>0</v>
      </c>
      <c r="K6" s="18">
        <v>64313</v>
      </c>
      <c r="L6" s="18">
        <v>47867</v>
      </c>
      <c r="M6" s="18">
        <v>-17208</v>
      </c>
      <c r="N6" s="18">
        <v>-47182</v>
      </c>
      <c r="O6" s="18">
        <v>-47790</v>
      </c>
      <c r="P6" s="18">
        <v>0</v>
      </c>
      <c r="Q6" s="18">
        <v>0</v>
      </c>
      <c r="R6" s="18">
        <v>0</v>
      </c>
      <c r="S6" s="18">
        <v>0</v>
      </c>
    </row>
    <row r="7" spans="1:19" hidden="1" outlineLevel="1" x14ac:dyDescent="0.25">
      <c r="A7" t="s">
        <v>445</v>
      </c>
      <c r="B7" s="19">
        <v>42794</v>
      </c>
      <c r="C7" t="s">
        <v>446</v>
      </c>
      <c r="D7" s="22">
        <v>2017</v>
      </c>
      <c r="E7" s="22">
        <v>3</v>
      </c>
      <c r="F7" s="22">
        <v>0</v>
      </c>
      <c r="G7" s="26">
        <v>42811</v>
      </c>
      <c r="H7" s="18">
        <v>125382</v>
      </c>
      <c r="I7" s="18">
        <v>-125382</v>
      </c>
      <c r="J7" s="18">
        <v>0</v>
      </c>
      <c r="K7" s="18">
        <v>66011</v>
      </c>
      <c r="L7" s="18">
        <v>59371</v>
      </c>
      <c r="M7" s="18">
        <v>-15790</v>
      </c>
      <c r="N7" s="18">
        <v>-58569</v>
      </c>
      <c r="O7" s="18">
        <v>-51023</v>
      </c>
      <c r="P7" s="18">
        <v>0</v>
      </c>
      <c r="Q7" s="18">
        <v>0</v>
      </c>
      <c r="R7" s="18">
        <v>0</v>
      </c>
      <c r="S7" s="18">
        <v>0</v>
      </c>
    </row>
    <row r="8" spans="1:19" hidden="1" outlineLevel="1" x14ac:dyDescent="0.25">
      <c r="A8" t="s">
        <v>445</v>
      </c>
      <c r="B8" s="19">
        <v>42794</v>
      </c>
      <c r="C8" t="s">
        <v>446</v>
      </c>
      <c r="D8" s="22">
        <v>2017</v>
      </c>
      <c r="E8" s="22">
        <v>3</v>
      </c>
      <c r="F8" s="22">
        <v>1</v>
      </c>
      <c r="G8" s="26">
        <v>42811</v>
      </c>
      <c r="H8" s="18">
        <v>0</v>
      </c>
      <c r="I8" s="18">
        <v>0</v>
      </c>
      <c r="J8" s="18">
        <v>-2239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7155</v>
      </c>
      <c r="Q8" s="18">
        <v>0</v>
      </c>
      <c r="R8" s="18">
        <v>0</v>
      </c>
      <c r="S8" s="18">
        <v>0</v>
      </c>
    </row>
    <row r="9" spans="1:19" hidden="1" outlineLevel="1" x14ac:dyDescent="0.25">
      <c r="A9" t="s">
        <v>445</v>
      </c>
      <c r="B9" s="19">
        <v>42794</v>
      </c>
      <c r="C9" t="s">
        <v>446</v>
      </c>
      <c r="D9" s="22">
        <v>2017</v>
      </c>
      <c r="E9" s="22">
        <v>3</v>
      </c>
      <c r="F9" s="22">
        <v>3</v>
      </c>
      <c r="G9" s="26">
        <v>42811</v>
      </c>
      <c r="H9" s="18">
        <v>0</v>
      </c>
      <c r="I9" s="18">
        <v>0</v>
      </c>
      <c r="J9" s="18">
        <v>-6103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21169</v>
      </c>
      <c r="Q9" s="18">
        <v>0</v>
      </c>
      <c r="R9" s="18">
        <v>0</v>
      </c>
      <c r="S9" s="18">
        <v>0</v>
      </c>
    </row>
    <row r="10" spans="1:19" hidden="1" outlineLevel="1" x14ac:dyDescent="0.25">
      <c r="A10" t="s">
        <v>445</v>
      </c>
      <c r="B10" s="19">
        <v>41790</v>
      </c>
      <c r="C10" t="s">
        <v>447</v>
      </c>
      <c r="D10" s="22">
        <v>2017</v>
      </c>
      <c r="E10" s="22" t="s">
        <v>424</v>
      </c>
      <c r="F10" s="22">
        <v>0</v>
      </c>
      <c r="G10" s="26">
        <v>42913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-47447</v>
      </c>
      <c r="P10" s="18">
        <v>0</v>
      </c>
      <c r="Q10" s="18">
        <v>0</v>
      </c>
      <c r="R10" s="18">
        <v>0</v>
      </c>
      <c r="S10" s="18">
        <v>47447</v>
      </c>
    </row>
    <row r="11" spans="1:19" hidden="1" outlineLevel="1" x14ac:dyDescent="0.25">
      <c r="A11" t="s">
        <v>445</v>
      </c>
      <c r="B11" s="19">
        <v>42063</v>
      </c>
      <c r="C11" t="s">
        <v>447</v>
      </c>
      <c r="D11" s="22">
        <v>2017</v>
      </c>
      <c r="E11" s="22" t="s">
        <v>424</v>
      </c>
      <c r="F11" s="22">
        <v>0</v>
      </c>
      <c r="G11" s="26">
        <v>42913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idden="1" outlineLevel="1" x14ac:dyDescent="0.25">
      <c r="A12" t="s">
        <v>445</v>
      </c>
      <c r="B12" s="19">
        <v>42155</v>
      </c>
      <c r="C12" t="s">
        <v>447</v>
      </c>
      <c r="D12" s="22">
        <v>2017</v>
      </c>
      <c r="E12" s="22" t="s">
        <v>424</v>
      </c>
      <c r="F12" s="22">
        <v>0</v>
      </c>
      <c r="G12" s="26">
        <v>42913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-49098</v>
      </c>
      <c r="P12" s="18">
        <v>0</v>
      </c>
      <c r="Q12" s="18">
        <v>0</v>
      </c>
      <c r="R12" s="18">
        <v>0</v>
      </c>
      <c r="S12" s="18">
        <v>49098</v>
      </c>
    </row>
    <row r="13" spans="1:19" hidden="1" outlineLevel="1" x14ac:dyDescent="0.25">
      <c r="A13" t="s">
        <v>445</v>
      </c>
      <c r="B13" s="19">
        <v>42155</v>
      </c>
      <c r="C13" t="s">
        <v>447</v>
      </c>
      <c r="D13" s="22">
        <v>2017</v>
      </c>
      <c r="E13" s="22" t="s">
        <v>424</v>
      </c>
      <c r="F13" s="22">
        <v>4</v>
      </c>
      <c r="G13" s="26">
        <v>42913</v>
      </c>
      <c r="H13" s="18">
        <v>0</v>
      </c>
      <c r="I13" s="18">
        <v>0</v>
      </c>
      <c r="J13" s="18">
        <v>-9938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28394</v>
      </c>
      <c r="Q13" s="18">
        <v>0</v>
      </c>
      <c r="R13" s="18">
        <v>0</v>
      </c>
      <c r="S13" s="18">
        <v>0</v>
      </c>
    </row>
    <row r="14" spans="1:19" hidden="1" outlineLevel="1" x14ac:dyDescent="0.25">
      <c r="A14" t="s">
        <v>445</v>
      </c>
      <c r="B14" s="19">
        <v>42521</v>
      </c>
      <c r="C14" t="s">
        <v>447</v>
      </c>
      <c r="D14" s="22">
        <v>2017</v>
      </c>
      <c r="E14" s="22" t="s">
        <v>424</v>
      </c>
      <c r="F14" s="22">
        <v>0</v>
      </c>
      <c r="G14" s="26">
        <v>42913</v>
      </c>
      <c r="H14" s="18">
        <v>112180</v>
      </c>
      <c r="I14" s="18">
        <v>-112180</v>
      </c>
      <c r="J14" s="18">
        <v>0</v>
      </c>
      <c r="K14" s="18">
        <v>64313</v>
      </c>
      <c r="L14" s="18">
        <v>47867</v>
      </c>
      <c r="M14" s="18">
        <v>-17208</v>
      </c>
      <c r="N14" s="18">
        <v>-47182</v>
      </c>
      <c r="O14" s="18">
        <v>-47790</v>
      </c>
      <c r="P14" s="18">
        <v>0</v>
      </c>
      <c r="Q14" s="18">
        <v>0</v>
      </c>
      <c r="R14" s="18">
        <v>0</v>
      </c>
      <c r="S14" s="18">
        <v>0</v>
      </c>
    </row>
    <row r="15" spans="1:19" hidden="1" outlineLevel="1" x14ac:dyDescent="0.25">
      <c r="A15" t="s">
        <v>445</v>
      </c>
      <c r="B15" s="19">
        <v>42521</v>
      </c>
      <c r="C15" t="s">
        <v>447</v>
      </c>
      <c r="D15" s="22">
        <v>2017</v>
      </c>
      <c r="E15" s="22" t="s">
        <v>424</v>
      </c>
      <c r="F15" s="22">
        <v>4</v>
      </c>
      <c r="G15" s="26">
        <v>42913</v>
      </c>
      <c r="H15" s="18">
        <v>0</v>
      </c>
      <c r="I15" s="18">
        <v>0</v>
      </c>
      <c r="J15" s="18">
        <v>-8901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28451</v>
      </c>
      <c r="Q15" s="18">
        <v>0</v>
      </c>
      <c r="R15" s="18">
        <v>0</v>
      </c>
      <c r="S15" s="18">
        <v>0</v>
      </c>
    </row>
    <row r="16" spans="1:19" hidden="1" outlineLevel="1" x14ac:dyDescent="0.25">
      <c r="A16" t="s">
        <v>445</v>
      </c>
      <c r="B16" s="19">
        <v>42886</v>
      </c>
      <c r="C16" t="s">
        <v>447</v>
      </c>
      <c r="D16" s="22">
        <v>2017</v>
      </c>
      <c r="E16" s="22" t="s">
        <v>424</v>
      </c>
      <c r="F16" s="22">
        <v>0</v>
      </c>
      <c r="G16" s="26">
        <v>42913</v>
      </c>
      <c r="H16" s="18">
        <v>134991</v>
      </c>
      <c r="I16" s="18">
        <v>-134991</v>
      </c>
      <c r="J16" s="18">
        <v>0</v>
      </c>
      <c r="K16" s="18">
        <v>74515</v>
      </c>
      <c r="L16" s="18">
        <v>60476</v>
      </c>
      <c r="M16" s="18">
        <v>-24178</v>
      </c>
      <c r="N16" s="18">
        <v>-56567</v>
      </c>
      <c r="O16" s="18">
        <v>-54246</v>
      </c>
      <c r="P16" s="18">
        <v>0</v>
      </c>
      <c r="Q16" s="18">
        <v>0</v>
      </c>
      <c r="R16" s="18">
        <v>0</v>
      </c>
      <c r="S16" s="18">
        <v>0</v>
      </c>
    </row>
    <row r="17" spans="1:19" hidden="1" outlineLevel="1" x14ac:dyDescent="0.25">
      <c r="A17" t="s">
        <v>445</v>
      </c>
      <c r="B17" s="19">
        <v>42886</v>
      </c>
      <c r="C17" t="s">
        <v>447</v>
      </c>
      <c r="D17" s="22">
        <v>2017</v>
      </c>
      <c r="E17" s="22" t="s">
        <v>424</v>
      </c>
      <c r="F17" s="22">
        <v>4</v>
      </c>
      <c r="G17" s="26">
        <v>42913</v>
      </c>
      <c r="H17" s="18">
        <v>0</v>
      </c>
      <c r="I17" s="18">
        <v>0</v>
      </c>
      <c r="J17" s="18">
        <v>-9335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28998</v>
      </c>
      <c r="Q17" s="18">
        <v>0</v>
      </c>
      <c r="R17" s="18">
        <v>0</v>
      </c>
      <c r="S17" s="18">
        <v>0</v>
      </c>
    </row>
    <row r="18" spans="1:19" hidden="1" outlineLevel="1" x14ac:dyDescent="0.25">
      <c r="A18" t="s">
        <v>445</v>
      </c>
      <c r="B18" s="19">
        <v>42521</v>
      </c>
      <c r="C18" t="s">
        <v>448</v>
      </c>
      <c r="D18" s="22">
        <v>2018</v>
      </c>
      <c r="E18" s="22">
        <v>1</v>
      </c>
      <c r="F18" s="22">
        <v>0</v>
      </c>
      <c r="G18" s="26">
        <v>42996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idden="1" outlineLevel="1" x14ac:dyDescent="0.25">
      <c r="A19" t="s">
        <v>445</v>
      </c>
      <c r="B19" s="19">
        <v>42613</v>
      </c>
      <c r="C19" t="s">
        <v>448</v>
      </c>
      <c r="D19" s="22">
        <v>2018</v>
      </c>
      <c r="E19" s="22">
        <v>1</v>
      </c>
      <c r="F19" s="22">
        <v>0</v>
      </c>
      <c r="G19" s="26">
        <v>42996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</row>
    <row r="20" spans="1:19" hidden="1" outlineLevel="1" x14ac:dyDescent="0.25">
      <c r="A20" t="s">
        <v>445</v>
      </c>
      <c r="B20" s="19">
        <v>42613</v>
      </c>
      <c r="C20" t="s">
        <v>448</v>
      </c>
      <c r="D20" s="22">
        <v>2018</v>
      </c>
      <c r="E20" s="22">
        <v>1</v>
      </c>
      <c r="F20" s="22">
        <v>1</v>
      </c>
      <c r="G20" s="26">
        <v>42996</v>
      </c>
      <c r="H20" s="18">
        <v>0</v>
      </c>
      <c r="I20" s="18">
        <v>0</v>
      </c>
      <c r="J20" s="18">
        <v>-1832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6911</v>
      </c>
      <c r="Q20" s="18">
        <v>0</v>
      </c>
      <c r="R20" s="18">
        <v>0</v>
      </c>
      <c r="S20" s="18">
        <v>0</v>
      </c>
    </row>
    <row r="21" spans="1:19" hidden="1" outlineLevel="1" x14ac:dyDescent="0.25">
      <c r="A21" t="s">
        <v>445</v>
      </c>
      <c r="B21" s="19">
        <v>42886</v>
      </c>
      <c r="C21" t="s">
        <v>448</v>
      </c>
      <c r="D21" s="22">
        <v>2018</v>
      </c>
      <c r="E21" s="22">
        <v>1</v>
      </c>
      <c r="F21" s="22">
        <v>0</v>
      </c>
      <c r="G21" s="26">
        <v>42996</v>
      </c>
      <c r="H21" s="18">
        <v>134991</v>
      </c>
      <c r="I21" s="18">
        <v>-134991</v>
      </c>
      <c r="J21" s="18">
        <v>0</v>
      </c>
      <c r="K21" s="18">
        <v>74515</v>
      </c>
      <c r="L21" s="18">
        <v>60476</v>
      </c>
      <c r="M21" s="18">
        <v>-24178</v>
      </c>
      <c r="N21" s="18">
        <v>-56567</v>
      </c>
      <c r="O21" s="18">
        <v>-54246</v>
      </c>
      <c r="P21" s="18">
        <v>0</v>
      </c>
      <c r="Q21" s="18">
        <v>0</v>
      </c>
      <c r="R21" s="18">
        <v>0</v>
      </c>
      <c r="S21" s="18">
        <v>0</v>
      </c>
    </row>
    <row r="22" spans="1:19" hidden="1" outlineLevel="1" x14ac:dyDescent="0.25">
      <c r="A22" t="s">
        <v>445</v>
      </c>
      <c r="B22" s="19">
        <v>42978</v>
      </c>
      <c r="C22" t="s">
        <v>448</v>
      </c>
      <c r="D22" s="22">
        <v>2018</v>
      </c>
      <c r="E22" s="22">
        <v>1</v>
      </c>
      <c r="F22" s="22">
        <v>0</v>
      </c>
      <c r="G22" s="26">
        <v>42996</v>
      </c>
      <c r="H22" s="18">
        <v>133597</v>
      </c>
      <c r="I22" s="18">
        <v>-133597</v>
      </c>
      <c r="J22" s="18">
        <v>0</v>
      </c>
      <c r="K22" s="18">
        <v>73335</v>
      </c>
      <c r="L22" s="18">
        <v>60262</v>
      </c>
      <c r="M22" s="18">
        <v>-20226</v>
      </c>
      <c r="N22" s="18">
        <v>-57005</v>
      </c>
      <c r="O22" s="18">
        <v>-56366</v>
      </c>
      <c r="P22" s="18">
        <v>0</v>
      </c>
      <c r="Q22" s="18">
        <v>0</v>
      </c>
      <c r="R22" s="18">
        <v>0</v>
      </c>
      <c r="S22" s="18">
        <v>0</v>
      </c>
    </row>
    <row r="23" spans="1:19" hidden="1" outlineLevel="1" x14ac:dyDescent="0.25">
      <c r="A23" t="s">
        <v>445</v>
      </c>
      <c r="B23" s="19">
        <v>42978</v>
      </c>
      <c r="C23" t="s">
        <v>448</v>
      </c>
      <c r="D23" s="22">
        <v>2018</v>
      </c>
      <c r="E23" s="22">
        <v>1</v>
      </c>
      <c r="F23" s="22">
        <v>1</v>
      </c>
      <c r="G23" s="26">
        <v>42996</v>
      </c>
      <c r="H23" s="18">
        <v>0</v>
      </c>
      <c r="I23" s="18">
        <v>0</v>
      </c>
      <c r="J23" s="18">
        <v>-2210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7210</v>
      </c>
      <c r="Q23" s="18">
        <v>0</v>
      </c>
      <c r="R23" s="18">
        <v>0</v>
      </c>
      <c r="S23" s="18">
        <v>0</v>
      </c>
    </row>
    <row r="24" spans="1:19" hidden="1" outlineLevel="1" x14ac:dyDescent="0.25">
      <c r="A24" t="s">
        <v>445</v>
      </c>
      <c r="B24" s="19">
        <v>42521</v>
      </c>
      <c r="C24" t="s">
        <v>449</v>
      </c>
      <c r="D24" s="22">
        <v>2018</v>
      </c>
      <c r="E24" s="22">
        <v>2</v>
      </c>
      <c r="F24" s="22">
        <v>0</v>
      </c>
      <c r="G24" s="26">
        <v>43087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</row>
    <row r="25" spans="1:19" hidden="1" outlineLevel="1" x14ac:dyDescent="0.25">
      <c r="A25" t="s">
        <v>445</v>
      </c>
      <c r="B25" s="19">
        <v>42704</v>
      </c>
      <c r="C25" t="s">
        <v>449</v>
      </c>
      <c r="D25" s="22">
        <v>2018</v>
      </c>
      <c r="E25" s="22">
        <v>2</v>
      </c>
      <c r="F25" s="22">
        <v>0</v>
      </c>
      <c r="G25" s="26">
        <v>43087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</row>
    <row r="26" spans="1:19" hidden="1" outlineLevel="1" x14ac:dyDescent="0.25">
      <c r="A26" t="s">
        <v>445</v>
      </c>
      <c r="B26" s="19">
        <v>42704</v>
      </c>
      <c r="C26" t="s">
        <v>449</v>
      </c>
      <c r="D26" s="22">
        <v>2018</v>
      </c>
      <c r="E26" s="22">
        <v>2</v>
      </c>
      <c r="F26" s="22">
        <v>1</v>
      </c>
      <c r="G26" s="26">
        <v>43087</v>
      </c>
      <c r="H26" s="18">
        <v>0</v>
      </c>
      <c r="I26" s="18">
        <v>0</v>
      </c>
      <c r="J26" s="18">
        <v>-2032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7102</v>
      </c>
      <c r="Q26" s="18">
        <v>0</v>
      </c>
      <c r="R26" s="18">
        <v>0</v>
      </c>
      <c r="S26" s="18">
        <v>0</v>
      </c>
    </row>
    <row r="27" spans="1:19" hidden="1" outlineLevel="1" x14ac:dyDescent="0.25">
      <c r="A27" t="s">
        <v>445</v>
      </c>
      <c r="B27" s="19">
        <v>42704</v>
      </c>
      <c r="C27" t="s">
        <v>449</v>
      </c>
      <c r="D27" s="22">
        <v>2018</v>
      </c>
      <c r="E27" s="22">
        <v>2</v>
      </c>
      <c r="F27" s="22">
        <v>2</v>
      </c>
      <c r="G27" s="26">
        <v>43087</v>
      </c>
      <c r="H27" s="18">
        <v>0</v>
      </c>
      <c r="I27" s="18">
        <v>0</v>
      </c>
      <c r="J27" s="18">
        <v>-3864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14013</v>
      </c>
      <c r="Q27" s="18">
        <v>0</v>
      </c>
      <c r="R27" s="18">
        <v>0</v>
      </c>
      <c r="S27" s="18">
        <v>0</v>
      </c>
    </row>
    <row r="28" spans="1:19" hidden="1" outlineLevel="1" x14ac:dyDescent="0.25">
      <c r="A28" t="s">
        <v>445</v>
      </c>
      <c r="B28" s="19">
        <v>42886</v>
      </c>
      <c r="C28" t="s">
        <v>449</v>
      </c>
      <c r="D28" s="22">
        <v>2018</v>
      </c>
      <c r="E28" s="22">
        <v>2</v>
      </c>
      <c r="F28" s="22">
        <v>0</v>
      </c>
      <c r="G28" s="26">
        <v>43087</v>
      </c>
      <c r="H28" s="18">
        <v>134991</v>
      </c>
      <c r="I28" s="18">
        <v>-134991</v>
      </c>
      <c r="J28" s="18">
        <v>0</v>
      </c>
      <c r="K28" s="18">
        <v>74515</v>
      </c>
      <c r="L28" s="18">
        <v>60476</v>
      </c>
      <c r="M28" s="18">
        <v>-24178</v>
      </c>
      <c r="N28" s="18">
        <v>-56567</v>
      </c>
      <c r="O28" s="18">
        <v>-54246</v>
      </c>
      <c r="P28" s="18">
        <v>0</v>
      </c>
      <c r="Q28" s="18">
        <v>0</v>
      </c>
      <c r="R28" s="18">
        <v>0</v>
      </c>
      <c r="S28" s="18">
        <v>0</v>
      </c>
    </row>
    <row r="29" spans="1:19" hidden="1" outlineLevel="1" x14ac:dyDescent="0.25">
      <c r="A29" t="s">
        <v>445</v>
      </c>
      <c r="B29" s="19">
        <v>42978</v>
      </c>
      <c r="C29" t="s">
        <v>449</v>
      </c>
      <c r="D29" s="22">
        <v>2018</v>
      </c>
      <c r="E29" s="22">
        <v>2</v>
      </c>
      <c r="F29" s="22">
        <v>0</v>
      </c>
      <c r="G29" s="26">
        <v>43087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</row>
    <row r="30" spans="1:19" hidden="1" outlineLevel="1" x14ac:dyDescent="0.25">
      <c r="A30" t="s">
        <v>445</v>
      </c>
      <c r="B30" s="19">
        <v>43069</v>
      </c>
      <c r="C30" t="s">
        <v>449</v>
      </c>
      <c r="D30" s="22">
        <v>2018</v>
      </c>
      <c r="E30" s="22">
        <v>2</v>
      </c>
      <c r="F30" s="22">
        <v>0</v>
      </c>
      <c r="G30" s="26">
        <v>43087</v>
      </c>
      <c r="H30" s="18">
        <v>138762</v>
      </c>
      <c r="I30" s="18">
        <v>-138762</v>
      </c>
      <c r="J30" s="18">
        <v>0</v>
      </c>
      <c r="K30" s="18">
        <v>78545</v>
      </c>
      <c r="L30" s="18">
        <v>60217</v>
      </c>
      <c r="M30" s="18">
        <v>-15494</v>
      </c>
      <c r="N30" s="18">
        <v>-66968</v>
      </c>
      <c r="O30" s="18">
        <v>-56300</v>
      </c>
      <c r="P30" s="18">
        <v>0</v>
      </c>
      <c r="Q30" s="18">
        <v>0</v>
      </c>
      <c r="R30" s="18">
        <v>0</v>
      </c>
      <c r="S30" s="18">
        <v>0</v>
      </c>
    </row>
    <row r="31" spans="1:19" hidden="1" outlineLevel="1" x14ac:dyDescent="0.25">
      <c r="A31" t="s">
        <v>445</v>
      </c>
      <c r="B31" s="19">
        <v>43069</v>
      </c>
      <c r="C31" t="s">
        <v>449</v>
      </c>
      <c r="D31" s="22">
        <v>2018</v>
      </c>
      <c r="E31" s="22">
        <v>2</v>
      </c>
      <c r="F31" s="22">
        <v>1</v>
      </c>
      <c r="G31" s="26">
        <v>43087</v>
      </c>
      <c r="H31" s="18">
        <v>0</v>
      </c>
      <c r="I31" s="18">
        <v>0</v>
      </c>
      <c r="J31" s="18">
        <v>-2233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7661</v>
      </c>
      <c r="Q31" s="18">
        <v>0</v>
      </c>
      <c r="R31" s="18">
        <v>0</v>
      </c>
      <c r="S31" s="18">
        <v>0</v>
      </c>
    </row>
    <row r="32" spans="1:19" hidden="1" outlineLevel="1" x14ac:dyDescent="0.25">
      <c r="A32" t="s">
        <v>445</v>
      </c>
      <c r="B32" s="19">
        <v>43069</v>
      </c>
      <c r="C32" t="s">
        <v>449</v>
      </c>
      <c r="D32" s="22">
        <v>2018</v>
      </c>
      <c r="E32" s="22">
        <v>2</v>
      </c>
      <c r="F32" s="22">
        <v>2</v>
      </c>
      <c r="G32" s="26">
        <v>43087</v>
      </c>
      <c r="H32" s="18">
        <v>0</v>
      </c>
      <c r="I32" s="18">
        <v>0</v>
      </c>
      <c r="J32" s="18">
        <v>-4442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14872</v>
      </c>
      <c r="Q32" s="18">
        <v>0</v>
      </c>
      <c r="R32" s="18">
        <v>0</v>
      </c>
      <c r="S32" s="18">
        <v>0</v>
      </c>
    </row>
    <row r="33" spans="1:19" hidden="1" outlineLevel="1" x14ac:dyDescent="0.25">
      <c r="A33" t="s">
        <v>445</v>
      </c>
      <c r="B33" s="19">
        <v>42521</v>
      </c>
      <c r="C33" t="s">
        <v>450</v>
      </c>
      <c r="D33" s="22">
        <v>2018</v>
      </c>
      <c r="E33" s="22">
        <v>3</v>
      </c>
      <c r="F33" s="22">
        <v>0</v>
      </c>
      <c r="G33" s="26">
        <v>43180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</row>
    <row r="34" spans="1:19" hidden="1" outlineLevel="1" x14ac:dyDescent="0.25">
      <c r="A34" t="s">
        <v>445</v>
      </c>
      <c r="B34" s="19">
        <v>42794</v>
      </c>
      <c r="C34" t="s">
        <v>450</v>
      </c>
      <c r="D34" s="22">
        <v>2018</v>
      </c>
      <c r="E34" s="22">
        <v>3</v>
      </c>
      <c r="F34" s="22">
        <v>0</v>
      </c>
      <c r="G34" s="26">
        <v>43180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</row>
    <row r="35" spans="1:19" hidden="1" outlineLevel="1" x14ac:dyDescent="0.25">
      <c r="A35" t="s">
        <v>445</v>
      </c>
      <c r="B35" s="19">
        <v>42794</v>
      </c>
      <c r="C35" t="s">
        <v>450</v>
      </c>
      <c r="D35" s="22">
        <v>2018</v>
      </c>
      <c r="E35" s="22">
        <v>3</v>
      </c>
      <c r="F35" s="22">
        <v>1</v>
      </c>
      <c r="G35" s="26">
        <v>43180</v>
      </c>
      <c r="H35" s="18">
        <v>0</v>
      </c>
      <c r="I35" s="18">
        <v>0</v>
      </c>
      <c r="J35" s="18">
        <v>-2239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7155</v>
      </c>
      <c r="Q35" s="18">
        <v>0</v>
      </c>
      <c r="R35" s="18">
        <v>0</v>
      </c>
      <c r="S35" s="18">
        <v>0</v>
      </c>
    </row>
    <row r="36" spans="1:19" hidden="1" outlineLevel="1" x14ac:dyDescent="0.25">
      <c r="A36" t="s">
        <v>445</v>
      </c>
      <c r="B36" s="19">
        <v>42794</v>
      </c>
      <c r="C36" t="s">
        <v>450</v>
      </c>
      <c r="D36" s="22">
        <v>2018</v>
      </c>
      <c r="E36" s="22">
        <v>3</v>
      </c>
      <c r="F36" s="22">
        <v>3</v>
      </c>
      <c r="G36" s="26">
        <v>43180</v>
      </c>
      <c r="H36" s="18">
        <v>0</v>
      </c>
      <c r="I36" s="18">
        <v>0</v>
      </c>
      <c r="J36" s="18">
        <v>-6103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21169</v>
      </c>
      <c r="Q36" s="18">
        <v>0</v>
      </c>
      <c r="R36" s="18">
        <v>0</v>
      </c>
      <c r="S36" s="18">
        <v>0</v>
      </c>
    </row>
    <row r="37" spans="1:19" hidden="1" outlineLevel="1" x14ac:dyDescent="0.25">
      <c r="A37" t="s">
        <v>445</v>
      </c>
      <c r="B37" s="19">
        <v>42886</v>
      </c>
      <c r="C37" t="s">
        <v>450</v>
      </c>
      <c r="D37" s="22">
        <v>2018</v>
      </c>
      <c r="E37" s="22">
        <v>3</v>
      </c>
      <c r="F37" s="22">
        <v>0</v>
      </c>
      <c r="G37" s="26">
        <v>43180</v>
      </c>
      <c r="H37" s="18">
        <v>134991</v>
      </c>
      <c r="I37" s="18">
        <v>-134991</v>
      </c>
      <c r="J37" s="18">
        <v>0</v>
      </c>
      <c r="K37" s="18">
        <v>74515</v>
      </c>
      <c r="L37" s="18">
        <v>60476</v>
      </c>
      <c r="M37" s="18">
        <v>-24178</v>
      </c>
      <c r="N37" s="18">
        <v>-56567</v>
      </c>
      <c r="O37" s="18">
        <v>-54246</v>
      </c>
      <c r="P37" s="18">
        <v>0</v>
      </c>
      <c r="Q37" s="18">
        <v>0</v>
      </c>
      <c r="R37" s="18">
        <v>0</v>
      </c>
      <c r="S37" s="18">
        <v>0</v>
      </c>
    </row>
    <row r="38" spans="1:19" hidden="1" outlineLevel="1" x14ac:dyDescent="0.25">
      <c r="A38" t="s">
        <v>445</v>
      </c>
      <c r="B38" s="19">
        <v>43159</v>
      </c>
      <c r="C38" t="s">
        <v>450</v>
      </c>
      <c r="D38" s="22">
        <v>2018</v>
      </c>
      <c r="E38" s="22">
        <v>3</v>
      </c>
      <c r="F38" s="22">
        <v>0</v>
      </c>
      <c r="G38" s="26">
        <v>43180</v>
      </c>
      <c r="H38" s="18">
        <v>138201</v>
      </c>
      <c r="I38" s="18">
        <v>-138201</v>
      </c>
      <c r="J38" s="18">
        <v>0</v>
      </c>
      <c r="K38" s="18">
        <v>77732</v>
      </c>
      <c r="L38" s="18">
        <v>60469</v>
      </c>
      <c r="M38" s="18">
        <v>-17968</v>
      </c>
      <c r="N38" s="18">
        <v>-71961</v>
      </c>
      <c r="O38" s="18">
        <v>-48272</v>
      </c>
      <c r="P38" s="18">
        <v>0</v>
      </c>
      <c r="Q38" s="18">
        <v>0</v>
      </c>
      <c r="R38" s="18">
        <v>0</v>
      </c>
      <c r="S38" s="18">
        <v>0</v>
      </c>
    </row>
    <row r="39" spans="1:19" hidden="1" outlineLevel="1" x14ac:dyDescent="0.25">
      <c r="A39" t="s">
        <v>445</v>
      </c>
      <c r="B39" s="19">
        <v>43159</v>
      </c>
      <c r="C39" t="s">
        <v>450</v>
      </c>
      <c r="D39" s="22">
        <v>2018</v>
      </c>
      <c r="E39" s="22">
        <v>3</v>
      </c>
      <c r="F39" s="22">
        <v>1</v>
      </c>
      <c r="G39" s="26">
        <v>43180</v>
      </c>
      <c r="H39" s="18">
        <v>0</v>
      </c>
      <c r="I39" s="18">
        <v>0</v>
      </c>
      <c r="J39" s="18">
        <v>4024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14218</v>
      </c>
      <c r="Q39" s="18">
        <v>0</v>
      </c>
      <c r="R39" s="18">
        <v>0</v>
      </c>
      <c r="S39" s="18">
        <v>0</v>
      </c>
    </row>
    <row r="40" spans="1:19" hidden="1" outlineLevel="1" x14ac:dyDescent="0.25">
      <c r="A40" t="s">
        <v>445</v>
      </c>
      <c r="B40" s="19">
        <v>43159</v>
      </c>
      <c r="C40" t="s">
        <v>450</v>
      </c>
      <c r="D40" s="22">
        <v>2018</v>
      </c>
      <c r="E40" s="22">
        <v>3</v>
      </c>
      <c r="F40" s="22">
        <v>3</v>
      </c>
      <c r="G40" s="26">
        <v>43180</v>
      </c>
      <c r="H40" s="18">
        <v>0</v>
      </c>
      <c r="I40" s="18">
        <v>0</v>
      </c>
      <c r="J40" s="18">
        <v>-418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29090</v>
      </c>
      <c r="Q40" s="18">
        <v>0</v>
      </c>
      <c r="R40" s="18">
        <v>0</v>
      </c>
      <c r="S40" s="18">
        <v>0</v>
      </c>
    </row>
    <row r="41" spans="1:19" collapsed="1" x14ac:dyDescent="0.25">
      <c r="A41" t="s">
        <v>445</v>
      </c>
      <c r="B41" s="19">
        <v>42155</v>
      </c>
      <c r="C41" t="s">
        <v>451</v>
      </c>
      <c r="D41" s="22">
        <v>2018</v>
      </c>
      <c r="E41" s="22" t="s">
        <v>424</v>
      </c>
      <c r="F41" s="22">
        <v>0</v>
      </c>
      <c r="G41" s="26">
        <v>43273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-49098</v>
      </c>
      <c r="P41" s="18">
        <v>0</v>
      </c>
      <c r="Q41" s="18">
        <v>0</v>
      </c>
      <c r="R41" s="18">
        <v>0</v>
      </c>
      <c r="S41" s="18">
        <v>49098</v>
      </c>
    </row>
    <row r="42" spans="1:19" x14ac:dyDescent="0.25">
      <c r="A42" t="s">
        <v>445</v>
      </c>
      <c r="B42" s="19">
        <v>42521</v>
      </c>
      <c r="C42" t="s">
        <v>451</v>
      </c>
      <c r="D42" s="22">
        <v>2018</v>
      </c>
      <c r="E42" s="22" t="s">
        <v>424</v>
      </c>
      <c r="F42" s="22">
        <v>0</v>
      </c>
      <c r="G42" s="26">
        <v>43273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-47790</v>
      </c>
      <c r="P42" s="18">
        <v>0</v>
      </c>
      <c r="Q42" s="18">
        <v>0</v>
      </c>
      <c r="R42" s="18">
        <v>0</v>
      </c>
      <c r="S42" s="18">
        <v>47790</v>
      </c>
    </row>
    <row r="43" spans="1:19" x14ac:dyDescent="0.25">
      <c r="A43" t="s">
        <v>445</v>
      </c>
      <c r="B43" s="19">
        <v>42521</v>
      </c>
      <c r="C43" t="s">
        <v>451</v>
      </c>
      <c r="D43" s="22">
        <v>2018</v>
      </c>
      <c r="E43" s="22" t="s">
        <v>424</v>
      </c>
      <c r="F43" s="22">
        <v>4</v>
      </c>
      <c r="G43" s="26">
        <v>43273</v>
      </c>
      <c r="H43" s="18">
        <v>0</v>
      </c>
      <c r="I43" s="18">
        <v>0</v>
      </c>
      <c r="J43" s="18">
        <v>-8901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28146</v>
      </c>
      <c r="Q43" s="18">
        <v>0</v>
      </c>
      <c r="R43" s="18">
        <v>0</v>
      </c>
      <c r="S43" s="18">
        <v>0</v>
      </c>
    </row>
    <row r="44" spans="1:19" x14ac:dyDescent="0.25">
      <c r="A44" t="s">
        <v>445</v>
      </c>
      <c r="B44" s="19">
        <v>42886</v>
      </c>
      <c r="C44" t="s">
        <v>451</v>
      </c>
      <c r="D44" s="22">
        <v>2018</v>
      </c>
      <c r="E44" s="22" t="s">
        <v>424</v>
      </c>
      <c r="F44" s="22">
        <v>0</v>
      </c>
      <c r="G44" s="26">
        <v>43273</v>
      </c>
      <c r="H44" s="18">
        <v>134991</v>
      </c>
      <c r="I44" s="18">
        <v>-134991</v>
      </c>
      <c r="J44" s="18">
        <v>0</v>
      </c>
      <c r="K44" s="18">
        <v>74515</v>
      </c>
      <c r="L44" s="18">
        <v>60476</v>
      </c>
      <c r="M44" s="18">
        <v>-24178</v>
      </c>
      <c r="N44" s="18">
        <v>-56567</v>
      </c>
      <c r="O44" s="18">
        <v>-54246</v>
      </c>
      <c r="P44" s="18">
        <v>0</v>
      </c>
      <c r="Q44" s="18">
        <v>0</v>
      </c>
      <c r="R44" s="18">
        <v>0</v>
      </c>
      <c r="S44" s="18">
        <v>0</v>
      </c>
    </row>
    <row r="45" spans="1:19" x14ac:dyDescent="0.25">
      <c r="A45" t="s">
        <v>445</v>
      </c>
      <c r="B45" s="19">
        <v>42886</v>
      </c>
      <c r="C45" t="s">
        <v>451</v>
      </c>
      <c r="D45" s="22">
        <v>2018</v>
      </c>
      <c r="E45" s="22" t="s">
        <v>424</v>
      </c>
      <c r="F45" s="22">
        <v>4</v>
      </c>
      <c r="G45" s="26">
        <v>43273</v>
      </c>
      <c r="H45" s="18">
        <v>0</v>
      </c>
      <c r="I45" s="18">
        <v>0</v>
      </c>
      <c r="J45" s="18">
        <v>-9335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28393</v>
      </c>
      <c r="Q45" s="18">
        <v>0</v>
      </c>
      <c r="R45" s="18">
        <v>0</v>
      </c>
      <c r="S45" s="18">
        <v>0</v>
      </c>
    </row>
    <row r="46" spans="1:19" x14ac:dyDescent="0.25">
      <c r="A46" t="s">
        <v>445</v>
      </c>
      <c r="B46" s="19">
        <v>43251</v>
      </c>
      <c r="C46" t="s">
        <v>451</v>
      </c>
      <c r="D46" s="22">
        <v>2018</v>
      </c>
      <c r="E46" s="22" t="s">
        <v>424</v>
      </c>
      <c r="F46" s="22">
        <v>0</v>
      </c>
      <c r="G46" s="26">
        <v>43273</v>
      </c>
      <c r="H46" s="18">
        <v>137264</v>
      </c>
      <c r="I46" s="18">
        <v>-137264</v>
      </c>
      <c r="J46" s="18">
        <v>0</v>
      </c>
      <c r="K46" s="18">
        <v>75964</v>
      </c>
      <c r="L46" s="18">
        <v>61300</v>
      </c>
      <c r="M46" s="18">
        <v>-19195</v>
      </c>
      <c r="N46" s="18">
        <v>-71845</v>
      </c>
      <c r="O46" s="18">
        <v>-46224</v>
      </c>
      <c r="P46" s="18">
        <v>0</v>
      </c>
      <c r="Q46" s="18">
        <v>0</v>
      </c>
      <c r="R46" s="18">
        <v>0</v>
      </c>
      <c r="S46" s="18">
        <v>0</v>
      </c>
    </row>
    <row r="47" spans="1:19" x14ac:dyDescent="0.25">
      <c r="A47" t="s">
        <v>445</v>
      </c>
      <c r="B47" s="19">
        <v>43251</v>
      </c>
      <c r="C47" t="s">
        <v>451</v>
      </c>
      <c r="D47" s="22">
        <v>2018</v>
      </c>
      <c r="E47" s="22" t="s">
        <v>424</v>
      </c>
      <c r="F47" s="22">
        <v>4</v>
      </c>
      <c r="G47" s="26">
        <v>43273</v>
      </c>
      <c r="H47" s="18">
        <v>0</v>
      </c>
      <c r="I47" s="18">
        <v>0</v>
      </c>
      <c r="J47" s="18">
        <v>-3825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36006</v>
      </c>
      <c r="Q47" s="18">
        <v>0</v>
      </c>
      <c r="R47" s="18">
        <v>0</v>
      </c>
      <c r="S47" s="18">
        <v>0</v>
      </c>
    </row>
    <row r="48" spans="1:19" x14ac:dyDescent="0.25">
      <c r="A48" t="s">
        <v>445</v>
      </c>
      <c r="B48" s="19">
        <v>42886</v>
      </c>
      <c r="C48" t="s">
        <v>452</v>
      </c>
      <c r="D48" s="22">
        <v>2019</v>
      </c>
      <c r="E48" s="22">
        <v>1</v>
      </c>
      <c r="F48" s="22">
        <v>0</v>
      </c>
      <c r="G48" s="26">
        <v>43362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</row>
    <row r="49" spans="1:19" x14ac:dyDescent="0.25">
      <c r="A49" t="s">
        <v>445</v>
      </c>
      <c r="B49" s="19">
        <v>42978</v>
      </c>
      <c r="C49" t="s">
        <v>452</v>
      </c>
      <c r="D49" s="22">
        <v>2019</v>
      </c>
      <c r="E49" s="22">
        <v>1</v>
      </c>
      <c r="F49" s="22">
        <v>0</v>
      </c>
      <c r="G49" s="26">
        <v>43362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</row>
    <row r="50" spans="1:19" x14ac:dyDescent="0.25">
      <c r="A50" t="s">
        <v>445</v>
      </c>
      <c r="B50" s="19">
        <v>42978</v>
      </c>
      <c r="C50" t="s">
        <v>452</v>
      </c>
      <c r="D50" s="22">
        <v>2019</v>
      </c>
      <c r="E50" s="22">
        <v>1</v>
      </c>
      <c r="F50" s="22">
        <v>1</v>
      </c>
      <c r="G50" s="26">
        <v>43362</v>
      </c>
      <c r="H50" s="18">
        <v>0</v>
      </c>
      <c r="I50" s="18">
        <v>0</v>
      </c>
      <c r="J50" s="18">
        <v>-2144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-2144</v>
      </c>
      <c r="Q50" s="18">
        <v>0</v>
      </c>
      <c r="R50" s="18">
        <v>0</v>
      </c>
      <c r="S50" s="18">
        <v>0</v>
      </c>
    </row>
    <row r="51" spans="1:19" x14ac:dyDescent="0.25">
      <c r="A51" t="s">
        <v>445</v>
      </c>
      <c r="B51" s="19">
        <v>43251</v>
      </c>
      <c r="C51" t="s">
        <v>452</v>
      </c>
      <c r="D51" s="22">
        <v>2019</v>
      </c>
      <c r="E51" s="22">
        <v>1</v>
      </c>
      <c r="F51" s="22">
        <v>0</v>
      </c>
      <c r="G51" s="26">
        <v>43362</v>
      </c>
      <c r="H51" s="18">
        <v>137851</v>
      </c>
      <c r="I51" s="18">
        <v>-137851</v>
      </c>
      <c r="J51" s="18">
        <v>0</v>
      </c>
      <c r="K51" s="18">
        <v>76159</v>
      </c>
      <c r="L51" s="18">
        <v>61692</v>
      </c>
      <c r="M51" s="18">
        <v>-19124</v>
      </c>
      <c r="N51" s="18">
        <v>-71854</v>
      </c>
      <c r="O51" s="18">
        <v>-46873</v>
      </c>
      <c r="P51" s="18">
        <v>0</v>
      </c>
      <c r="Q51" s="18">
        <v>0</v>
      </c>
      <c r="R51" s="18">
        <v>0</v>
      </c>
      <c r="S51" s="18">
        <v>0</v>
      </c>
    </row>
    <row r="52" spans="1:19" x14ac:dyDescent="0.25">
      <c r="A52" t="s">
        <v>445</v>
      </c>
      <c r="B52" s="19">
        <v>43343</v>
      </c>
      <c r="C52" s="27" t="s">
        <v>452</v>
      </c>
      <c r="D52" s="28">
        <v>2019</v>
      </c>
      <c r="E52" s="28">
        <v>1</v>
      </c>
      <c r="F52" s="28">
        <v>0</v>
      </c>
      <c r="G52" s="29">
        <v>43362</v>
      </c>
      <c r="H52" s="30">
        <v>128358</v>
      </c>
      <c r="I52" s="30">
        <v>-128358</v>
      </c>
      <c r="J52" s="30">
        <v>0</v>
      </c>
      <c r="K52" s="18">
        <v>67009</v>
      </c>
      <c r="L52" s="18">
        <v>61349</v>
      </c>
      <c r="M52" s="18">
        <v>-19562</v>
      </c>
      <c r="N52" s="18">
        <v>-70232</v>
      </c>
      <c r="O52" s="18">
        <v>-38564</v>
      </c>
      <c r="P52" s="18">
        <v>0</v>
      </c>
      <c r="Q52" s="18">
        <v>0</v>
      </c>
      <c r="R52" s="18">
        <v>0</v>
      </c>
      <c r="S52" s="18">
        <v>0</v>
      </c>
    </row>
    <row r="53" spans="1:19" x14ac:dyDescent="0.25">
      <c r="A53" t="s">
        <v>445</v>
      </c>
      <c r="B53" s="19">
        <v>43343</v>
      </c>
      <c r="C53" s="27" t="s">
        <v>452</v>
      </c>
      <c r="D53" s="28">
        <v>2019</v>
      </c>
      <c r="E53" s="28">
        <v>1</v>
      </c>
      <c r="F53" s="28">
        <v>1</v>
      </c>
      <c r="G53" s="29">
        <v>43362</v>
      </c>
      <c r="H53" s="30">
        <v>0</v>
      </c>
      <c r="I53" s="30">
        <v>0</v>
      </c>
      <c r="J53" s="30">
        <v>-2265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-2265</v>
      </c>
      <c r="Q53" s="18">
        <v>0</v>
      </c>
      <c r="R53" s="18">
        <v>0</v>
      </c>
      <c r="S53" s="18">
        <v>0</v>
      </c>
    </row>
    <row r="54" spans="1:19" x14ac:dyDescent="0.25">
      <c r="A54" t="s">
        <v>445</v>
      </c>
      <c r="B54" s="19">
        <v>43069</v>
      </c>
      <c r="C54" t="s">
        <v>453</v>
      </c>
      <c r="D54" s="22">
        <v>2019</v>
      </c>
      <c r="E54" s="22">
        <v>2</v>
      </c>
      <c r="F54" s="22">
        <v>1</v>
      </c>
      <c r="G54" s="26">
        <v>43453</v>
      </c>
      <c r="H54" s="18">
        <v>0</v>
      </c>
      <c r="I54" s="18">
        <v>0</v>
      </c>
      <c r="J54" s="18">
        <v>-2214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-2214</v>
      </c>
      <c r="Q54" s="18">
        <v>0</v>
      </c>
      <c r="R54" s="18">
        <v>0</v>
      </c>
      <c r="S54" s="18">
        <v>0</v>
      </c>
    </row>
    <row r="55" spans="1:19" x14ac:dyDescent="0.25">
      <c r="A55" t="s">
        <v>445</v>
      </c>
      <c r="B55" s="19">
        <v>43069</v>
      </c>
      <c r="C55" t="s">
        <v>453</v>
      </c>
      <c r="D55" s="22">
        <v>2019</v>
      </c>
      <c r="E55" s="22">
        <v>2</v>
      </c>
      <c r="F55" s="22">
        <v>2</v>
      </c>
      <c r="G55" s="26">
        <v>43453</v>
      </c>
      <c r="H55" s="18">
        <v>0</v>
      </c>
      <c r="I55" s="18">
        <v>0</v>
      </c>
      <c r="J55" s="18">
        <v>-4358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-4358</v>
      </c>
      <c r="Q55" s="18">
        <v>0</v>
      </c>
      <c r="R55" s="18">
        <v>0</v>
      </c>
      <c r="S55" s="18">
        <v>0</v>
      </c>
    </row>
    <row r="56" spans="1:19" x14ac:dyDescent="0.25">
      <c r="A56" t="s">
        <v>445</v>
      </c>
      <c r="B56" s="19">
        <v>43251</v>
      </c>
      <c r="C56" t="s">
        <v>453</v>
      </c>
      <c r="D56" s="22">
        <v>2019</v>
      </c>
      <c r="E56" s="22">
        <v>2</v>
      </c>
      <c r="F56" s="22">
        <v>0</v>
      </c>
      <c r="G56" s="26">
        <v>43453</v>
      </c>
      <c r="H56" s="18">
        <v>137851</v>
      </c>
      <c r="I56" s="18">
        <v>-137851</v>
      </c>
      <c r="J56" s="18">
        <v>0</v>
      </c>
      <c r="K56" s="18">
        <v>76159</v>
      </c>
      <c r="L56" s="18">
        <v>61692</v>
      </c>
      <c r="M56" s="18">
        <v>-19124</v>
      </c>
      <c r="N56" s="18">
        <v>-71854</v>
      </c>
      <c r="O56" s="18">
        <v>-46873</v>
      </c>
      <c r="P56" s="18">
        <v>0</v>
      </c>
      <c r="Q56" s="18">
        <v>0</v>
      </c>
      <c r="R56" s="18">
        <v>0</v>
      </c>
      <c r="S56" s="18">
        <v>0</v>
      </c>
    </row>
    <row r="57" spans="1:19" x14ac:dyDescent="0.25">
      <c r="A57" t="s">
        <v>445</v>
      </c>
      <c r="B57" s="19">
        <v>43434</v>
      </c>
      <c r="C57" s="27" t="s">
        <v>453</v>
      </c>
      <c r="D57" s="28">
        <v>2019</v>
      </c>
      <c r="E57" s="28">
        <v>2</v>
      </c>
      <c r="F57" s="28">
        <v>0</v>
      </c>
      <c r="G57" s="29">
        <v>43453</v>
      </c>
      <c r="H57" s="30">
        <v>118318</v>
      </c>
      <c r="I57" s="30">
        <v>-118318</v>
      </c>
      <c r="J57" s="30">
        <v>0</v>
      </c>
      <c r="K57" s="18">
        <v>56938</v>
      </c>
      <c r="L57" s="18">
        <v>61380</v>
      </c>
      <c r="M57" s="18">
        <v>-20315</v>
      </c>
      <c r="N57" s="18">
        <v>-66948</v>
      </c>
      <c r="O57" s="18">
        <v>-31055</v>
      </c>
      <c r="P57" s="18">
        <v>0</v>
      </c>
      <c r="Q57" s="18">
        <v>0</v>
      </c>
      <c r="R57" s="18">
        <v>0</v>
      </c>
      <c r="S57" s="18">
        <v>0</v>
      </c>
    </row>
    <row r="58" spans="1:19" x14ac:dyDescent="0.25">
      <c r="A58" t="s">
        <v>445</v>
      </c>
      <c r="B58" s="19">
        <v>43434</v>
      </c>
      <c r="C58" s="27" t="s">
        <v>453</v>
      </c>
      <c r="D58" s="28">
        <v>2019</v>
      </c>
      <c r="E58" s="28">
        <v>2</v>
      </c>
      <c r="F58" s="28">
        <v>1</v>
      </c>
      <c r="G58" s="29">
        <v>43453</v>
      </c>
      <c r="H58" s="30">
        <v>0</v>
      </c>
      <c r="I58" s="30">
        <v>0</v>
      </c>
      <c r="J58" s="30">
        <v>-2333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-2333</v>
      </c>
      <c r="Q58" s="18">
        <v>0</v>
      </c>
      <c r="R58" s="18">
        <v>0</v>
      </c>
      <c r="S58" s="18">
        <v>0</v>
      </c>
    </row>
    <row r="59" spans="1:19" x14ac:dyDescent="0.25">
      <c r="A59" t="s">
        <v>445</v>
      </c>
      <c r="B59" s="19">
        <v>43434</v>
      </c>
      <c r="C59" s="27" t="s">
        <v>453</v>
      </c>
      <c r="D59" s="22">
        <v>2019</v>
      </c>
      <c r="E59" s="22">
        <v>2</v>
      </c>
      <c r="F59" s="22">
        <v>2</v>
      </c>
      <c r="G59" s="26">
        <v>43453</v>
      </c>
      <c r="H59" s="18">
        <v>0</v>
      </c>
      <c r="I59" s="18">
        <v>0</v>
      </c>
      <c r="J59" s="18">
        <v>-4598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-4598</v>
      </c>
      <c r="Q59" s="18">
        <v>0</v>
      </c>
      <c r="R59" s="18">
        <v>0</v>
      </c>
      <c r="S59" s="18">
        <v>0</v>
      </c>
    </row>
    <row r="60" spans="1:19" x14ac:dyDescent="0.25">
      <c r="A60" t="s">
        <v>445</v>
      </c>
      <c r="B60" s="19">
        <v>43159</v>
      </c>
      <c r="C60" t="s">
        <v>454</v>
      </c>
      <c r="D60" s="22">
        <v>2019</v>
      </c>
      <c r="E60" s="22">
        <v>3</v>
      </c>
      <c r="F60" s="22">
        <v>0</v>
      </c>
      <c r="G60" s="26">
        <v>43542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-49071</v>
      </c>
      <c r="P60" s="18">
        <v>0</v>
      </c>
      <c r="Q60" s="18">
        <v>0</v>
      </c>
      <c r="R60" s="18">
        <v>0</v>
      </c>
      <c r="S60" s="18">
        <v>49071</v>
      </c>
    </row>
    <row r="61" spans="1:19" x14ac:dyDescent="0.25">
      <c r="A61" t="s">
        <v>445</v>
      </c>
      <c r="B61" s="19">
        <v>43159</v>
      </c>
      <c r="C61" t="s">
        <v>454</v>
      </c>
      <c r="D61" s="22">
        <v>2019</v>
      </c>
      <c r="E61" s="22">
        <v>3</v>
      </c>
      <c r="F61" s="22">
        <v>1</v>
      </c>
      <c r="G61" s="26">
        <v>43542</v>
      </c>
      <c r="H61" s="18">
        <v>0</v>
      </c>
      <c r="I61" s="18">
        <v>0</v>
      </c>
      <c r="J61" s="18">
        <v>4047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4047</v>
      </c>
      <c r="Q61" s="18">
        <v>0</v>
      </c>
      <c r="R61" s="18">
        <v>0</v>
      </c>
      <c r="S61" s="18">
        <v>0</v>
      </c>
    </row>
    <row r="62" spans="1:19" x14ac:dyDescent="0.25">
      <c r="A62" t="s">
        <v>445</v>
      </c>
      <c r="B62" s="19">
        <v>43159</v>
      </c>
      <c r="C62" t="s">
        <v>454</v>
      </c>
      <c r="D62" s="22">
        <v>2019</v>
      </c>
      <c r="E62" s="22">
        <v>3</v>
      </c>
      <c r="F62" s="22">
        <v>3</v>
      </c>
      <c r="G62" s="26">
        <v>43542</v>
      </c>
      <c r="H62" s="18">
        <v>0</v>
      </c>
      <c r="I62" s="18">
        <v>0</v>
      </c>
      <c r="J62" s="18">
        <v>-311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-311</v>
      </c>
      <c r="Q62" s="18">
        <v>0</v>
      </c>
      <c r="R62" s="18">
        <v>0</v>
      </c>
      <c r="S62" s="18">
        <v>0</v>
      </c>
    </row>
    <row r="63" spans="1:19" x14ac:dyDescent="0.25">
      <c r="A63" t="s">
        <v>445</v>
      </c>
      <c r="B63" s="19">
        <v>43251</v>
      </c>
      <c r="C63" t="s">
        <v>454</v>
      </c>
      <c r="D63" s="22">
        <v>2019</v>
      </c>
      <c r="E63" s="22">
        <v>3</v>
      </c>
      <c r="F63" s="22">
        <v>0</v>
      </c>
      <c r="G63" s="26">
        <v>43542</v>
      </c>
      <c r="H63" s="18">
        <v>137851</v>
      </c>
      <c r="I63" s="18">
        <v>-137851</v>
      </c>
      <c r="J63" s="18">
        <v>0</v>
      </c>
      <c r="K63" s="18">
        <v>76159</v>
      </c>
      <c r="L63" s="18">
        <v>61692</v>
      </c>
      <c r="M63" s="18">
        <v>-19124</v>
      </c>
      <c r="N63" s="18">
        <v>-71854</v>
      </c>
      <c r="O63" s="18">
        <v>-46873</v>
      </c>
      <c r="P63" s="18">
        <v>0</v>
      </c>
      <c r="Q63" s="18">
        <v>0</v>
      </c>
      <c r="R63" s="18">
        <v>0</v>
      </c>
      <c r="S63" s="18">
        <v>0</v>
      </c>
    </row>
    <row r="64" spans="1:19" x14ac:dyDescent="0.25">
      <c r="A64" t="s">
        <v>445</v>
      </c>
      <c r="B64" s="19">
        <v>43524</v>
      </c>
      <c r="C64" s="27" t="s">
        <v>454</v>
      </c>
      <c r="D64" s="28">
        <v>2019</v>
      </c>
      <c r="E64" s="28">
        <v>3</v>
      </c>
      <c r="F64" s="28">
        <v>0</v>
      </c>
      <c r="G64" s="29">
        <v>43542</v>
      </c>
      <c r="H64" s="30">
        <v>109438</v>
      </c>
      <c r="I64" s="30">
        <v>-109438</v>
      </c>
      <c r="J64" s="30">
        <v>0</v>
      </c>
      <c r="K64" s="18">
        <v>47617</v>
      </c>
      <c r="L64" s="18">
        <v>61821</v>
      </c>
      <c r="M64" s="18">
        <v>-17986</v>
      </c>
      <c r="N64" s="18">
        <v>-67214</v>
      </c>
      <c r="O64" s="18">
        <v>-24238</v>
      </c>
      <c r="P64" s="18">
        <v>0</v>
      </c>
      <c r="Q64" s="18">
        <v>0</v>
      </c>
      <c r="R64" s="18">
        <v>0</v>
      </c>
      <c r="S64" s="18">
        <v>0</v>
      </c>
    </row>
    <row r="65" spans="1:19" x14ac:dyDescent="0.25">
      <c r="A65" t="s">
        <v>445</v>
      </c>
      <c r="B65" s="19">
        <v>43524</v>
      </c>
      <c r="C65" s="27" t="s">
        <v>454</v>
      </c>
      <c r="D65" s="28">
        <v>2019</v>
      </c>
      <c r="E65" s="28">
        <v>3</v>
      </c>
      <c r="F65" s="28">
        <v>1</v>
      </c>
      <c r="G65" s="29">
        <v>43542</v>
      </c>
      <c r="H65" s="30">
        <v>0</v>
      </c>
      <c r="I65" s="30">
        <v>0</v>
      </c>
      <c r="J65" s="30">
        <v>-2745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-2745</v>
      </c>
      <c r="Q65" s="18">
        <v>0</v>
      </c>
      <c r="R65" s="18">
        <v>0</v>
      </c>
      <c r="S65" s="18">
        <v>0</v>
      </c>
    </row>
    <row r="66" spans="1:19" x14ac:dyDescent="0.25">
      <c r="A66" t="s">
        <v>445</v>
      </c>
      <c r="B66" s="19">
        <v>43524</v>
      </c>
      <c r="C66" s="27" t="s">
        <v>454</v>
      </c>
      <c r="D66" s="28">
        <v>2019</v>
      </c>
      <c r="E66" s="31">
        <v>3</v>
      </c>
      <c r="F66" s="32">
        <v>3</v>
      </c>
      <c r="G66" s="33">
        <v>43542</v>
      </c>
      <c r="H66" s="34">
        <v>0</v>
      </c>
      <c r="I66" s="34">
        <v>0</v>
      </c>
      <c r="J66" s="35">
        <v>-7343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-7343</v>
      </c>
      <c r="Q66" s="18">
        <v>0</v>
      </c>
      <c r="R66" s="18">
        <v>0</v>
      </c>
      <c r="S66" s="18">
        <v>0</v>
      </c>
    </row>
    <row r="67" spans="1:19" x14ac:dyDescent="0.25">
      <c r="A67" t="s">
        <v>445</v>
      </c>
      <c r="B67" s="19">
        <v>42521</v>
      </c>
      <c r="C67" t="s">
        <v>455</v>
      </c>
      <c r="D67" s="22">
        <v>2019</v>
      </c>
      <c r="E67" s="22" t="s">
        <v>424</v>
      </c>
      <c r="F67" s="22">
        <v>0</v>
      </c>
      <c r="G67" s="26">
        <v>43637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-47790</v>
      </c>
      <c r="P67" s="18">
        <v>0</v>
      </c>
      <c r="Q67" s="18">
        <v>0</v>
      </c>
      <c r="R67" s="18">
        <v>0</v>
      </c>
      <c r="S67" s="18">
        <v>47790</v>
      </c>
    </row>
    <row r="68" spans="1:19" x14ac:dyDescent="0.25">
      <c r="A68" t="s">
        <v>445</v>
      </c>
      <c r="B68" s="19">
        <v>42886</v>
      </c>
      <c r="C68" t="s">
        <v>455</v>
      </c>
      <c r="D68" s="22">
        <v>2019</v>
      </c>
      <c r="E68" s="22" t="s">
        <v>424</v>
      </c>
      <c r="F68" s="22">
        <v>0</v>
      </c>
      <c r="G68" s="26">
        <v>43637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-55130</v>
      </c>
      <c r="P68" s="18">
        <v>0</v>
      </c>
      <c r="Q68" s="18">
        <v>0</v>
      </c>
      <c r="R68" s="18">
        <v>0</v>
      </c>
      <c r="S68" s="18">
        <v>55130</v>
      </c>
    </row>
    <row r="69" spans="1:19" x14ac:dyDescent="0.25">
      <c r="A69" t="s">
        <v>445</v>
      </c>
      <c r="B69" s="19">
        <v>42886</v>
      </c>
      <c r="C69" t="s">
        <v>455</v>
      </c>
      <c r="D69" s="22">
        <v>2019</v>
      </c>
      <c r="E69" s="22" t="s">
        <v>424</v>
      </c>
      <c r="F69" s="22">
        <v>4</v>
      </c>
      <c r="G69" s="26">
        <v>43637</v>
      </c>
      <c r="H69" s="18">
        <v>0</v>
      </c>
      <c r="I69" s="18">
        <v>0</v>
      </c>
      <c r="J69" s="18">
        <v>-9452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-9452</v>
      </c>
      <c r="Q69" s="18">
        <v>0</v>
      </c>
      <c r="R69" s="18">
        <v>0</v>
      </c>
      <c r="S69" s="18">
        <v>0</v>
      </c>
    </row>
    <row r="70" spans="1:19" x14ac:dyDescent="0.25">
      <c r="A70" t="s">
        <v>445</v>
      </c>
      <c r="B70" s="19">
        <v>43251</v>
      </c>
      <c r="C70" t="s">
        <v>455</v>
      </c>
      <c r="D70" s="22">
        <v>2019</v>
      </c>
      <c r="E70" s="22" t="s">
        <v>424</v>
      </c>
      <c r="F70" s="22">
        <v>0</v>
      </c>
      <c r="G70" s="26">
        <v>43637</v>
      </c>
      <c r="H70" s="18">
        <v>137851</v>
      </c>
      <c r="I70" s="18">
        <v>-137851</v>
      </c>
      <c r="J70" s="18">
        <v>0</v>
      </c>
      <c r="K70" s="18">
        <v>76159</v>
      </c>
      <c r="L70" s="18">
        <v>61692</v>
      </c>
      <c r="M70" s="18">
        <v>-19124</v>
      </c>
      <c r="N70" s="18">
        <v>-71854</v>
      </c>
      <c r="O70" s="18">
        <v>-46873</v>
      </c>
      <c r="P70" s="18">
        <v>0</v>
      </c>
      <c r="Q70" s="18">
        <v>0</v>
      </c>
      <c r="R70" s="18">
        <v>0</v>
      </c>
      <c r="S70" s="18">
        <v>0</v>
      </c>
    </row>
    <row r="71" spans="1:19" x14ac:dyDescent="0.25">
      <c r="A71" t="s">
        <v>445</v>
      </c>
      <c r="B71" s="19">
        <v>43251</v>
      </c>
      <c r="C71" t="s">
        <v>455</v>
      </c>
      <c r="D71" s="22">
        <v>2019</v>
      </c>
      <c r="E71" s="22" t="s">
        <v>424</v>
      </c>
      <c r="F71" s="22">
        <v>4</v>
      </c>
      <c r="G71" s="26">
        <v>43637</v>
      </c>
      <c r="H71" s="18">
        <v>0</v>
      </c>
      <c r="I71" s="18">
        <v>0</v>
      </c>
      <c r="J71" s="18">
        <v>-3587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-3587</v>
      </c>
      <c r="Q71" s="18">
        <v>0</v>
      </c>
      <c r="R71" s="18">
        <v>0</v>
      </c>
      <c r="S71" s="18">
        <v>0</v>
      </c>
    </row>
    <row r="72" spans="1:19" x14ac:dyDescent="0.25">
      <c r="A72" t="s">
        <v>445</v>
      </c>
      <c r="B72" s="19">
        <v>43616</v>
      </c>
      <c r="C72" s="27" t="s">
        <v>455</v>
      </c>
      <c r="D72" s="28">
        <v>2019</v>
      </c>
      <c r="E72" s="28" t="s">
        <v>424</v>
      </c>
      <c r="F72" s="28">
        <v>0</v>
      </c>
      <c r="G72" s="29">
        <v>43637</v>
      </c>
      <c r="H72" s="30">
        <v>108709</v>
      </c>
      <c r="I72" s="30">
        <v>-108709</v>
      </c>
      <c r="J72" s="30">
        <v>0</v>
      </c>
      <c r="K72" s="18">
        <v>46386</v>
      </c>
      <c r="L72" s="18">
        <v>62323</v>
      </c>
      <c r="M72" s="18">
        <v>-18630</v>
      </c>
      <c r="N72" s="18">
        <v>-67716</v>
      </c>
      <c r="O72" s="18">
        <v>-22363</v>
      </c>
      <c r="P72" s="18">
        <v>0</v>
      </c>
      <c r="Q72" s="18">
        <v>0</v>
      </c>
      <c r="R72" s="18">
        <v>0</v>
      </c>
      <c r="S72" s="18">
        <v>0</v>
      </c>
    </row>
    <row r="73" spans="1:19" x14ac:dyDescent="0.25">
      <c r="A73" t="s">
        <v>445</v>
      </c>
      <c r="B73" s="19">
        <v>43616</v>
      </c>
      <c r="C73" s="27" t="s">
        <v>455</v>
      </c>
      <c r="D73" s="28">
        <v>2019</v>
      </c>
      <c r="E73" s="31" t="s">
        <v>424</v>
      </c>
      <c r="F73" s="32">
        <v>4</v>
      </c>
      <c r="G73" s="33">
        <v>43637</v>
      </c>
      <c r="H73" s="34">
        <v>0</v>
      </c>
      <c r="I73" s="34">
        <v>0</v>
      </c>
      <c r="J73" s="35">
        <v>-11083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-11083</v>
      </c>
      <c r="Q73" s="18">
        <v>0</v>
      </c>
      <c r="R73" s="18">
        <v>0</v>
      </c>
      <c r="S73" s="18">
        <v>0</v>
      </c>
    </row>
    <row r="74" spans="1:19" x14ac:dyDescent="0.25">
      <c r="A74" t="s">
        <v>445</v>
      </c>
      <c r="B74" s="19">
        <v>43343</v>
      </c>
      <c r="C74" t="s">
        <v>456</v>
      </c>
      <c r="D74" s="22">
        <v>2020</v>
      </c>
      <c r="E74" s="22">
        <v>1</v>
      </c>
      <c r="F74" s="22">
        <v>0</v>
      </c>
      <c r="G74" s="26">
        <v>43721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-38564</v>
      </c>
      <c r="P74" s="18">
        <v>0</v>
      </c>
      <c r="Q74" s="18">
        <v>0</v>
      </c>
      <c r="R74" s="18">
        <v>0</v>
      </c>
      <c r="S74" s="18">
        <v>38564</v>
      </c>
    </row>
    <row r="75" spans="1:19" x14ac:dyDescent="0.25">
      <c r="A75" t="s">
        <v>445</v>
      </c>
      <c r="B75" s="19">
        <v>43343</v>
      </c>
      <c r="C75" t="s">
        <v>456</v>
      </c>
      <c r="D75" s="22">
        <v>2020</v>
      </c>
      <c r="E75" s="22">
        <v>1</v>
      </c>
      <c r="F75" s="22">
        <v>1</v>
      </c>
      <c r="G75" s="26">
        <v>43721</v>
      </c>
      <c r="H75" s="18">
        <v>0</v>
      </c>
      <c r="I75" s="18">
        <v>0</v>
      </c>
      <c r="J75" s="18">
        <v>-2265</v>
      </c>
      <c r="K75" s="18">
        <v>0</v>
      </c>
      <c r="L75" s="18">
        <v>0</v>
      </c>
      <c r="M75" s="18">
        <v>0</v>
      </c>
      <c r="N75" s="18">
        <v>0</v>
      </c>
      <c r="O75" s="18">
        <v>0</v>
      </c>
      <c r="P75" s="18">
        <v>-2265</v>
      </c>
      <c r="Q75" s="18">
        <v>0</v>
      </c>
      <c r="R75" s="18">
        <v>0</v>
      </c>
      <c r="S75" s="18">
        <v>0</v>
      </c>
    </row>
    <row r="76" spans="1:19" x14ac:dyDescent="0.25">
      <c r="A76" t="s">
        <v>445</v>
      </c>
      <c r="B76" s="19">
        <v>43616</v>
      </c>
      <c r="C76" t="s">
        <v>456</v>
      </c>
      <c r="D76" s="22">
        <v>2020</v>
      </c>
      <c r="E76" s="22">
        <v>1</v>
      </c>
      <c r="F76" s="22">
        <v>0</v>
      </c>
      <c r="G76" s="26">
        <v>43721</v>
      </c>
      <c r="H76" s="18">
        <v>108709</v>
      </c>
      <c r="I76" s="18">
        <v>-108709</v>
      </c>
      <c r="J76" s="18">
        <v>0</v>
      </c>
      <c r="K76" s="18">
        <v>46386</v>
      </c>
      <c r="L76" s="18">
        <v>62323</v>
      </c>
      <c r="M76" s="18">
        <v>-18630</v>
      </c>
      <c r="N76" s="18">
        <v>-67716</v>
      </c>
      <c r="O76" s="18">
        <v>-22363</v>
      </c>
      <c r="P76" s="18">
        <v>0</v>
      </c>
      <c r="Q76" s="18">
        <v>0</v>
      </c>
      <c r="R76" s="18">
        <v>0</v>
      </c>
      <c r="S76" s="18">
        <v>0</v>
      </c>
    </row>
    <row r="77" spans="1:19" x14ac:dyDescent="0.25">
      <c r="A77" t="s">
        <v>445</v>
      </c>
      <c r="B77" s="19">
        <v>43708</v>
      </c>
      <c r="C77" t="s">
        <v>456</v>
      </c>
      <c r="D77" s="22">
        <v>2020</v>
      </c>
      <c r="E77" s="22">
        <v>1</v>
      </c>
      <c r="F77" s="22">
        <v>0</v>
      </c>
      <c r="G77" s="26">
        <v>43721</v>
      </c>
      <c r="H77" s="18">
        <v>106229</v>
      </c>
      <c r="I77" s="18">
        <v>-106229</v>
      </c>
      <c r="J77" s="18">
        <v>0</v>
      </c>
      <c r="K77" s="18">
        <v>42384</v>
      </c>
      <c r="L77" s="18">
        <v>63845</v>
      </c>
      <c r="M77" s="18">
        <v>-18875</v>
      </c>
      <c r="N77" s="18">
        <v>-68335</v>
      </c>
      <c r="O77" s="18">
        <v>-19019</v>
      </c>
      <c r="P77" s="18">
        <v>0</v>
      </c>
      <c r="Q77" s="18">
        <v>0</v>
      </c>
      <c r="R77" s="18">
        <v>0</v>
      </c>
      <c r="S77" s="18">
        <v>0</v>
      </c>
    </row>
    <row r="78" spans="1:19" x14ac:dyDescent="0.25">
      <c r="A78" t="s">
        <v>445</v>
      </c>
      <c r="B78" s="19">
        <v>43708</v>
      </c>
      <c r="C78" t="s">
        <v>456</v>
      </c>
      <c r="D78" s="22">
        <v>2020</v>
      </c>
      <c r="E78" s="22">
        <v>1</v>
      </c>
      <c r="F78" s="22">
        <v>1</v>
      </c>
      <c r="G78" s="26">
        <v>43721</v>
      </c>
      <c r="H78" s="18">
        <v>0</v>
      </c>
      <c r="I78" s="18">
        <v>0</v>
      </c>
      <c r="J78" s="18">
        <v>-2137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-2137</v>
      </c>
      <c r="Q78" s="18">
        <v>0</v>
      </c>
      <c r="R78" s="18">
        <v>0</v>
      </c>
      <c r="S78" s="18">
        <v>0</v>
      </c>
    </row>
    <row r="79" spans="1:19" x14ac:dyDescent="0.25">
      <c r="A79" t="s">
        <v>445</v>
      </c>
      <c r="B79" s="19">
        <v>43434</v>
      </c>
      <c r="C79" t="s">
        <v>457</v>
      </c>
      <c r="D79" s="22">
        <v>2020</v>
      </c>
      <c r="E79" s="22">
        <v>2</v>
      </c>
      <c r="F79" s="22">
        <v>0</v>
      </c>
      <c r="G79" s="26">
        <v>43812</v>
      </c>
      <c r="H79" s="18">
        <v>0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 s="18">
        <v>0</v>
      </c>
      <c r="O79" s="18">
        <v>-31055</v>
      </c>
      <c r="P79" s="18">
        <v>0</v>
      </c>
      <c r="Q79" s="18">
        <v>0</v>
      </c>
      <c r="R79" s="18">
        <v>0</v>
      </c>
      <c r="S79" s="18">
        <v>31055</v>
      </c>
    </row>
    <row r="80" spans="1:19" x14ac:dyDescent="0.25">
      <c r="A80" t="s">
        <v>445</v>
      </c>
      <c r="B80" s="19">
        <v>43434</v>
      </c>
      <c r="C80" t="s">
        <v>457</v>
      </c>
      <c r="D80" s="22">
        <v>2020</v>
      </c>
      <c r="E80" s="22">
        <v>2</v>
      </c>
      <c r="F80" s="22">
        <v>1</v>
      </c>
      <c r="G80" s="26">
        <v>43812</v>
      </c>
      <c r="H80" s="18">
        <v>0</v>
      </c>
      <c r="I80" s="18">
        <v>0</v>
      </c>
      <c r="J80" s="18">
        <v>-2333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-2333</v>
      </c>
      <c r="Q80" s="18">
        <v>0</v>
      </c>
      <c r="R80" s="18">
        <v>0</v>
      </c>
      <c r="S80" s="18">
        <v>0</v>
      </c>
    </row>
    <row r="81" spans="1:19" x14ac:dyDescent="0.25">
      <c r="A81" t="s">
        <v>445</v>
      </c>
      <c r="B81" s="19">
        <v>43434</v>
      </c>
      <c r="C81" t="s">
        <v>457</v>
      </c>
      <c r="D81" s="22">
        <v>2020</v>
      </c>
      <c r="E81" s="22">
        <v>2</v>
      </c>
      <c r="F81" s="22">
        <v>2</v>
      </c>
      <c r="G81" s="26">
        <v>43812</v>
      </c>
      <c r="H81" s="18">
        <v>0</v>
      </c>
      <c r="I81" s="18">
        <v>0</v>
      </c>
      <c r="J81" s="18">
        <v>-4598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-4598</v>
      </c>
      <c r="Q81" s="18">
        <v>0</v>
      </c>
      <c r="R81" s="18">
        <v>0</v>
      </c>
      <c r="S81" s="18">
        <v>0</v>
      </c>
    </row>
    <row r="82" spans="1:19" x14ac:dyDescent="0.25">
      <c r="A82" t="s">
        <v>445</v>
      </c>
      <c r="B82" s="19">
        <v>43616</v>
      </c>
      <c r="C82" t="s">
        <v>457</v>
      </c>
      <c r="D82" s="22">
        <v>2020</v>
      </c>
      <c r="E82" s="22">
        <v>2</v>
      </c>
      <c r="F82" s="22">
        <v>0</v>
      </c>
      <c r="G82" s="26">
        <v>43812</v>
      </c>
      <c r="H82" s="18">
        <v>108709</v>
      </c>
      <c r="I82" s="18">
        <v>-108709</v>
      </c>
      <c r="J82" s="18">
        <v>0</v>
      </c>
      <c r="K82" s="18">
        <v>46386</v>
      </c>
      <c r="L82" s="18">
        <v>62323</v>
      </c>
      <c r="M82" s="18">
        <v>-18630</v>
      </c>
      <c r="N82" s="18">
        <v>-67716</v>
      </c>
      <c r="O82" s="18">
        <v>-22363</v>
      </c>
      <c r="P82" s="18">
        <v>0</v>
      </c>
      <c r="Q82" s="18">
        <v>0</v>
      </c>
      <c r="R82" s="18">
        <v>0</v>
      </c>
      <c r="S82" s="18">
        <v>0</v>
      </c>
    </row>
    <row r="83" spans="1:19" x14ac:dyDescent="0.25">
      <c r="A83" t="s">
        <v>445</v>
      </c>
      <c r="B83" s="19">
        <v>43799</v>
      </c>
      <c r="C83" t="s">
        <v>457</v>
      </c>
      <c r="D83" s="22">
        <v>2020</v>
      </c>
      <c r="E83" s="22">
        <v>2</v>
      </c>
      <c r="F83" s="22">
        <v>0</v>
      </c>
      <c r="G83" s="26">
        <v>43812</v>
      </c>
      <c r="H83" s="18">
        <v>98443</v>
      </c>
      <c r="I83" s="18">
        <v>-98443</v>
      </c>
      <c r="J83" s="18">
        <v>0</v>
      </c>
      <c r="K83" s="18">
        <v>34540</v>
      </c>
      <c r="L83" s="18">
        <v>63903</v>
      </c>
      <c r="M83" s="18">
        <v>-14592</v>
      </c>
      <c r="N83" s="18">
        <v>-67666</v>
      </c>
      <c r="O83" s="18">
        <v>-16185</v>
      </c>
      <c r="P83" s="18">
        <v>0</v>
      </c>
      <c r="Q83" s="18">
        <v>0</v>
      </c>
      <c r="R83" s="18">
        <v>0</v>
      </c>
      <c r="S83" s="18">
        <v>0</v>
      </c>
    </row>
    <row r="84" spans="1:19" x14ac:dyDescent="0.25">
      <c r="A84" t="s">
        <v>445</v>
      </c>
      <c r="B84" s="19">
        <v>43799</v>
      </c>
      <c r="C84" t="s">
        <v>457</v>
      </c>
      <c r="D84" s="22">
        <v>2020</v>
      </c>
      <c r="E84" s="22">
        <v>2</v>
      </c>
      <c r="F84" s="22">
        <v>1</v>
      </c>
      <c r="G84" s="26">
        <v>43812</v>
      </c>
      <c r="H84" s="18">
        <v>0</v>
      </c>
      <c r="I84" s="18">
        <v>0</v>
      </c>
      <c r="J84" s="18">
        <v>-2311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8">
        <v>-2311</v>
      </c>
      <c r="Q84" s="18">
        <v>0</v>
      </c>
      <c r="R84" s="18">
        <v>0</v>
      </c>
      <c r="S84" s="18">
        <v>0</v>
      </c>
    </row>
    <row r="85" spans="1:19" x14ac:dyDescent="0.25">
      <c r="A85" t="s">
        <v>445</v>
      </c>
      <c r="B85" s="19">
        <v>43799</v>
      </c>
      <c r="C85" t="s">
        <v>457</v>
      </c>
      <c r="D85" s="22">
        <v>2020</v>
      </c>
      <c r="E85" s="22">
        <v>2</v>
      </c>
      <c r="F85" s="22">
        <v>2</v>
      </c>
      <c r="G85" s="26">
        <v>43812</v>
      </c>
      <c r="H85" s="18">
        <v>0</v>
      </c>
      <c r="I85" s="18">
        <v>0</v>
      </c>
      <c r="J85" s="18">
        <v>-4448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-4448</v>
      </c>
      <c r="Q85" s="18">
        <v>0</v>
      </c>
      <c r="R85" s="18">
        <v>0</v>
      </c>
      <c r="S85" s="18">
        <v>0</v>
      </c>
    </row>
    <row r="86" spans="1:19" x14ac:dyDescent="0.25">
      <c r="A86" t="s">
        <v>445</v>
      </c>
      <c r="B86" s="19">
        <v>43524</v>
      </c>
      <c r="C86" t="s">
        <v>458</v>
      </c>
      <c r="D86" s="22">
        <v>2020</v>
      </c>
      <c r="E86" s="22">
        <v>3</v>
      </c>
      <c r="F86" s="22">
        <v>0</v>
      </c>
      <c r="G86" s="26">
        <v>43903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-24238</v>
      </c>
      <c r="P86" s="18">
        <v>0</v>
      </c>
      <c r="Q86" s="18">
        <v>0</v>
      </c>
      <c r="R86" s="18">
        <v>0</v>
      </c>
      <c r="S86" s="18">
        <v>24238</v>
      </c>
    </row>
    <row r="87" spans="1:19" x14ac:dyDescent="0.25">
      <c r="A87" t="s">
        <v>445</v>
      </c>
      <c r="B87" s="19">
        <v>43524</v>
      </c>
      <c r="C87" t="s">
        <v>458</v>
      </c>
      <c r="D87" s="22">
        <v>2020</v>
      </c>
      <c r="E87" s="22">
        <v>3</v>
      </c>
      <c r="F87" s="22">
        <v>1</v>
      </c>
      <c r="G87" s="26">
        <v>43903</v>
      </c>
      <c r="H87" s="18">
        <v>0</v>
      </c>
      <c r="I87" s="18">
        <v>0</v>
      </c>
      <c r="J87" s="18">
        <v>-2745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-2745</v>
      </c>
      <c r="Q87" s="18">
        <v>0</v>
      </c>
      <c r="R87" s="18">
        <v>0</v>
      </c>
      <c r="S87" s="18">
        <v>0</v>
      </c>
    </row>
    <row r="88" spans="1:19" x14ac:dyDescent="0.25">
      <c r="A88" t="s">
        <v>445</v>
      </c>
      <c r="B88" s="19">
        <v>43524</v>
      </c>
      <c r="C88" t="s">
        <v>458</v>
      </c>
      <c r="D88" s="22">
        <v>2020</v>
      </c>
      <c r="E88" s="22">
        <v>3</v>
      </c>
      <c r="F88" s="22">
        <v>3</v>
      </c>
      <c r="G88" s="26">
        <v>43903</v>
      </c>
      <c r="H88" s="18">
        <v>0</v>
      </c>
      <c r="I88" s="18">
        <v>0</v>
      </c>
      <c r="J88" s="18">
        <v>-7343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-7343</v>
      </c>
      <c r="Q88" s="18">
        <v>0</v>
      </c>
      <c r="R88" s="18">
        <v>0</v>
      </c>
      <c r="S88" s="18">
        <v>0</v>
      </c>
    </row>
    <row r="89" spans="1:19" x14ac:dyDescent="0.25">
      <c r="A89" t="s">
        <v>445</v>
      </c>
      <c r="B89" s="19">
        <v>43616</v>
      </c>
      <c r="C89" t="s">
        <v>458</v>
      </c>
      <c r="D89" s="22">
        <v>2020</v>
      </c>
      <c r="E89" s="22">
        <v>3</v>
      </c>
      <c r="F89" s="22">
        <v>0</v>
      </c>
      <c r="G89" s="26">
        <v>43903</v>
      </c>
      <c r="H89" s="18">
        <v>108709</v>
      </c>
      <c r="I89" s="18">
        <v>-108709</v>
      </c>
      <c r="J89" s="18">
        <v>0</v>
      </c>
      <c r="K89" s="18">
        <v>46386</v>
      </c>
      <c r="L89" s="18">
        <v>62323</v>
      </c>
      <c r="M89" s="18">
        <v>-18630</v>
      </c>
      <c r="N89" s="18">
        <v>-67716</v>
      </c>
      <c r="O89" s="18">
        <v>-22363</v>
      </c>
      <c r="P89" s="18">
        <v>0</v>
      </c>
      <c r="Q89" s="18">
        <v>0</v>
      </c>
      <c r="R89" s="18">
        <v>0</v>
      </c>
      <c r="S89" s="18">
        <v>0</v>
      </c>
    </row>
    <row r="90" spans="1:19" x14ac:dyDescent="0.25">
      <c r="A90" t="s">
        <v>445</v>
      </c>
      <c r="B90" s="19">
        <v>43890</v>
      </c>
      <c r="C90" s="36" t="s">
        <v>458</v>
      </c>
      <c r="D90" s="22">
        <v>2020</v>
      </c>
      <c r="E90" s="22">
        <v>3</v>
      </c>
      <c r="F90" s="22">
        <v>0</v>
      </c>
      <c r="G90" s="26">
        <v>43903</v>
      </c>
      <c r="H90" s="18">
        <v>96704</v>
      </c>
      <c r="I90" s="18">
        <v>-96704</v>
      </c>
      <c r="J90" s="18">
        <v>0</v>
      </c>
      <c r="K90" s="18">
        <v>33442</v>
      </c>
      <c r="L90" s="18">
        <v>63262</v>
      </c>
      <c r="M90" s="18">
        <v>-15740</v>
      </c>
      <c r="N90" s="18">
        <v>-66083</v>
      </c>
      <c r="O90" s="18">
        <v>-14881</v>
      </c>
      <c r="P90" s="18">
        <v>0</v>
      </c>
      <c r="Q90" s="18">
        <v>0</v>
      </c>
      <c r="R90" s="18">
        <v>0</v>
      </c>
      <c r="S90" s="18">
        <v>0</v>
      </c>
    </row>
    <row r="91" spans="1:19" x14ac:dyDescent="0.25">
      <c r="A91" t="s">
        <v>445</v>
      </c>
      <c r="B91" s="19">
        <v>43890</v>
      </c>
      <c r="C91" s="36" t="s">
        <v>458</v>
      </c>
      <c r="D91" s="22">
        <v>2020</v>
      </c>
      <c r="E91" s="22">
        <v>3</v>
      </c>
      <c r="F91" s="22">
        <v>1</v>
      </c>
      <c r="G91" s="26">
        <v>43903</v>
      </c>
      <c r="H91" s="18">
        <v>0</v>
      </c>
      <c r="I91" s="18">
        <v>0</v>
      </c>
      <c r="J91" s="18">
        <v>-2571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-2571</v>
      </c>
      <c r="Q91" s="18">
        <v>0</v>
      </c>
      <c r="R91" s="18">
        <v>0</v>
      </c>
      <c r="S91" s="18">
        <v>0</v>
      </c>
    </row>
    <row r="92" spans="1:19" x14ac:dyDescent="0.25">
      <c r="A92" t="s">
        <v>445</v>
      </c>
      <c r="B92" s="19">
        <v>43890</v>
      </c>
      <c r="C92" s="36" t="s">
        <v>458</v>
      </c>
      <c r="D92" s="22">
        <v>2020</v>
      </c>
      <c r="E92" s="22">
        <v>3</v>
      </c>
      <c r="F92" s="22">
        <v>3</v>
      </c>
      <c r="G92" s="26">
        <v>43903</v>
      </c>
      <c r="H92" s="18">
        <v>0</v>
      </c>
      <c r="I92" s="18">
        <v>0</v>
      </c>
      <c r="J92" s="18">
        <v>-7019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-7019</v>
      </c>
      <c r="Q92" s="18">
        <v>0</v>
      </c>
      <c r="R92" s="18">
        <v>0</v>
      </c>
      <c r="S92" s="18">
        <v>0</v>
      </c>
    </row>
  </sheetData>
  <autoFilter ref="A1:S92" xr:uid="{C32ADA29-DD87-4783-8759-A1CAABE556F3}">
    <sortState xmlns:xlrd2="http://schemas.microsoft.com/office/spreadsheetml/2017/richdata2" ref="A2:S92">
      <sortCondition ref="C2:C92"/>
      <sortCondition ref="B2:B92"/>
    </sortState>
  </autoFilter>
  <pageMargins left="0.70866141732283472" right="0.70866141732283472" top="0.74803149606299213" bottom="0.74803149606299213" header="0.31496062992125984" footer="0.31496062992125984"/>
  <pageSetup paperSize="9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dload</vt:lpstr>
      <vt:lpstr>ORCL eg.</vt:lpstr>
      <vt:lpstr>Sheet2</vt:lpstr>
      <vt:lpstr>table</vt:lpstr>
      <vt:lpstr>Sheet1</vt:lpstr>
      <vt:lpstr>lookup</vt:lpstr>
      <vt:lpstr>t2_202005171447</vt:lpstr>
      <vt:lpstr>t2_202005171447!Print_Titles</vt:lpstr>
    </vt:vector>
  </TitlesOfParts>
  <Company>Bank of Ireland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Morrison, Brent</dc:creator>
  <cp:lastModifiedBy>Brent</cp:lastModifiedBy>
  <cp:lastPrinted>2020-05-17T22:05:20Z</cp:lastPrinted>
  <dcterms:created xsi:type="dcterms:W3CDTF">2020-05-13T19:48:50Z</dcterms:created>
  <dcterms:modified xsi:type="dcterms:W3CDTF">2020-05-17T23:01:51Z</dcterms:modified>
</cp:coreProperties>
</file>