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d8b9a31d0001ed/Website/bretallinott.github.io/"/>
    </mc:Choice>
  </mc:AlternateContent>
  <xr:revisionPtr revIDLastSave="0" documentId="8_{B6058CF7-2D7F-4289-8812-1AA9EC74E656}" xr6:coauthVersionLast="43" xr6:coauthVersionMax="43" xr10:uidLastSave="{00000000-0000-0000-0000-000000000000}"/>
  <bookViews>
    <workbookView xWindow="-120" yWindow="-120" windowWidth="29040" windowHeight="15840" xr2:uid="{1B75605C-3820-4F1F-86C7-01B9A3072771}"/>
  </bookViews>
  <sheets>
    <sheet name="Data" sheetId="4" r:id="rId1"/>
    <sheet name="Graph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4" l="1"/>
  <c r="C22" i="4" s="1"/>
  <c r="B23" i="4"/>
  <c r="C23" i="4" s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" i="4"/>
  <c r="B3" i="4"/>
  <c r="B4" i="4"/>
  <c r="D23" i="4" l="1"/>
  <c r="K23" i="4" s="1"/>
  <c r="L23" i="4" s="1"/>
  <c r="G23" i="4"/>
  <c r="D22" i="4"/>
  <c r="K22" i="4" s="1"/>
  <c r="L22" i="4" s="1"/>
  <c r="F2" i="4"/>
  <c r="C2" i="4" l="1"/>
  <c r="C3" i="4"/>
  <c r="C4" i="4"/>
  <c r="C5" i="4"/>
  <c r="C6" i="4"/>
  <c r="C7" i="4"/>
  <c r="G7" i="4" s="1"/>
  <c r="C8" i="4"/>
  <c r="G8" i="4" s="1"/>
  <c r="C9" i="4"/>
  <c r="C10" i="4"/>
  <c r="G10" i="4" s="1"/>
  <c r="C11" i="4"/>
  <c r="G11" i="4" s="1"/>
  <c r="C12" i="4"/>
  <c r="G12" i="4" s="1"/>
  <c r="C13" i="4"/>
  <c r="C14" i="4"/>
  <c r="C15" i="4"/>
  <c r="G15" i="4" s="1"/>
  <c r="C16" i="4"/>
  <c r="C18" i="4"/>
  <c r="D18" i="4" s="1"/>
  <c r="C19" i="4"/>
  <c r="C20" i="4"/>
  <c r="G20" i="4" s="1"/>
  <c r="C21" i="4"/>
  <c r="G22" i="4" s="1"/>
  <c r="C17" i="4"/>
  <c r="G13" i="4" l="1"/>
  <c r="G19" i="4"/>
  <c r="G5" i="4"/>
  <c r="G21" i="4"/>
  <c r="G6" i="4"/>
  <c r="G14" i="4"/>
  <c r="D19" i="4"/>
  <c r="G3" i="4"/>
  <c r="N8" i="4" s="1"/>
  <c r="D21" i="4"/>
  <c r="G17" i="4"/>
  <c r="D20" i="4"/>
  <c r="G16" i="4"/>
  <c r="G9" i="4"/>
  <c r="G4" i="4"/>
  <c r="G18" i="4"/>
  <c r="E3" i="4"/>
  <c r="F3" i="4" s="1"/>
  <c r="N26" i="4" l="1"/>
  <c r="N5" i="4"/>
  <c r="N2" i="4"/>
  <c r="H2" i="4" s="1"/>
  <c r="N23" i="4"/>
  <c r="E4" i="4"/>
  <c r="F4" i="4" s="1"/>
  <c r="D2" i="4"/>
  <c r="K2" i="4" s="1"/>
  <c r="L2" i="4" s="1"/>
  <c r="D3" i="4"/>
  <c r="K3" i="4" s="1"/>
  <c r="L3" i="4" s="1"/>
  <c r="D4" i="4"/>
  <c r="D5" i="4"/>
  <c r="K5" i="4" s="1"/>
  <c r="L5" i="4" s="1"/>
  <c r="D6" i="4"/>
  <c r="K6" i="4" s="1"/>
  <c r="L6" i="4" s="1"/>
  <c r="D7" i="4"/>
  <c r="K7" i="4" s="1"/>
  <c r="L7" i="4" s="1"/>
  <c r="D8" i="4"/>
  <c r="K8" i="4" s="1"/>
  <c r="L8" i="4" s="1"/>
  <c r="D9" i="4"/>
  <c r="K9" i="4" s="1"/>
  <c r="L9" i="4" s="1"/>
  <c r="D11" i="4"/>
  <c r="K11" i="4" s="1"/>
  <c r="L11" i="4" s="1"/>
  <c r="D12" i="4"/>
  <c r="K12" i="4" s="1"/>
  <c r="L12" i="4" s="1"/>
  <c r="D13" i="4"/>
  <c r="K13" i="4" s="1"/>
  <c r="L13" i="4" s="1"/>
  <c r="D14" i="4"/>
  <c r="K14" i="4" s="1"/>
  <c r="L14" i="4" s="1"/>
  <c r="D15" i="4"/>
  <c r="K15" i="4" s="1"/>
  <c r="L15" i="4" s="1"/>
  <c r="D16" i="4"/>
  <c r="K16" i="4" s="1"/>
  <c r="L16" i="4" s="1"/>
  <c r="D17" i="4"/>
  <c r="K17" i="4" s="1"/>
  <c r="L17" i="4" s="1"/>
  <c r="K18" i="4"/>
  <c r="L18" i="4" s="1"/>
  <c r="K19" i="4"/>
  <c r="L19" i="4" s="1"/>
  <c r="K20" i="4"/>
  <c r="L20" i="4" s="1"/>
  <c r="K21" i="4"/>
  <c r="L21" i="4" s="1"/>
  <c r="I23" i="4" l="1"/>
  <c r="H23" i="4"/>
  <c r="H22" i="4"/>
  <c r="I22" i="4"/>
  <c r="E5" i="4"/>
  <c r="F5" i="4" s="1"/>
  <c r="K4" i="4"/>
  <c r="L4" i="4" s="1"/>
  <c r="J22" i="4" l="1"/>
  <c r="J23" i="4"/>
  <c r="E6" i="4"/>
  <c r="F6" i="4" s="1"/>
  <c r="Q14" i="4" a="1"/>
  <c r="E7" i="4" l="1"/>
  <c r="F7" i="4" s="1"/>
  <c r="E8" i="4" l="1"/>
  <c r="F8" i="4" s="1"/>
  <c r="E9" i="4" l="1"/>
  <c r="F9" i="4" s="1"/>
  <c r="E10" i="4" l="1"/>
  <c r="D10" i="4"/>
  <c r="E11" i="4" l="1"/>
  <c r="F11" i="4" s="1"/>
  <c r="F10" i="4"/>
  <c r="K10" i="4"/>
  <c r="N14" i="4"/>
  <c r="Q14" i="4"/>
  <c r="E12" i="4" l="1"/>
  <c r="F12" i="4" s="1"/>
  <c r="L10" i="4"/>
  <c r="I18" i="4"/>
  <c r="I19" i="4"/>
  <c r="I20" i="4"/>
  <c r="I21" i="4"/>
  <c r="E13" i="4" l="1"/>
  <c r="F13" i="4" s="1"/>
  <c r="E14" i="4" l="1"/>
  <c r="F14" i="4" s="1"/>
  <c r="E15" i="4" l="1"/>
  <c r="F15" i="4" s="1"/>
  <c r="E16" i="4" l="1"/>
  <c r="F16" i="4" s="1"/>
  <c r="E17" i="4" l="1"/>
  <c r="F17" i="4" s="1"/>
  <c r="E18" i="4" l="1"/>
  <c r="F18" i="4" s="1"/>
  <c r="E19" i="4" l="1"/>
  <c r="F19" i="4" s="1"/>
  <c r="E20" i="4" l="1"/>
  <c r="F20" i="4" s="1"/>
  <c r="E21" i="4" l="1"/>
  <c r="F21" i="4" l="1"/>
  <c r="E22" i="4"/>
  <c r="N29" i="4"/>
  <c r="N32" i="4" s="1"/>
  <c r="N35" i="4" s="1"/>
  <c r="N11" i="4"/>
  <c r="I5" i="4"/>
  <c r="H6" i="4"/>
  <c r="I15" i="4"/>
  <c r="H13" i="4"/>
  <c r="H3" i="4"/>
  <c r="H18" i="4"/>
  <c r="J18" i="4" s="1"/>
  <c r="H17" i="4"/>
  <c r="H15" i="4"/>
  <c r="H11" i="4"/>
  <c r="I12" i="4"/>
  <c r="I3" i="4"/>
  <c r="I4" i="4"/>
  <c r="H10" i="4"/>
  <c r="H9" i="4"/>
  <c r="H8" i="4"/>
  <c r="I13" i="4"/>
  <c r="H7" i="4"/>
  <c r="I17" i="4"/>
  <c r="H14" i="4"/>
  <c r="I6" i="4"/>
  <c r="I9" i="4"/>
  <c r="H20" i="4"/>
  <c r="J20" i="4" s="1"/>
  <c r="H19" i="4"/>
  <c r="J19" i="4" s="1"/>
  <c r="I10" i="4"/>
  <c r="H12" i="4"/>
  <c r="I8" i="4"/>
  <c r="H16" i="4"/>
  <c r="H21" i="4"/>
  <c r="J21" i="4" s="1"/>
  <c r="H5" i="4"/>
  <c r="J5" i="4" s="1"/>
  <c r="I7" i="4"/>
  <c r="I14" i="4"/>
  <c r="H4" i="4"/>
  <c r="I16" i="4"/>
  <c r="I11" i="4"/>
  <c r="I2" i="4"/>
  <c r="Q11" i="4"/>
  <c r="Q5" i="4"/>
  <c r="E23" i="4" l="1"/>
  <c r="F23" i="4" s="1"/>
  <c r="F22" i="4"/>
  <c r="J12" i="4"/>
  <c r="J4" i="4"/>
  <c r="J15" i="4"/>
  <c r="J3" i="4"/>
  <c r="J17" i="4"/>
  <c r="N20" i="4" s="1"/>
  <c r="N17" i="4" s="1"/>
  <c r="J13" i="4"/>
  <c r="J7" i="4"/>
  <c r="J16" i="4"/>
  <c r="J8" i="4"/>
  <c r="J10" i="4"/>
  <c r="J6" i="4"/>
  <c r="J9" i="4"/>
  <c r="J14" i="4"/>
  <c r="J2" i="4"/>
  <c r="J11" i="4"/>
</calcChain>
</file>

<file path=xl/sharedStrings.xml><?xml version="1.0" encoding="utf-8"?>
<sst xmlns="http://schemas.openxmlformats.org/spreadsheetml/2006/main" count="29" uniqueCount="28">
  <si>
    <t>Market Value</t>
  </si>
  <si>
    <t>Business Days Since Inception</t>
  </si>
  <si>
    <t>Standard Deviation of Growth</t>
  </si>
  <si>
    <t>Z-Score</t>
  </si>
  <si>
    <t>Date</t>
  </si>
  <si>
    <t>Net Change for Top 10%</t>
  </si>
  <si>
    <t>Net Change for Bottom 10%</t>
  </si>
  <si>
    <t>Z-Score For Upper 10% Probability</t>
  </si>
  <si>
    <t>Z-Score For Bottom 10% Probability</t>
  </si>
  <si>
    <t>Real Growth</t>
  </si>
  <si>
    <t xml:space="preserve">Mean Growth Per Day </t>
  </si>
  <si>
    <t>Current Real % Growth Rate</t>
  </si>
  <si>
    <t>Nominal Growth Rate</t>
  </si>
  <si>
    <t>Probability I lose Money</t>
  </si>
  <si>
    <t>Net Change</t>
  </si>
  <si>
    <t>Alpha Value*</t>
  </si>
  <si>
    <t>Probability</t>
  </si>
  <si>
    <t>If Positive, mean</t>
  </si>
  <si>
    <t>If Negative, mean</t>
  </si>
  <si>
    <t>Profit according to Probability</t>
  </si>
  <si>
    <t>Probability I make Money</t>
  </si>
  <si>
    <t>Median Growth</t>
  </si>
  <si>
    <t>Skewed</t>
  </si>
  <si>
    <t>Nominal Growth</t>
  </si>
  <si>
    <t>Net Gain/Loss</t>
  </si>
  <si>
    <t>End Of Month Price</t>
  </si>
  <si>
    <t>Modifier</t>
  </si>
  <si>
    <t>New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</si>
</sst>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dd/mm/yyyy;@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0" fontId="1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0" fontId="0" fillId="0" borderId="0" xfId="0" applyNumberFormat="1"/>
    <xf numFmtId="166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36">
    <dxf>
      <font>
        <strike val="0"/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Market Value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Data!$E$2:$E$22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Data!$D$2:$D$22</c:f>
              <c:numCache>
                <c:formatCode>"$"#,##0.00</c:formatCode>
                <c:ptCount val="21"/>
                <c:pt idx="0">
                  <c:v>10001.67</c:v>
                </c:pt>
                <c:pt idx="1">
                  <c:v>10080.67</c:v>
                </c:pt>
                <c:pt idx="2">
                  <c:v>10220.67</c:v>
                </c:pt>
                <c:pt idx="3">
                  <c:v>10492.67</c:v>
                </c:pt>
                <c:pt idx="4">
                  <c:v>10443.67</c:v>
                </c:pt>
                <c:pt idx="5">
                  <c:v>10256.67</c:v>
                </c:pt>
                <c:pt idx="6">
                  <c:v>10265.67</c:v>
                </c:pt>
                <c:pt idx="7">
                  <c:v>10222.67</c:v>
                </c:pt>
                <c:pt idx="8">
                  <c:v>10008.67</c:v>
                </c:pt>
                <c:pt idx="9">
                  <c:v>10023.67</c:v>
                </c:pt>
                <c:pt idx="10">
                  <c:v>10428.67</c:v>
                </c:pt>
                <c:pt idx="11">
                  <c:v>10092.67</c:v>
                </c:pt>
                <c:pt idx="12">
                  <c:v>10036.67</c:v>
                </c:pt>
                <c:pt idx="13">
                  <c:v>10027.67</c:v>
                </c:pt>
                <c:pt idx="14">
                  <c:v>10472.67</c:v>
                </c:pt>
                <c:pt idx="15">
                  <c:v>10304.67</c:v>
                </c:pt>
                <c:pt idx="16">
                  <c:v>10268.67</c:v>
                </c:pt>
                <c:pt idx="17">
                  <c:v>10176.67</c:v>
                </c:pt>
                <c:pt idx="18">
                  <c:v>10432.67</c:v>
                </c:pt>
                <c:pt idx="19">
                  <c:v>10289.67</c:v>
                </c:pt>
                <c:pt idx="20">
                  <c:v>10474.67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69-45E3-A8B1-A4EEFE495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512584"/>
        <c:axId val="841508976"/>
      </c:scatterChart>
      <c:valAx>
        <c:axId val="84151258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Business</a:t>
                </a:r>
                <a:r>
                  <a:rPr lang="en-CA" baseline="0"/>
                  <a:t> Days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508976"/>
        <c:crossesAt val="9994.67"/>
        <c:crossBetween val="midCat"/>
      </c:valAx>
      <c:valAx>
        <c:axId val="841508976"/>
        <c:scaling>
          <c:orientation val="minMax"/>
          <c:max val="10900"/>
          <c:min val="9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Dollars</a:t>
                </a:r>
                <a:r>
                  <a:rPr lang="en-CA" baseline="0"/>
                  <a:t> (CAD)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512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</xdr:row>
      <xdr:rowOff>128587</xdr:rowOff>
    </xdr:from>
    <xdr:to>
      <xdr:col>16</xdr:col>
      <xdr:colOff>171450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247790-C668-4C54-A363-F5813BF84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9600-E447-48BB-9438-34DC39863DAA}">
  <sheetPr codeName="Sheet4"/>
  <dimension ref="A1:R330"/>
  <sheetViews>
    <sheetView tabSelected="1" workbookViewId="0">
      <selection activeCell="E19" sqref="E19"/>
    </sheetView>
  </sheetViews>
  <sheetFormatPr defaultRowHeight="15" x14ac:dyDescent="0.25"/>
  <cols>
    <col min="1" max="1" width="16.85546875" style="7" customWidth="1"/>
    <col min="2" max="2" width="13.85546875" style="7" customWidth="1"/>
    <col min="3" max="3" width="17.42578125" customWidth="1"/>
    <col min="4" max="4" width="17" style="1" customWidth="1"/>
    <col min="5" max="5" width="28.5703125" style="8" customWidth="1"/>
    <col min="6" max="6" width="17.5703125" customWidth="1"/>
    <col min="7" max="7" width="16" style="3" customWidth="1"/>
    <col min="8" max="8" width="11.28515625" style="14" customWidth="1"/>
    <col min="9" max="9" width="16" style="10" customWidth="1"/>
    <col min="10" max="10" width="11.28515625" style="10" customWidth="1"/>
    <col min="11" max="11" width="15.7109375" customWidth="1"/>
    <col min="12" max="12" width="12.28515625" customWidth="1"/>
    <col min="13" max="13" width="11.140625" customWidth="1"/>
    <col min="15" max="15" width="15.7109375" customWidth="1"/>
    <col min="17" max="17" width="11.7109375" customWidth="1"/>
  </cols>
  <sheetData>
    <row r="1" spans="1:18" x14ac:dyDescent="0.25">
      <c r="A1" s="6" t="s">
        <v>26</v>
      </c>
      <c r="B1" s="6" t="s">
        <v>27</v>
      </c>
      <c r="C1" s="6" t="s">
        <v>24</v>
      </c>
      <c r="D1" s="6" t="s">
        <v>0</v>
      </c>
      <c r="E1" s="4" t="s">
        <v>1</v>
      </c>
      <c r="F1" s="2" t="s">
        <v>4</v>
      </c>
      <c r="G1" s="6" t="s">
        <v>14</v>
      </c>
      <c r="H1" s="5" t="s">
        <v>3</v>
      </c>
      <c r="I1" s="5" t="s">
        <v>15</v>
      </c>
      <c r="J1" s="13" t="s">
        <v>16</v>
      </c>
      <c r="K1" s="9" t="s">
        <v>23</v>
      </c>
      <c r="L1" s="9" t="s">
        <v>9</v>
      </c>
      <c r="N1" s="4" t="s">
        <v>2</v>
      </c>
      <c r="Q1" s="2" t="s">
        <v>7</v>
      </c>
    </row>
    <row r="2" spans="1:18" x14ac:dyDescent="0.25">
      <c r="A2" s="7">
        <v>0</v>
      </c>
      <c r="B2" s="7">
        <f t="shared" ref="B2:B3" ca="1" si="0">RANDBETWEEN(0,500)</f>
        <v>7</v>
      </c>
      <c r="C2" s="7">
        <f ca="1">IF(B2="", "", A2+B2)</f>
        <v>7</v>
      </c>
      <c r="D2" s="7">
        <f t="shared" ref="D2:D23" ca="1" si="1">IF(C2="", NA(), C2+9994.67)</f>
        <v>10001.67</v>
      </c>
      <c r="E2" s="1">
        <v>1</v>
      </c>
      <c r="F2" s="17">
        <f>DATE(2018, 12,3)</f>
        <v>43437</v>
      </c>
      <c r="G2" s="7">
        <v>0</v>
      </c>
      <c r="H2" s="3">
        <f t="shared" ref="H2:H23" ca="1" si="2">(G2-$N$5)/$N$2</f>
        <v>-5.8470305635665555E-2</v>
      </c>
      <c r="I2" s="3">
        <f t="shared" ref="I2:I23" ca="1" si="3">IF(C2="","",_xlfn.NORM.DIST(G2,$N$5,$N$2,TRUE))</f>
        <v>0.47668700734261382</v>
      </c>
      <c r="J2" s="14">
        <f t="shared" ref="J2:J23" ca="1" si="4">IF(H2&lt;0, I2, 1-I2)</f>
        <v>0.47668700734261382</v>
      </c>
      <c r="K2" s="10">
        <f t="shared" ref="K2:K23" ca="1" si="5">((D2-9994.67)/9994.67)</f>
        <v>7.0037329896835009E-4</v>
      </c>
      <c r="L2" s="10">
        <f t="shared" ref="L2" ca="1" si="6">K2-0.02</f>
        <v>-1.929962670103165E-2</v>
      </c>
      <c r="N2" s="7">
        <f ca="1">_xlfn.STDEV.P(IF(ISNUMBER(G:G),G:G))</f>
        <v>194.82204212863994</v>
      </c>
      <c r="Q2" s="2">
        <v>1.28</v>
      </c>
    </row>
    <row r="3" spans="1:18" x14ac:dyDescent="0.25">
      <c r="A3" s="7">
        <v>0</v>
      </c>
      <c r="B3" s="7">
        <f t="shared" ca="1" si="0"/>
        <v>86</v>
      </c>
      <c r="C3" s="7">
        <f t="shared" ref="C3:C16" ca="1" si="7">IF(B3="", "", A3+B3)</f>
        <v>86</v>
      </c>
      <c r="D3" s="7">
        <f t="shared" ca="1" si="1"/>
        <v>10080.67</v>
      </c>
      <c r="E3" s="1">
        <f t="shared" ref="E3:E10" ca="1" si="8">IF(ISNUMBER(C3), E2+1, NA())</f>
        <v>2</v>
      </c>
      <c r="F3" s="17">
        <f t="shared" ref="F3:F23" ca="1" si="9">IF(ISNUMBER(C3),WORKDAY(DATE(2018,3,1),E3-5),"")</f>
        <v>43157</v>
      </c>
      <c r="G3" s="7">
        <f t="shared" ref="G3:G16" ca="1" si="10">IF(C3="", "", C3-C2)</f>
        <v>79</v>
      </c>
      <c r="H3" s="3">
        <f t="shared" ca="1" si="2"/>
        <v>0.34702795902083938</v>
      </c>
      <c r="I3" s="3">
        <f t="shared" ca="1" si="3"/>
        <v>0.63571484289050351</v>
      </c>
      <c r="J3" s="14">
        <f t="shared" ca="1" si="4"/>
        <v>0.36428515710949649</v>
      </c>
      <c r="K3" s="10">
        <f t="shared" ca="1" si="5"/>
        <v>8.6045862444683024E-3</v>
      </c>
      <c r="L3" s="10">
        <f t="shared" ref="L3:L23" ca="1" si="11">K3-0.02</f>
        <v>-1.1395413755531698E-2</v>
      </c>
      <c r="N3" s="1"/>
      <c r="Q3" s="1"/>
    </row>
    <row r="4" spans="1:18" x14ac:dyDescent="0.25">
      <c r="A4" s="7">
        <v>0</v>
      </c>
      <c r="B4" s="7">
        <f ca="1">RANDBETWEEN(0,500)</f>
        <v>226</v>
      </c>
      <c r="C4" s="7">
        <f t="shared" ca="1" si="7"/>
        <v>226</v>
      </c>
      <c r="D4" s="7">
        <f t="shared" ca="1" si="1"/>
        <v>10220.67</v>
      </c>
      <c r="E4" s="1">
        <f t="shared" ca="1" si="8"/>
        <v>3</v>
      </c>
      <c r="F4" s="17">
        <f t="shared" ca="1" si="9"/>
        <v>43158</v>
      </c>
      <c r="G4" s="7">
        <f t="shared" ca="1" si="10"/>
        <v>140</v>
      </c>
      <c r="H4" s="3">
        <f t="shared" ca="1" si="2"/>
        <v>0.66013421400877359</v>
      </c>
      <c r="I4" s="3">
        <f t="shared" ca="1" si="3"/>
        <v>0.74541614783861554</v>
      </c>
      <c r="J4" s="14">
        <f t="shared" ca="1" si="4"/>
        <v>0.25458385216138446</v>
      </c>
      <c r="K4" s="10">
        <f t="shared" ca="1" si="5"/>
        <v>2.2612052223835305E-2</v>
      </c>
      <c r="L4" s="10">
        <f t="shared" ca="1" si="11"/>
        <v>2.6120522238353046E-3</v>
      </c>
      <c r="N4" s="4" t="s">
        <v>10</v>
      </c>
      <c r="Q4" s="2" t="s">
        <v>5</v>
      </c>
    </row>
    <row r="5" spans="1:18" x14ac:dyDescent="0.25">
      <c r="A5" s="7">
        <v>0</v>
      </c>
      <c r="B5" s="7">
        <f t="shared" ref="B5:B23" ca="1" si="12">RANDBETWEEN(0,500)</f>
        <v>498</v>
      </c>
      <c r="C5" s="7">
        <f t="shared" ca="1" si="7"/>
        <v>498</v>
      </c>
      <c r="D5" s="7">
        <f t="shared" ca="1" si="1"/>
        <v>10492.67</v>
      </c>
      <c r="E5" s="1">
        <f t="shared" ca="1" si="8"/>
        <v>4</v>
      </c>
      <c r="F5" s="17">
        <f t="shared" ca="1" si="9"/>
        <v>43159</v>
      </c>
      <c r="G5" s="7">
        <f t="shared" ca="1" si="10"/>
        <v>272</v>
      </c>
      <c r="H5" s="3">
        <f t="shared" ca="1" si="2"/>
        <v>1.3376756182449594</v>
      </c>
      <c r="I5" s="3">
        <f t="shared" ca="1" si="3"/>
        <v>0.90949889883686819</v>
      </c>
      <c r="J5" s="14">
        <f t="shared" ca="1" si="4"/>
        <v>9.0501101163131814E-2</v>
      </c>
      <c r="K5" s="10">
        <f t="shared" ca="1" si="5"/>
        <v>4.9826557555176912E-2</v>
      </c>
      <c r="L5" s="10">
        <f t="shared" ca="1" si="11"/>
        <v>2.9826557555176911E-2</v>
      </c>
      <c r="N5" s="7">
        <f ca="1">AVERAGEA(IF(ISNUMBER(G:G), G:G))</f>
        <v>11.391304347826088</v>
      </c>
      <c r="Q5" s="7">
        <f ca="1">($Q$2*$N$2)+$N$5</f>
        <v>260.76351827248521</v>
      </c>
    </row>
    <row r="6" spans="1:18" x14ac:dyDescent="0.25">
      <c r="A6" s="7">
        <v>0</v>
      </c>
      <c r="B6" s="7">
        <f t="shared" ca="1" si="12"/>
        <v>449</v>
      </c>
      <c r="C6" s="7">
        <f t="shared" ca="1" si="7"/>
        <v>449</v>
      </c>
      <c r="D6" s="7">
        <f t="shared" ca="1" si="1"/>
        <v>10443.67</v>
      </c>
      <c r="E6" s="1">
        <f t="shared" ca="1" si="8"/>
        <v>5</v>
      </c>
      <c r="F6" s="17">
        <f t="shared" ca="1" si="9"/>
        <v>43160</v>
      </c>
      <c r="G6" s="7">
        <f t="shared" ca="1" si="10"/>
        <v>-49</v>
      </c>
      <c r="H6" s="3">
        <f t="shared" ca="1" si="2"/>
        <v>-0.30998188751121925</v>
      </c>
      <c r="I6" s="3">
        <f t="shared" ca="1" si="3"/>
        <v>0.37828736504289934</v>
      </c>
      <c r="J6" s="14">
        <f t="shared" ca="1" si="4"/>
        <v>0.37828736504289934</v>
      </c>
      <c r="K6" s="10">
        <f t="shared" ca="1" si="5"/>
        <v>4.492394446239846E-2</v>
      </c>
      <c r="L6" s="10">
        <f t="shared" ca="1" si="11"/>
        <v>2.492394446239846E-2</v>
      </c>
      <c r="P6" s="1"/>
    </row>
    <row r="7" spans="1:18" x14ac:dyDescent="0.25">
      <c r="A7" s="7">
        <v>0</v>
      </c>
      <c r="B7" s="7">
        <f t="shared" ca="1" si="12"/>
        <v>262</v>
      </c>
      <c r="C7" s="7">
        <f t="shared" ca="1" si="7"/>
        <v>262</v>
      </c>
      <c r="D7" s="7">
        <f t="shared" ca="1" si="1"/>
        <v>10256.67</v>
      </c>
      <c r="E7" s="1">
        <f t="shared" ca="1" si="8"/>
        <v>6</v>
      </c>
      <c r="F7" s="17">
        <f t="shared" ca="1" si="9"/>
        <v>43161</v>
      </c>
      <c r="G7" s="7">
        <f t="shared" ca="1" si="10"/>
        <v>-187</v>
      </c>
      <c r="H7" s="3">
        <f t="shared" ca="1" si="2"/>
        <v>-1.018320628303595</v>
      </c>
      <c r="I7" s="3">
        <f t="shared" ca="1" si="3"/>
        <v>0.15426280414683458</v>
      </c>
      <c r="J7" s="14">
        <f t="shared" ca="1" si="4"/>
        <v>0.15426280414683458</v>
      </c>
      <c r="K7" s="10">
        <f t="shared" ca="1" si="5"/>
        <v>2.6213972047101106E-2</v>
      </c>
      <c r="L7" s="10">
        <f t="shared" ca="1" si="11"/>
        <v>6.2139720471011059E-3</v>
      </c>
      <c r="N7" s="2" t="s">
        <v>21</v>
      </c>
      <c r="P7" s="1"/>
      <c r="Q7" s="2" t="s">
        <v>8</v>
      </c>
    </row>
    <row r="8" spans="1:18" x14ac:dyDescent="0.25">
      <c r="A8" s="7">
        <v>0</v>
      </c>
      <c r="B8" s="7">
        <f t="shared" ca="1" si="12"/>
        <v>271</v>
      </c>
      <c r="C8" s="7">
        <f t="shared" ca="1" si="7"/>
        <v>271</v>
      </c>
      <c r="D8" s="7">
        <f t="shared" ca="1" si="1"/>
        <v>10265.67</v>
      </c>
      <c r="E8" s="1">
        <f t="shared" ca="1" si="8"/>
        <v>7</v>
      </c>
      <c r="F8" s="17">
        <f t="shared" ca="1" si="9"/>
        <v>43164</v>
      </c>
      <c r="G8" s="7">
        <f t="shared" ca="1" si="10"/>
        <v>9</v>
      </c>
      <c r="H8" s="3">
        <f t="shared" ca="1" si="2"/>
        <v>-1.2274300801380178E-2</v>
      </c>
      <c r="I8" s="3">
        <f t="shared" ca="1" si="3"/>
        <v>0.4951033854010089</v>
      </c>
      <c r="J8" s="14">
        <f t="shared" ca="1" si="4"/>
        <v>0.4951033854010089</v>
      </c>
      <c r="K8" s="10">
        <f t="shared" ca="1" si="5"/>
        <v>2.7114452002917556E-2</v>
      </c>
      <c r="L8" s="10">
        <f t="shared" ca="1" si="11"/>
        <v>7.1144520029175554E-3</v>
      </c>
      <c r="N8" s="7">
        <f ca="1">MEDIAN(IF(ISNUMBER(G:G),G:G))</f>
        <v>4.5</v>
      </c>
      <c r="P8" s="1"/>
      <c r="Q8" s="2">
        <v>-1.28</v>
      </c>
    </row>
    <row r="9" spans="1:18" x14ac:dyDescent="0.25">
      <c r="A9" s="7">
        <v>0</v>
      </c>
      <c r="B9" s="7">
        <f t="shared" ca="1" si="12"/>
        <v>228</v>
      </c>
      <c r="C9" s="7">
        <f t="shared" ca="1" si="7"/>
        <v>228</v>
      </c>
      <c r="D9" s="7">
        <f t="shared" ca="1" si="1"/>
        <v>10222.67</v>
      </c>
      <c r="E9" s="1">
        <f t="shared" ca="1" si="8"/>
        <v>8</v>
      </c>
      <c r="F9" s="17">
        <f t="shared" ca="1" si="9"/>
        <v>43165</v>
      </c>
      <c r="G9" s="7">
        <f t="shared" ca="1" si="10"/>
        <v>-43</v>
      </c>
      <c r="H9" s="3">
        <f t="shared" ca="1" si="2"/>
        <v>-0.27918455095502903</v>
      </c>
      <c r="I9" s="3">
        <f t="shared" ca="1" si="3"/>
        <v>0.39005159950827295</v>
      </c>
      <c r="J9" s="14">
        <f t="shared" ca="1" si="4"/>
        <v>0.39005159950827295</v>
      </c>
      <c r="K9" s="10">
        <f t="shared" ca="1" si="5"/>
        <v>2.2812158880683404E-2</v>
      </c>
      <c r="L9" s="10">
        <f t="shared" ca="1" si="11"/>
        <v>2.8121588806834033E-3</v>
      </c>
      <c r="P9" s="1"/>
    </row>
    <row r="10" spans="1:18" x14ac:dyDescent="0.25">
      <c r="A10" s="7">
        <v>0</v>
      </c>
      <c r="B10" s="7">
        <f t="shared" ca="1" si="12"/>
        <v>14</v>
      </c>
      <c r="C10" s="7">
        <f t="shared" ca="1" si="7"/>
        <v>14</v>
      </c>
      <c r="D10" s="7">
        <f t="shared" ca="1" si="1"/>
        <v>10008.67</v>
      </c>
      <c r="E10" s="1">
        <f t="shared" ca="1" si="8"/>
        <v>9</v>
      </c>
      <c r="F10" s="17">
        <f t="shared" ca="1" si="9"/>
        <v>43166</v>
      </c>
      <c r="G10" s="7">
        <f t="shared" ca="1" si="10"/>
        <v>-214</v>
      </c>
      <c r="H10" s="3">
        <f t="shared" ca="1" si="2"/>
        <v>-1.1569086428064512</v>
      </c>
      <c r="I10" s="3">
        <f t="shared" ca="1" si="3"/>
        <v>0.12365484361997593</v>
      </c>
      <c r="J10" s="14">
        <f t="shared" ca="1" si="4"/>
        <v>0.12365484361997593</v>
      </c>
      <c r="K10" s="10">
        <f t="shared" ca="1" si="5"/>
        <v>1.4007465979367002E-3</v>
      </c>
      <c r="L10" s="10">
        <f t="shared" ca="1" si="11"/>
        <v>-1.8599253402063299E-2</v>
      </c>
      <c r="N10" s="2" t="s">
        <v>22</v>
      </c>
      <c r="P10" s="1"/>
      <c r="Q10" s="2" t="s">
        <v>6</v>
      </c>
    </row>
    <row r="11" spans="1:18" x14ac:dyDescent="0.25">
      <c r="A11" s="7">
        <v>0</v>
      </c>
      <c r="B11" s="7">
        <f t="shared" ca="1" si="12"/>
        <v>29</v>
      </c>
      <c r="C11" s="7">
        <f t="shared" ca="1" si="7"/>
        <v>29</v>
      </c>
      <c r="D11" s="7">
        <f t="shared" ca="1" si="1"/>
        <v>10023.67</v>
      </c>
      <c r="E11" s="1">
        <f ca="1">E10+1</f>
        <v>10</v>
      </c>
      <c r="F11" s="17">
        <f t="shared" ca="1" si="9"/>
        <v>43167</v>
      </c>
      <c r="G11" s="7">
        <f t="shared" ca="1" si="10"/>
        <v>15</v>
      </c>
      <c r="H11" s="3">
        <f t="shared" ca="1" si="2"/>
        <v>1.8523035754810076E-2</v>
      </c>
      <c r="I11" s="3">
        <f t="shared" ca="1" si="3"/>
        <v>0.50738919957898831</v>
      </c>
      <c r="J11" s="14">
        <f t="shared" ca="1" si="4"/>
        <v>0.49261080042101169</v>
      </c>
      <c r="K11" s="10">
        <f t="shared" ca="1" si="5"/>
        <v>2.9015465242974506E-3</v>
      </c>
      <c r="L11" s="10">
        <f t="shared" ca="1" si="11"/>
        <v>-1.709845347570255E-2</v>
      </c>
      <c r="N11" s="12" t="str">
        <f ca="1">IF($N$5&gt;$N$8, "RIGHT", "LEFT")</f>
        <v>RIGHT</v>
      </c>
      <c r="P11" s="1"/>
      <c r="Q11" s="7">
        <f ca="1">($Q$8*$N$2)+$N$5</f>
        <v>-237.98090957683303</v>
      </c>
    </row>
    <row r="12" spans="1:18" x14ac:dyDescent="0.25">
      <c r="A12" s="7">
        <v>0</v>
      </c>
      <c r="B12" s="7">
        <f t="shared" ca="1" si="12"/>
        <v>434</v>
      </c>
      <c r="C12" s="7">
        <f t="shared" ca="1" si="7"/>
        <v>434</v>
      </c>
      <c r="D12" s="7">
        <f t="shared" ca="1" si="1"/>
        <v>10428.67</v>
      </c>
      <c r="E12" s="1">
        <f t="shared" ref="E12:E23" ca="1" si="13">E11+1</f>
        <v>11</v>
      </c>
      <c r="F12" s="17">
        <f t="shared" ca="1" si="9"/>
        <v>43168</v>
      </c>
      <c r="G12" s="7">
        <f t="shared" ca="1" si="10"/>
        <v>405</v>
      </c>
      <c r="H12" s="3">
        <f t="shared" ca="1" si="2"/>
        <v>2.0203499119071764</v>
      </c>
      <c r="I12" s="3">
        <f t="shared" ca="1" si="3"/>
        <v>0.97832644750293274</v>
      </c>
      <c r="J12" s="14">
        <f t="shared" ca="1" si="4"/>
        <v>2.1673552497067261E-2</v>
      </c>
      <c r="K12" s="10">
        <f t="shared" ca="1" si="5"/>
        <v>4.3423144536037711E-2</v>
      </c>
      <c r="L12" s="10">
        <f t="shared" ca="1" si="11"/>
        <v>2.3423144536037711E-2</v>
      </c>
      <c r="P12" s="1"/>
      <c r="Q12" s="2"/>
    </row>
    <row r="13" spans="1:18" x14ac:dyDescent="0.25">
      <c r="A13" s="7">
        <v>0</v>
      </c>
      <c r="B13" s="7">
        <f t="shared" ca="1" si="12"/>
        <v>98</v>
      </c>
      <c r="C13" s="7">
        <f t="shared" ca="1" si="7"/>
        <v>98</v>
      </c>
      <c r="D13" s="7">
        <f t="shared" ca="1" si="1"/>
        <v>10092.67</v>
      </c>
      <c r="E13" s="1">
        <f t="shared" ca="1" si="13"/>
        <v>12</v>
      </c>
      <c r="F13" s="17">
        <f t="shared" ca="1" si="9"/>
        <v>43171</v>
      </c>
      <c r="G13" s="7">
        <f t="shared" ca="1" si="10"/>
        <v>-336</v>
      </c>
      <c r="H13" s="3">
        <f t="shared" ca="1" si="2"/>
        <v>-1.7831211527823196</v>
      </c>
      <c r="I13" s="3">
        <f t="shared" ca="1" si="3"/>
        <v>3.7283291907147319E-2</v>
      </c>
      <c r="J13" s="14">
        <f t="shared" ca="1" si="4"/>
        <v>3.7283291907147319E-2</v>
      </c>
      <c r="K13" s="10">
        <f t="shared" ca="1" si="5"/>
        <v>9.8052261855569017E-3</v>
      </c>
      <c r="L13" s="10">
        <f t="shared" ca="1" si="11"/>
        <v>-1.0194773814443099E-2</v>
      </c>
      <c r="N13" s="2" t="s">
        <v>0</v>
      </c>
      <c r="P13" s="1"/>
      <c r="Q13" s="2" t="s">
        <v>25</v>
      </c>
    </row>
    <row r="14" spans="1:18" x14ac:dyDescent="0.25">
      <c r="A14" s="7">
        <v>0</v>
      </c>
      <c r="B14" s="7">
        <f t="shared" ca="1" si="12"/>
        <v>42</v>
      </c>
      <c r="C14" s="7">
        <f t="shared" ca="1" si="7"/>
        <v>42</v>
      </c>
      <c r="D14" s="7">
        <f t="shared" ca="1" si="1"/>
        <v>10036.67</v>
      </c>
      <c r="E14" s="1">
        <f t="shared" ca="1" si="13"/>
        <v>13</v>
      </c>
      <c r="F14" s="17">
        <f t="shared" ca="1" si="9"/>
        <v>43172</v>
      </c>
      <c r="G14" s="7">
        <f t="shared" ca="1" si="10"/>
        <v>-56</v>
      </c>
      <c r="H14" s="3">
        <f t="shared" ca="1" si="2"/>
        <v>-0.34591211349344125</v>
      </c>
      <c r="I14" s="3">
        <f t="shared" ca="1" si="3"/>
        <v>0.36470438237216174</v>
      </c>
      <c r="J14" s="14">
        <f t="shared" ca="1" si="4"/>
        <v>0.36470438237216174</v>
      </c>
      <c r="K14" s="10">
        <f t="shared" ca="1" si="5"/>
        <v>4.202239793810101E-3</v>
      </c>
      <c r="L14" s="10">
        <f t="shared" ca="1" si="11"/>
        <v>-1.5797760206189899E-2</v>
      </c>
      <c r="N14" s="7">
        <f ca="1">LOOKUP(2,1/(ISNUMBER(B:B)),B:B)</f>
        <v>351</v>
      </c>
      <c r="P14" s="1"/>
      <c r="Q14" s="18">
        <f t="array" aca="1" ref="Q14" ca="1">LOOKUP(2,1/(ISNUMBER(B:B)),B:B)</f>
        <v>351</v>
      </c>
    </row>
    <row r="15" spans="1:18" x14ac:dyDescent="0.25">
      <c r="A15" s="7">
        <v>0</v>
      </c>
      <c r="B15" s="7">
        <f t="shared" ca="1" si="12"/>
        <v>33</v>
      </c>
      <c r="C15" s="7">
        <f t="shared" ca="1" si="7"/>
        <v>33</v>
      </c>
      <c r="D15" s="7">
        <f t="shared" ca="1" si="1"/>
        <v>10027.67</v>
      </c>
      <c r="E15" s="1">
        <f t="shared" ca="1" si="13"/>
        <v>14</v>
      </c>
      <c r="F15" s="17">
        <f t="shared" ca="1" si="9"/>
        <v>43173</v>
      </c>
      <c r="G15" s="7">
        <f t="shared" ca="1" si="10"/>
        <v>-9</v>
      </c>
      <c r="H15" s="3">
        <f t="shared" ca="1" si="2"/>
        <v>-0.10466631046995092</v>
      </c>
      <c r="I15" s="3">
        <f t="shared" ca="1" si="3"/>
        <v>0.45832029771840554</v>
      </c>
      <c r="J15" s="14">
        <f t="shared" ca="1" si="4"/>
        <v>0.45832029771840554</v>
      </c>
      <c r="K15" s="10">
        <f t="shared" ca="1" si="5"/>
        <v>3.3017598379936506E-3</v>
      </c>
      <c r="L15" s="10">
        <f t="shared" ca="1" si="11"/>
        <v>-1.6698240162006349E-2</v>
      </c>
      <c r="N15" s="1"/>
      <c r="P15" s="1"/>
      <c r="Q15" s="2"/>
    </row>
    <row r="16" spans="1:18" x14ac:dyDescent="0.25">
      <c r="A16" s="7">
        <v>0</v>
      </c>
      <c r="B16" s="7">
        <f t="shared" ca="1" si="12"/>
        <v>478</v>
      </c>
      <c r="C16" s="7">
        <f t="shared" ca="1" si="7"/>
        <v>478</v>
      </c>
      <c r="D16" s="7">
        <f t="shared" ca="1" si="1"/>
        <v>10472.67</v>
      </c>
      <c r="E16" s="1">
        <f t="shared" ca="1" si="13"/>
        <v>15</v>
      </c>
      <c r="F16" s="17">
        <f t="shared" ca="1" si="9"/>
        <v>43174</v>
      </c>
      <c r="G16" s="7">
        <f t="shared" ca="1" si="10"/>
        <v>445</v>
      </c>
      <c r="H16" s="3">
        <f t="shared" ca="1" si="2"/>
        <v>2.2256654889484451</v>
      </c>
      <c r="I16" s="3">
        <f t="shared" ca="1" si="3"/>
        <v>0.98698170198716995</v>
      </c>
      <c r="J16" s="14">
        <f t="shared" ca="1" si="4"/>
        <v>1.3018298012830054E-2</v>
      </c>
      <c r="K16" s="10">
        <f t="shared" ca="1" si="5"/>
        <v>4.7825490986695911E-2</v>
      </c>
      <c r="L16" s="10">
        <f t="shared" ca="1" si="11"/>
        <v>2.782549098669591E-2</v>
      </c>
      <c r="N16" s="2" t="s">
        <v>12</v>
      </c>
      <c r="P16" s="1"/>
      <c r="Q16" s="2"/>
      <c r="R16" s="2"/>
    </row>
    <row r="17" spans="1:18" x14ac:dyDescent="0.25">
      <c r="A17" s="7">
        <v>0</v>
      </c>
      <c r="B17" s="7">
        <f t="shared" ca="1" si="12"/>
        <v>310</v>
      </c>
      <c r="C17" s="7">
        <f ca="1">IF(B17="", "", A17+B17)</f>
        <v>310</v>
      </c>
      <c r="D17" s="7">
        <f t="shared" ca="1" si="1"/>
        <v>10304.67</v>
      </c>
      <c r="E17" s="1">
        <f t="shared" ca="1" si="13"/>
        <v>16</v>
      </c>
      <c r="F17" s="17">
        <f t="shared" ca="1" si="9"/>
        <v>43175</v>
      </c>
      <c r="G17" s="7">
        <f ca="1">IF(C17="", "", C17-C16)</f>
        <v>-168</v>
      </c>
      <c r="H17" s="3">
        <f t="shared" ca="1" si="2"/>
        <v>-0.92079572920899266</v>
      </c>
      <c r="I17" s="3">
        <f t="shared" ca="1" si="3"/>
        <v>0.17857854257949687</v>
      </c>
      <c r="J17" s="14">
        <f t="shared" ca="1" si="4"/>
        <v>0.17857854257949687</v>
      </c>
      <c r="K17" s="10">
        <f t="shared" ca="1" si="5"/>
        <v>3.1016531811455507E-2</v>
      </c>
      <c r="L17" s="10">
        <f t="shared" ca="1" si="11"/>
        <v>1.1016531811455507E-2</v>
      </c>
      <c r="N17" s="10">
        <f ca="1">N20+0.02</f>
        <v>0.7269692763947837</v>
      </c>
      <c r="P17" s="1"/>
      <c r="Q17" s="10"/>
      <c r="R17" s="10"/>
    </row>
    <row r="18" spans="1:18" x14ac:dyDescent="0.25">
      <c r="A18" s="7">
        <v>0</v>
      </c>
      <c r="B18" s="7">
        <f t="shared" ca="1" si="12"/>
        <v>274</v>
      </c>
      <c r="C18" s="7">
        <f t="shared" ref="C18:C23" ca="1" si="14">IF(B18="", "", A18+B18)</f>
        <v>274</v>
      </c>
      <c r="D18" s="7">
        <f t="shared" ca="1" si="1"/>
        <v>10268.67</v>
      </c>
      <c r="E18" s="1">
        <f t="shared" ca="1" si="13"/>
        <v>17</v>
      </c>
      <c r="F18" s="17">
        <f t="shared" ca="1" si="9"/>
        <v>43178</v>
      </c>
      <c r="G18" s="7">
        <f t="shared" ref="G18:G23" ca="1" si="15">IF(C18="", "", C17-C18)</f>
        <v>36</v>
      </c>
      <c r="H18" s="3">
        <f t="shared" ca="1" si="2"/>
        <v>0.12631371370147595</v>
      </c>
      <c r="I18" s="3">
        <f t="shared" ca="1" si="3"/>
        <v>0.55025819937866682</v>
      </c>
      <c r="J18" s="14">
        <f t="shared" ca="1" si="4"/>
        <v>0.44974180062133318</v>
      </c>
      <c r="K18" s="10">
        <f t="shared" ca="1" si="5"/>
        <v>2.7414611988189706E-2</v>
      </c>
      <c r="L18" s="10">
        <f t="shared" ca="1" si="11"/>
        <v>7.4146119881897052E-3</v>
      </c>
      <c r="N18" s="1"/>
      <c r="P18" s="1"/>
    </row>
    <row r="19" spans="1:18" x14ac:dyDescent="0.25">
      <c r="A19" s="7">
        <v>0</v>
      </c>
      <c r="B19" s="7">
        <f t="shared" ca="1" si="12"/>
        <v>182</v>
      </c>
      <c r="C19" s="7">
        <f t="shared" ca="1" si="14"/>
        <v>182</v>
      </c>
      <c r="D19" s="7">
        <f t="shared" ca="1" si="1"/>
        <v>10176.67</v>
      </c>
      <c r="E19" s="1">
        <f t="shared" ca="1" si="13"/>
        <v>18</v>
      </c>
      <c r="F19" s="17">
        <f t="shared" ca="1" si="9"/>
        <v>43179</v>
      </c>
      <c r="G19" s="7">
        <f t="shared" ca="1" si="15"/>
        <v>92</v>
      </c>
      <c r="H19" s="3">
        <f t="shared" ca="1" si="2"/>
        <v>0.4137555215592516</v>
      </c>
      <c r="I19" s="3">
        <f t="shared" ca="1" si="3"/>
        <v>0.66047341949959237</v>
      </c>
      <c r="J19" s="14">
        <f t="shared" ca="1" si="4"/>
        <v>0.33952658050040763</v>
      </c>
      <c r="K19" s="10">
        <f t="shared" ca="1" si="5"/>
        <v>1.8209705773177102E-2</v>
      </c>
      <c r="L19" s="10">
        <f t="shared" ca="1" si="11"/>
        <v>-1.7902942268228986E-3</v>
      </c>
      <c r="N19" s="2" t="s">
        <v>11</v>
      </c>
      <c r="P19" s="1"/>
      <c r="R19" s="2"/>
    </row>
    <row r="20" spans="1:18" x14ac:dyDescent="0.25">
      <c r="A20" s="7">
        <v>0</v>
      </c>
      <c r="B20" s="7">
        <f t="shared" ca="1" si="12"/>
        <v>438</v>
      </c>
      <c r="C20" s="7">
        <f t="shared" ca="1" si="14"/>
        <v>438</v>
      </c>
      <c r="D20" s="7">
        <f t="shared" ca="1" si="1"/>
        <v>10432.67</v>
      </c>
      <c r="E20" s="1">
        <f t="shared" ca="1" si="13"/>
        <v>19</v>
      </c>
      <c r="F20" s="17">
        <f t="shared" ca="1" si="9"/>
        <v>43180</v>
      </c>
      <c r="G20" s="7">
        <f t="shared" ca="1" si="15"/>
        <v>-256</v>
      </c>
      <c r="H20" s="3">
        <f t="shared" ca="1" si="2"/>
        <v>-1.3724899986997829</v>
      </c>
      <c r="I20" s="3">
        <f t="shared" ca="1" si="3"/>
        <v>8.4955475110879058E-2</v>
      </c>
      <c r="J20" s="14">
        <f t="shared" ca="1" si="4"/>
        <v>8.4955475110879058E-2</v>
      </c>
      <c r="K20" s="10">
        <f t="shared" ca="1" si="5"/>
        <v>4.3823357849733909E-2</v>
      </c>
      <c r="L20" s="10">
        <f t="shared" ca="1" si="11"/>
        <v>2.3823357849733908E-2</v>
      </c>
      <c r="N20" s="10">
        <f ca="1">LOOKUP(2,1/(ISNUMBER(I:I)),I:I)-0.02</f>
        <v>0.70696927639478369</v>
      </c>
      <c r="P20" s="1"/>
      <c r="R20" s="10"/>
    </row>
    <row r="21" spans="1:18" x14ac:dyDescent="0.25">
      <c r="A21" s="7">
        <v>0</v>
      </c>
      <c r="B21" s="7">
        <f t="shared" ca="1" si="12"/>
        <v>295</v>
      </c>
      <c r="C21" s="7">
        <f t="shared" ca="1" si="14"/>
        <v>295</v>
      </c>
      <c r="D21" s="7">
        <f t="shared" ca="1" si="1"/>
        <v>10289.67</v>
      </c>
      <c r="E21" s="1">
        <f t="shared" ca="1" si="13"/>
        <v>20</v>
      </c>
      <c r="F21" s="17">
        <f t="shared" ca="1" si="9"/>
        <v>43181</v>
      </c>
      <c r="G21" s="7">
        <f t="shared" ca="1" si="15"/>
        <v>143</v>
      </c>
      <c r="H21" s="3">
        <f t="shared" ca="1" si="2"/>
        <v>0.67553288228686881</v>
      </c>
      <c r="I21" s="3">
        <f t="shared" ca="1" si="3"/>
        <v>0.75033136629522801</v>
      </c>
      <c r="J21" s="14">
        <f t="shared" ca="1" si="4"/>
        <v>0.24966863370477199</v>
      </c>
      <c r="K21" s="10">
        <f t="shared" ca="1" si="5"/>
        <v>2.9515731885094754E-2</v>
      </c>
      <c r="L21" s="10">
        <f t="shared" ca="1" si="11"/>
        <v>9.5157318850947539E-3</v>
      </c>
      <c r="P21" s="1"/>
    </row>
    <row r="22" spans="1:18" x14ac:dyDescent="0.25">
      <c r="A22" s="7">
        <v>0</v>
      </c>
      <c r="B22" s="7">
        <f t="shared" ca="1" si="12"/>
        <v>480</v>
      </c>
      <c r="C22" s="7">
        <f t="shared" ca="1" si="14"/>
        <v>480</v>
      </c>
      <c r="D22" s="7">
        <f t="shared" ca="1" si="1"/>
        <v>10474.67</v>
      </c>
      <c r="E22" s="1">
        <f t="shared" ca="1" si="13"/>
        <v>21</v>
      </c>
      <c r="F22" s="17">
        <f t="shared" ca="1" si="9"/>
        <v>43182</v>
      </c>
      <c r="G22" s="7">
        <f t="shared" ca="1" si="15"/>
        <v>-185</v>
      </c>
      <c r="H22" s="3">
        <f t="shared" ca="1" si="2"/>
        <v>-1.0080548494515318</v>
      </c>
      <c r="I22" s="3">
        <f t="shared" ca="1" si="3"/>
        <v>0.15671406569189011</v>
      </c>
      <c r="J22" s="14">
        <f t="shared" ca="1" si="4"/>
        <v>0.15671406569189011</v>
      </c>
      <c r="K22" s="10">
        <f t="shared" ca="1" si="5"/>
        <v>4.8025597643544006E-2</v>
      </c>
      <c r="L22" s="10">
        <f t="shared" ca="1" si="11"/>
        <v>2.8025597643544006E-2</v>
      </c>
      <c r="N22" s="2" t="s">
        <v>17</v>
      </c>
      <c r="P22" s="1"/>
      <c r="Q22" s="2"/>
      <c r="R22" s="2"/>
    </row>
    <row r="23" spans="1:18" x14ac:dyDescent="0.25">
      <c r="A23" s="7">
        <v>0</v>
      </c>
      <c r="B23" s="7">
        <f t="shared" ca="1" si="12"/>
        <v>351</v>
      </c>
      <c r="C23" s="7">
        <f t="shared" ca="1" si="14"/>
        <v>351</v>
      </c>
      <c r="D23" s="7">
        <f t="shared" ca="1" si="1"/>
        <v>10345.67</v>
      </c>
      <c r="E23" s="1">
        <f t="shared" ca="1" si="13"/>
        <v>22</v>
      </c>
      <c r="F23" s="17">
        <f t="shared" ca="1" si="9"/>
        <v>43185</v>
      </c>
      <c r="G23" s="7">
        <f t="shared" ca="1" si="15"/>
        <v>129</v>
      </c>
      <c r="H23" s="3">
        <f t="shared" ca="1" si="2"/>
        <v>0.60367243032242479</v>
      </c>
      <c r="I23" s="3">
        <f t="shared" ca="1" si="3"/>
        <v>0.7269692763947837</v>
      </c>
      <c r="J23" s="14">
        <f t="shared" ca="1" si="4"/>
        <v>0.2730307236052163</v>
      </c>
      <c r="K23" s="10">
        <f t="shared" ca="1" si="5"/>
        <v>3.5118718276841557E-2</v>
      </c>
      <c r="L23" s="10">
        <f t="shared" ca="1" si="11"/>
        <v>1.5118718276841556E-2</v>
      </c>
      <c r="N23" s="7">
        <f ca="1">AVERAGEIF(G:G, "&gt;0")</f>
        <v>160.45454545454547</v>
      </c>
      <c r="P23" s="1"/>
      <c r="Q23" s="15"/>
      <c r="R23" s="16"/>
    </row>
    <row r="24" spans="1:18" x14ac:dyDescent="0.25">
      <c r="C24" s="7"/>
      <c r="E24" s="17"/>
      <c r="F24" s="7"/>
      <c r="H24" s="3"/>
      <c r="I24" s="14"/>
      <c r="K24" s="10"/>
      <c r="P24" s="1"/>
      <c r="Q24" s="7"/>
    </row>
    <row r="25" spans="1:18" x14ac:dyDescent="0.25">
      <c r="C25" s="7"/>
      <c r="E25" s="11"/>
      <c r="F25" s="7"/>
      <c r="H25" s="3"/>
      <c r="I25" s="14"/>
      <c r="K25" s="10"/>
      <c r="N25" s="2" t="s">
        <v>18</v>
      </c>
      <c r="P25" s="1"/>
      <c r="Q25" s="6"/>
      <c r="R25" s="2"/>
    </row>
    <row r="26" spans="1:18" x14ac:dyDescent="0.25">
      <c r="C26" s="7"/>
      <c r="E26" s="11"/>
      <c r="F26" s="7"/>
      <c r="H26" s="3"/>
      <c r="I26" s="14"/>
      <c r="K26" s="10"/>
      <c r="N26" s="7">
        <f ca="1">AVERAGEIF(G:G, "&lt;0")</f>
        <v>-150.30000000000001</v>
      </c>
      <c r="P26" s="1"/>
      <c r="Q26" s="15"/>
      <c r="R26" s="1"/>
    </row>
    <row r="27" spans="1:18" x14ac:dyDescent="0.25">
      <c r="C27" s="7"/>
      <c r="E27" s="11"/>
      <c r="F27" s="7"/>
      <c r="H27" s="3"/>
      <c r="I27" s="14"/>
      <c r="K27" s="10"/>
      <c r="P27" s="1"/>
      <c r="Q27" s="7"/>
    </row>
    <row r="28" spans="1:18" x14ac:dyDescent="0.25">
      <c r="C28" s="7"/>
      <c r="E28" s="11"/>
      <c r="F28" s="7"/>
      <c r="H28" s="3"/>
      <c r="I28" s="14"/>
      <c r="K28" s="10"/>
      <c r="N28" s="2" t="s">
        <v>13</v>
      </c>
      <c r="P28" s="1"/>
      <c r="Q28" s="6"/>
    </row>
    <row r="29" spans="1:18" x14ac:dyDescent="0.25">
      <c r="C29" s="7"/>
      <c r="E29" s="11"/>
      <c r="F29" s="7"/>
      <c r="H29" s="3"/>
      <c r="I29" s="14"/>
      <c r="K29" s="10"/>
      <c r="N29" s="3">
        <f ca="1">_xlfn.NORM.DIST(-0.001, $N$5, $N$2,TRUE)</f>
        <v>0.47668496311367786</v>
      </c>
      <c r="P29" s="1"/>
      <c r="Q29" s="15"/>
    </row>
    <row r="30" spans="1:18" x14ac:dyDescent="0.25">
      <c r="C30" s="1"/>
      <c r="D30" s="11"/>
      <c r="E30" s="7"/>
      <c r="F30" s="3"/>
      <c r="P30" s="1"/>
    </row>
    <row r="31" spans="1:18" x14ac:dyDescent="0.25">
      <c r="C31" s="1"/>
      <c r="D31" s="11"/>
      <c r="E31" s="7"/>
      <c r="F31" s="3"/>
      <c r="N31" s="2" t="s">
        <v>20</v>
      </c>
      <c r="P31" s="1"/>
    </row>
    <row r="32" spans="1:18" x14ac:dyDescent="0.25">
      <c r="C32" s="1"/>
      <c r="D32" s="11"/>
      <c r="E32" s="7"/>
      <c r="F32" s="3"/>
      <c r="N32" s="3">
        <f ca="1">1-$N$29</f>
        <v>0.52331503688632219</v>
      </c>
    </row>
    <row r="33" spans="3:14" x14ac:dyDescent="0.25">
      <c r="C33" s="1"/>
      <c r="D33" s="11"/>
      <c r="E33" s="7"/>
      <c r="F33" s="3"/>
    </row>
    <row r="34" spans="3:14" x14ac:dyDescent="0.25">
      <c r="C34" s="1"/>
      <c r="D34" s="11"/>
      <c r="E34" s="7"/>
      <c r="F34" s="3"/>
      <c r="N34" s="2" t="s">
        <v>19</v>
      </c>
    </row>
    <row r="35" spans="3:14" x14ac:dyDescent="0.25">
      <c r="C35" s="1"/>
      <c r="D35" s="11"/>
      <c r="E35" s="7"/>
      <c r="F35" s="3"/>
      <c r="N35" s="7">
        <f ca="1">($N$23*$N$32)+($N$26*$N$29)</f>
        <v>12.322526417137723</v>
      </c>
    </row>
    <row r="36" spans="3:14" x14ac:dyDescent="0.25">
      <c r="C36" s="1"/>
      <c r="D36" s="11"/>
      <c r="E36" s="7"/>
      <c r="F36" s="3"/>
    </row>
    <row r="37" spans="3:14" x14ac:dyDescent="0.25">
      <c r="C37" s="1"/>
      <c r="D37" s="11"/>
      <c r="E37" s="7"/>
      <c r="F37" s="3"/>
    </row>
    <row r="38" spans="3:14" x14ac:dyDescent="0.25">
      <c r="C38" s="1"/>
      <c r="D38" s="11"/>
      <c r="E38" s="7"/>
      <c r="F38" s="3"/>
    </row>
    <row r="39" spans="3:14" x14ac:dyDescent="0.25">
      <c r="C39" s="1"/>
      <c r="D39" s="11"/>
      <c r="E39" s="7"/>
      <c r="F39" s="3"/>
    </row>
    <row r="40" spans="3:14" x14ac:dyDescent="0.25">
      <c r="C40" s="1"/>
      <c r="D40" s="11"/>
      <c r="E40" s="7"/>
      <c r="F40" s="3"/>
    </row>
    <row r="41" spans="3:14" x14ac:dyDescent="0.25">
      <c r="C41" s="1"/>
      <c r="D41" s="11"/>
      <c r="E41" s="7"/>
      <c r="F41" s="3"/>
    </row>
    <row r="42" spans="3:14" x14ac:dyDescent="0.25">
      <c r="C42" s="1"/>
      <c r="D42" s="11"/>
      <c r="E42" s="7"/>
      <c r="F42" s="3"/>
    </row>
    <row r="43" spans="3:14" x14ac:dyDescent="0.25">
      <c r="C43" s="1"/>
      <c r="D43" s="11"/>
      <c r="E43" s="7"/>
      <c r="F43" s="3"/>
    </row>
    <row r="44" spans="3:14" x14ac:dyDescent="0.25">
      <c r="C44" s="1"/>
      <c r="D44" s="11"/>
      <c r="E44" s="7"/>
      <c r="F44" s="3"/>
    </row>
    <row r="45" spans="3:14" x14ac:dyDescent="0.25">
      <c r="C45" s="1"/>
      <c r="D45" s="11"/>
      <c r="E45" s="7"/>
      <c r="F45" s="3"/>
    </row>
    <row r="46" spans="3:14" x14ac:dyDescent="0.25">
      <c r="C46" s="1"/>
      <c r="D46" s="11"/>
      <c r="E46" s="7"/>
      <c r="F46" s="3"/>
    </row>
    <row r="47" spans="3:14" x14ac:dyDescent="0.25">
      <c r="C47" s="1"/>
      <c r="D47" s="11"/>
      <c r="E47" s="7"/>
      <c r="F47" s="3"/>
    </row>
    <row r="48" spans="3:14" x14ac:dyDescent="0.25">
      <c r="C48" s="1"/>
      <c r="D48" s="11"/>
      <c r="E48" s="7"/>
      <c r="F48" s="3"/>
    </row>
    <row r="49" spans="3:6" x14ac:dyDescent="0.25">
      <c r="C49" s="1"/>
      <c r="D49" s="11"/>
      <c r="E49" s="7"/>
      <c r="F49" s="3"/>
    </row>
    <row r="50" spans="3:6" x14ac:dyDescent="0.25">
      <c r="C50" s="1"/>
      <c r="D50" s="11"/>
      <c r="E50" s="7"/>
      <c r="F50" s="3"/>
    </row>
    <row r="51" spans="3:6" x14ac:dyDescent="0.25">
      <c r="C51" s="1"/>
      <c r="D51" s="11"/>
      <c r="E51" s="7"/>
      <c r="F51" s="3"/>
    </row>
    <row r="52" spans="3:6" x14ac:dyDescent="0.25">
      <c r="C52" s="1"/>
      <c r="D52" s="11"/>
      <c r="E52" s="7"/>
      <c r="F52" s="3"/>
    </row>
    <row r="53" spans="3:6" x14ac:dyDescent="0.25">
      <c r="C53" s="1"/>
      <c r="D53" s="11"/>
      <c r="E53" s="7"/>
      <c r="F53" s="3"/>
    </row>
    <row r="54" spans="3:6" x14ac:dyDescent="0.25">
      <c r="C54" s="1"/>
      <c r="D54" s="11"/>
      <c r="E54" s="7"/>
      <c r="F54" s="3"/>
    </row>
    <row r="55" spans="3:6" x14ac:dyDescent="0.25">
      <c r="C55" s="1"/>
      <c r="D55" s="11"/>
      <c r="E55" s="7"/>
      <c r="F55" s="3"/>
    </row>
    <row r="56" spans="3:6" x14ac:dyDescent="0.25">
      <c r="C56" s="1"/>
      <c r="D56" s="11"/>
      <c r="E56" s="7"/>
      <c r="F56" s="3"/>
    </row>
    <row r="57" spans="3:6" x14ac:dyDescent="0.25">
      <c r="C57" s="1"/>
      <c r="D57" s="11"/>
      <c r="E57" s="7"/>
      <c r="F57" s="3"/>
    </row>
    <row r="58" spans="3:6" x14ac:dyDescent="0.25">
      <c r="C58" s="1"/>
      <c r="D58" s="11"/>
      <c r="E58" s="7"/>
      <c r="F58" s="3"/>
    </row>
    <row r="59" spans="3:6" x14ac:dyDescent="0.25">
      <c r="C59" s="1"/>
      <c r="D59" s="11"/>
      <c r="E59" s="7"/>
      <c r="F59" s="3"/>
    </row>
    <row r="60" spans="3:6" x14ac:dyDescent="0.25">
      <c r="C60" s="1"/>
      <c r="D60" s="11"/>
      <c r="E60" s="7"/>
      <c r="F60" s="3"/>
    </row>
    <row r="61" spans="3:6" x14ac:dyDescent="0.25">
      <c r="C61" s="1"/>
      <c r="D61" s="11"/>
      <c r="E61" s="7"/>
      <c r="F61" s="3"/>
    </row>
    <row r="62" spans="3:6" x14ac:dyDescent="0.25">
      <c r="C62" s="1"/>
      <c r="D62" s="11"/>
      <c r="E62" s="7"/>
      <c r="F62" s="3"/>
    </row>
    <row r="63" spans="3:6" x14ac:dyDescent="0.25">
      <c r="C63" s="1"/>
      <c r="D63" s="11"/>
      <c r="E63" s="7"/>
      <c r="F63" s="3"/>
    </row>
    <row r="64" spans="3:6" x14ac:dyDescent="0.25">
      <c r="C64" s="1"/>
      <c r="D64" s="11"/>
      <c r="E64" s="7"/>
      <c r="F64" s="3"/>
    </row>
    <row r="65" spans="3:6" x14ac:dyDescent="0.25">
      <c r="C65" s="1"/>
      <c r="D65" s="11"/>
      <c r="E65" s="7"/>
      <c r="F65" s="3"/>
    </row>
    <row r="66" spans="3:6" x14ac:dyDescent="0.25">
      <c r="C66" s="1"/>
      <c r="D66" s="11"/>
      <c r="E66" s="7"/>
      <c r="F66" s="3"/>
    </row>
    <row r="67" spans="3:6" x14ac:dyDescent="0.25">
      <c r="C67" s="1"/>
      <c r="D67" s="11"/>
      <c r="E67" s="7"/>
      <c r="F67" s="3"/>
    </row>
    <row r="68" spans="3:6" x14ac:dyDescent="0.25">
      <c r="C68" s="1"/>
      <c r="D68" s="11"/>
      <c r="E68" s="7"/>
      <c r="F68" s="3"/>
    </row>
    <row r="69" spans="3:6" x14ac:dyDescent="0.25">
      <c r="C69" s="1"/>
      <c r="D69" s="11"/>
      <c r="E69" s="7"/>
      <c r="F69" s="3"/>
    </row>
    <row r="70" spans="3:6" x14ac:dyDescent="0.25">
      <c r="C70" s="1"/>
      <c r="D70" s="11"/>
      <c r="E70" s="7"/>
      <c r="F70" s="3"/>
    </row>
    <row r="71" spans="3:6" x14ac:dyDescent="0.25">
      <c r="C71" s="1"/>
      <c r="D71" s="11"/>
      <c r="E71" s="7"/>
      <c r="F71" s="3"/>
    </row>
    <row r="72" spans="3:6" x14ac:dyDescent="0.25">
      <c r="C72" s="1"/>
      <c r="D72" s="11"/>
      <c r="E72" s="7"/>
      <c r="F72" s="3"/>
    </row>
    <row r="73" spans="3:6" x14ac:dyDescent="0.25">
      <c r="C73" s="1"/>
      <c r="D73" s="11"/>
      <c r="E73" s="7"/>
      <c r="F73" s="3"/>
    </row>
    <row r="74" spans="3:6" x14ac:dyDescent="0.25">
      <c r="C74" s="1"/>
      <c r="D74" s="11"/>
      <c r="E74" s="7"/>
      <c r="F74" s="3"/>
    </row>
    <row r="75" spans="3:6" x14ac:dyDescent="0.25">
      <c r="C75" s="1"/>
      <c r="D75" s="11"/>
      <c r="E75" s="7"/>
      <c r="F75" s="3"/>
    </row>
    <row r="76" spans="3:6" x14ac:dyDescent="0.25">
      <c r="C76" s="1"/>
      <c r="D76" s="11"/>
      <c r="E76" s="7"/>
      <c r="F76" s="3"/>
    </row>
    <row r="77" spans="3:6" x14ac:dyDescent="0.25">
      <c r="C77" s="1"/>
      <c r="D77" s="11"/>
      <c r="E77" s="7"/>
      <c r="F77" s="3"/>
    </row>
    <row r="78" spans="3:6" x14ac:dyDescent="0.25">
      <c r="C78" s="1"/>
      <c r="D78" s="11"/>
      <c r="E78" s="7"/>
      <c r="F78" s="3"/>
    </row>
    <row r="79" spans="3:6" x14ac:dyDescent="0.25">
      <c r="C79" s="1"/>
      <c r="D79" s="11"/>
      <c r="E79" s="7"/>
      <c r="F79" s="3"/>
    </row>
    <row r="80" spans="3:6" x14ac:dyDescent="0.25">
      <c r="C80" s="1"/>
      <c r="D80" s="11"/>
      <c r="E80" s="7"/>
      <c r="F80" s="3"/>
    </row>
    <row r="81" spans="3:6" x14ac:dyDescent="0.25">
      <c r="C81" s="1"/>
      <c r="D81" s="11"/>
      <c r="E81" s="7"/>
      <c r="F81" s="3"/>
    </row>
    <row r="82" spans="3:6" x14ac:dyDescent="0.25">
      <c r="C82" s="1"/>
      <c r="D82" s="11"/>
      <c r="E82" s="7"/>
      <c r="F82" s="3"/>
    </row>
    <row r="83" spans="3:6" x14ac:dyDescent="0.25">
      <c r="C83" s="1"/>
      <c r="D83" s="11"/>
      <c r="E83" s="7"/>
      <c r="F83" s="3"/>
    </row>
    <row r="84" spans="3:6" x14ac:dyDescent="0.25">
      <c r="C84" s="1"/>
      <c r="D84" s="11"/>
      <c r="E84" s="7"/>
      <c r="F84" s="3"/>
    </row>
    <row r="85" spans="3:6" x14ac:dyDescent="0.25">
      <c r="C85" s="1"/>
      <c r="D85" s="11"/>
      <c r="E85" s="7"/>
      <c r="F85" s="3"/>
    </row>
    <row r="86" spans="3:6" x14ac:dyDescent="0.25">
      <c r="C86" s="1"/>
      <c r="D86" s="11"/>
      <c r="E86" s="7"/>
      <c r="F86" s="3"/>
    </row>
    <row r="87" spans="3:6" x14ac:dyDescent="0.25">
      <c r="C87" s="1"/>
      <c r="D87" s="11"/>
      <c r="E87" s="7"/>
      <c r="F87" s="3"/>
    </row>
    <row r="88" spans="3:6" x14ac:dyDescent="0.25">
      <c r="C88" s="1"/>
      <c r="D88" s="11"/>
      <c r="E88" s="7"/>
      <c r="F88" s="3"/>
    </row>
    <row r="89" spans="3:6" x14ac:dyDescent="0.25">
      <c r="C89" s="1"/>
      <c r="D89" s="11"/>
      <c r="E89" s="7"/>
      <c r="F89" s="3"/>
    </row>
    <row r="90" spans="3:6" x14ac:dyDescent="0.25">
      <c r="C90" s="1"/>
      <c r="D90" s="11"/>
      <c r="E90" s="7"/>
      <c r="F90" s="3"/>
    </row>
    <row r="91" spans="3:6" x14ac:dyDescent="0.25">
      <c r="C91" s="1"/>
      <c r="D91" s="11"/>
      <c r="E91" s="7"/>
      <c r="F91" s="3"/>
    </row>
    <row r="92" spans="3:6" x14ac:dyDescent="0.25">
      <c r="C92" s="1"/>
      <c r="D92" s="11"/>
      <c r="E92" s="7"/>
      <c r="F92" s="3"/>
    </row>
    <row r="93" spans="3:6" x14ac:dyDescent="0.25">
      <c r="C93" s="1"/>
      <c r="D93" s="11"/>
      <c r="E93" s="7"/>
      <c r="F93" s="3"/>
    </row>
    <row r="94" spans="3:6" x14ac:dyDescent="0.25">
      <c r="C94" s="1"/>
      <c r="D94" s="11"/>
      <c r="E94" s="7"/>
      <c r="F94" s="3"/>
    </row>
    <row r="95" spans="3:6" x14ac:dyDescent="0.25">
      <c r="C95" s="1"/>
      <c r="D95" s="11"/>
      <c r="E95" s="7"/>
      <c r="F95" s="3"/>
    </row>
    <row r="96" spans="3:6" x14ac:dyDescent="0.25">
      <c r="C96" s="1"/>
      <c r="D96" s="11"/>
      <c r="E96" s="7"/>
      <c r="F96" s="3"/>
    </row>
    <row r="97" spans="3:6" x14ac:dyDescent="0.25">
      <c r="C97" s="1"/>
      <c r="D97" s="11"/>
      <c r="E97" s="7"/>
      <c r="F97" s="3"/>
    </row>
    <row r="98" spans="3:6" x14ac:dyDescent="0.25">
      <c r="C98" s="1"/>
      <c r="D98" s="11"/>
      <c r="E98" s="7"/>
      <c r="F98" s="3"/>
    </row>
    <row r="99" spans="3:6" x14ac:dyDescent="0.25">
      <c r="C99" s="1"/>
      <c r="D99" s="11"/>
      <c r="E99" s="7"/>
      <c r="F99" s="3"/>
    </row>
    <row r="100" spans="3:6" x14ac:dyDescent="0.25">
      <c r="C100" s="1"/>
      <c r="D100" s="11"/>
      <c r="E100" s="7"/>
      <c r="F100" s="3"/>
    </row>
    <row r="101" spans="3:6" x14ac:dyDescent="0.25">
      <c r="C101" s="1"/>
      <c r="D101" s="11"/>
      <c r="E101" s="7"/>
      <c r="F101" s="3"/>
    </row>
    <row r="102" spans="3:6" x14ac:dyDescent="0.25">
      <c r="C102" s="1"/>
      <c r="D102" s="11"/>
      <c r="E102" s="7"/>
      <c r="F102" s="3"/>
    </row>
    <row r="103" spans="3:6" x14ac:dyDescent="0.25">
      <c r="C103" s="1"/>
      <c r="D103" s="11"/>
      <c r="E103" s="7"/>
      <c r="F103" s="3"/>
    </row>
    <row r="104" spans="3:6" x14ac:dyDescent="0.25">
      <c r="C104" s="1"/>
      <c r="D104" s="11"/>
      <c r="E104" s="7"/>
      <c r="F104" s="3"/>
    </row>
    <row r="105" spans="3:6" x14ac:dyDescent="0.25">
      <c r="C105" s="1"/>
      <c r="D105" s="11"/>
      <c r="E105" s="7"/>
      <c r="F105" s="3"/>
    </row>
    <row r="106" spans="3:6" x14ac:dyDescent="0.25">
      <c r="C106" s="1"/>
      <c r="D106" s="11"/>
      <c r="E106" s="7"/>
      <c r="F106" s="3"/>
    </row>
    <row r="107" spans="3:6" x14ac:dyDescent="0.25">
      <c r="C107" s="1"/>
      <c r="D107" s="11"/>
      <c r="E107" s="7"/>
      <c r="F107" s="3"/>
    </row>
    <row r="108" spans="3:6" x14ac:dyDescent="0.25">
      <c r="C108" s="1"/>
      <c r="D108" s="11"/>
      <c r="E108" s="7"/>
      <c r="F108" s="3"/>
    </row>
    <row r="109" spans="3:6" x14ac:dyDescent="0.25">
      <c r="C109" s="1"/>
      <c r="D109" s="11"/>
      <c r="E109" s="7"/>
      <c r="F109" s="3"/>
    </row>
    <row r="110" spans="3:6" x14ac:dyDescent="0.25">
      <c r="C110" s="1"/>
      <c r="D110" s="11"/>
      <c r="E110" s="7"/>
      <c r="F110" s="3"/>
    </row>
    <row r="111" spans="3:6" x14ac:dyDescent="0.25">
      <c r="C111" s="1"/>
      <c r="D111" s="11"/>
      <c r="E111" s="7"/>
      <c r="F111" s="3"/>
    </row>
    <row r="112" spans="3:6" x14ac:dyDescent="0.25">
      <c r="C112" s="1"/>
      <c r="D112" s="11"/>
      <c r="E112" s="7"/>
      <c r="F112" s="3"/>
    </row>
    <row r="113" spans="3:6" x14ac:dyDescent="0.25">
      <c r="C113" s="1"/>
      <c r="D113" s="11"/>
      <c r="E113" s="7"/>
      <c r="F113" s="3"/>
    </row>
    <row r="114" spans="3:6" x14ac:dyDescent="0.25">
      <c r="C114" s="1"/>
      <c r="D114" s="11"/>
      <c r="E114" s="7"/>
      <c r="F114" s="3"/>
    </row>
    <row r="115" spans="3:6" x14ac:dyDescent="0.25">
      <c r="C115" s="1"/>
      <c r="D115" s="11"/>
      <c r="E115" s="7"/>
      <c r="F115" s="3"/>
    </row>
    <row r="116" spans="3:6" x14ac:dyDescent="0.25">
      <c r="C116" s="1"/>
      <c r="D116" s="11"/>
      <c r="E116" s="7"/>
      <c r="F116" s="3"/>
    </row>
    <row r="117" spans="3:6" x14ac:dyDescent="0.25">
      <c r="C117" s="1"/>
      <c r="D117" s="11"/>
      <c r="E117" s="7"/>
      <c r="F117" s="3"/>
    </row>
    <row r="118" spans="3:6" x14ac:dyDescent="0.25">
      <c r="C118" s="1"/>
      <c r="D118" s="11"/>
      <c r="E118" s="7"/>
      <c r="F118" s="3"/>
    </row>
    <row r="119" spans="3:6" x14ac:dyDescent="0.25">
      <c r="C119" s="1"/>
      <c r="D119" s="11"/>
      <c r="E119" s="7"/>
      <c r="F119" s="3"/>
    </row>
    <row r="120" spans="3:6" x14ac:dyDescent="0.25">
      <c r="C120" s="1"/>
      <c r="D120" s="11"/>
      <c r="E120" s="7"/>
      <c r="F120" s="3"/>
    </row>
    <row r="121" spans="3:6" x14ac:dyDescent="0.25">
      <c r="C121" s="1"/>
      <c r="D121" s="11"/>
      <c r="E121" s="7"/>
      <c r="F121" s="3"/>
    </row>
    <row r="122" spans="3:6" x14ac:dyDescent="0.25">
      <c r="C122" s="1"/>
      <c r="D122" s="11"/>
      <c r="E122" s="7"/>
      <c r="F122" s="3"/>
    </row>
    <row r="123" spans="3:6" x14ac:dyDescent="0.25">
      <c r="C123" s="1"/>
      <c r="D123" s="11"/>
      <c r="E123" s="7"/>
      <c r="F123" s="3"/>
    </row>
    <row r="124" spans="3:6" x14ac:dyDescent="0.25">
      <c r="C124" s="1"/>
      <c r="D124" s="11"/>
      <c r="E124" s="7"/>
      <c r="F124" s="3"/>
    </row>
    <row r="125" spans="3:6" x14ac:dyDescent="0.25">
      <c r="C125" s="1"/>
      <c r="D125" s="11"/>
      <c r="E125" s="7"/>
      <c r="F125" s="3"/>
    </row>
    <row r="126" spans="3:6" x14ac:dyDescent="0.25">
      <c r="C126" s="1"/>
      <c r="D126" s="11"/>
      <c r="E126" s="7"/>
      <c r="F126" s="3"/>
    </row>
    <row r="127" spans="3:6" x14ac:dyDescent="0.25">
      <c r="C127" s="1"/>
      <c r="D127" s="11"/>
      <c r="E127" s="7"/>
      <c r="F127" s="3"/>
    </row>
    <row r="128" spans="3:6" x14ac:dyDescent="0.25">
      <c r="C128" s="1"/>
      <c r="D128" s="11"/>
      <c r="E128" s="7"/>
      <c r="F128" s="3"/>
    </row>
    <row r="129" spans="3:6" x14ac:dyDescent="0.25">
      <c r="C129" s="1"/>
      <c r="D129" s="11"/>
      <c r="E129" s="7"/>
      <c r="F129" s="3"/>
    </row>
    <row r="130" spans="3:6" x14ac:dyDescent="0.25">
      <c r="C130" s="1"/>
      <c r="D130" s="11"/>
      <c r="E130" s="7"/>
      <c r="F130" s="3"/>
    </row>
    <row r="131" spans="3:6" x14ac:dyDescent="0.25">
      <c r="C131" s="1"/>
      <c r="D131" s="11"/>
      <c r="E131" s="7"/>
      <c r="F131" s="3"/>
    </row>
    <row r="132" spans="3:6" x14ac:dyDescent="0.25">
      <c r="C132" s="1"/>
      <c r="D132" s="11"/>
      <c r="E132" s="7"/>
      <c r="F132" s="3"/>
    </row>
    <row r="133" spans="3:6" x14ac:dyDescent="0.25">
      <c r="C133" s="1"/>
      <c r="D133" s="11"/>
      <c r="E133" s="7"/>
      <c r="F133" s="3"/>
    </row>
    <row r="134" spans="3:6" x14ac:dyDescent="0.25">
      <c r="C134" s="1"/>
      <c r="D134" s="11"/>
      <c r="E134" s="7"/>
      <c r="F134" s="3"/>
    </row>
    <row r="135" spans="3:6" x14ac:dyDescent="0.25">
      <c r="C135" s="1"/>
      <c r="D135" s="11"/>
      <c r="E135" s="7"/>
      <c r="F135" s="3"/>
    </row>
    <row r="136" spans="3:6" x14ac:dyDescent="0.25">
      <c r="C136" s="1"/>
      <c r="D136" s="11"/>
      <c r="E136" s="7"/>
      <c r="F136" s="3"/>
    </row>
    <row r="137" spans="3:6" x14ac:dyDescent="0.25">
      <c r="C137" s="1"/>
      <c r="D137" s="11"/>
      <c r="E137" s="7"/>
      <c r="F137" s="3"/>
    </row>
    <row r="138" spans="3:6" x14ac:dyDescent="0.25">
      <c r="C138" s="1"/>
      <c r="D138" s="11"/>
      <c r="E138" s="7"/>
      <c r="F138" s="3"/>
    </row>
    <row r="139" spans="3:6" x14ac:dyDescent="0.25">
      <c r="C139" s="1"/>
      <c r="D139" s="11"/>
      <c r="E139" s="7"/>
      <c r="F139" s="3"/>
    </row>
    <row r="140" spans="3:6" x14ac:dyDescent="0.25">
      <c r="C140" s="1"/>
      <c r="D140" s="11"/>
      <c r="E140" s="7"/>
      <c r="F140" s="3"/>
    </row>
    <row r="141" spans="3:6" x14ac:dyDescent="0.25">
      <c r="C141" s="1"/>
      <c r="D141" s="11"/>
      <c r="E141" s="7"/>
      <c r="F141" s="3"/>
    </row>
    <row r="142" spans="3:6" x14ac:dyDescent="0.25">
      <c r="C142" s="1"/>
      <c r="D142" s="11"/>
      <c r="E142" s="7"/>
      <c r="F142" s="3"/>
    </row>
    <row r="143" spans="3:6" x14ac:dyDescent="0.25">
      <c r="C143" s="1"/>
      <c r="D143" s="11"/>
      <c r="E143" s="7"/>
      <c r="F143" s="3"/>
    </row>
    <row r="144" spans="3:6" x14ac:dyDescent="0.25">
      <c r="C144" s="1"/>
      <c r="D144" s="11"/>
      <c r="E144" s="7"/>
      <c r="F144" s="3"/>
    </row>
    <row r="145" spans="3:6" x14ac:dyDescent="0.25">
      <c r="C145" s="1"/>
      <c r="D145" s="11"/>
      <c r="E145" s="7"/>
      <c r="F145" s="3"/>
    </row>
    <row r="146" spans="3:6" x14ac:dyDescent="0.25">
      <c r="C146" s="1"/>
      <c r="D146" s="11"/>
      <c r="E146" s="7"/>
      <c r="F146" s="3"/>
    </row>
    <row r="147" spans="3:6" x14ac:dyDescent="0.25">
      <c r="C147" s="1"/>
      <c r="D147" s="11"/>
      <c r="E147" s="7"/>
      <c r="F147" s="3"/>
    </row>
    <row r="148" spans="3:6" x14ac:dyDescent="0.25">
      <c r="C148" s="1"/>
      <c r="D148" s="11"/>
      <c r="E148" s="7"/>
      <c r="F148" s="3"/>
    </row>
    <row r="149" spans="3:6" x14ac:dyDescent="0.25">
      <c r="C149" s="1"/>
      <c r="D149" s="11"/>
      <c r="E149" s="7"/>
      <c r="F149" s="3"/>
    </row>
    <row r="150" spans="3:6" x14ac:dyDescent="0.25">
      <c r="C150" s="1"/>
      <c r="D150" s="11"/>
      <c r="E150" s="7"/>
      <c r="F150" s="3"/>
    </row>
    <row r="151" spans="3:6" x14ac:dyDescent="0.25">
      <c r="C151" s="1"/>
      <c r="D151" s="11"/>
      <c r="E151" s="7"/>
      <c r="F151" s="3"/>
    </row>
    <row r="152" spans="3:6" x14ac:dyDescent="0.25">
      <c r="C152" s="1"/>
      <c r="D152" s="11"/>
      <c r="E152" s="7"/>
      <c r="F152" s="3"/>
    </row>
    <row r="153" spans="3:6" x14ac:dyDescent="0.25">
      <c r="C153" s="1"/>
      <c r="D153" s="11"/>
      <c r="E153" s="7"/>
      <c r="F153" s="3"/>
    </row>
    <row r="154" spans="3:6" x14ac:dyDescent="0.25">
      <c r="C154" s="1"/>
      <c r="D154" s="11"/>
      <c r="E154" s="7"/>
      <c r="F154" s="3"/>
    </row>
    <row r="155" spans="3:6" x14ac:dyDescent="0.25">
      <c r="C155" s="1"/>
      <c r="D155" s="11"/>
      <c r="E155" s="7"/>
      <c r="F155" s="3"/>
    </row>
    <row r="156" spans="3:6" x14ac:dyDescent="0.25">
      <c r="C156" s="1"/>
      <c r="D156" s="11"/>
      <c r="E156" s="7"/>
      <c r="F156" s="3"/>
    </row>
    <row r="157" spans="3:6" x14ac:dyDescent="0.25">
      <c r="C157" s="1"/>
      <c r="D157" s="11"/>
      <c r="E157" s="7"/>
      <c r="F157" s="3"/>
    </row>
    <row r="158" spans="3:6" x14ac:dyDescent="0.25">
      <c r="C158" s="1"/>
      <c r="D158" s="11"/>
      <c r="E158" s="7"/>
      <c r="F158" s="3"/>
    </row>
    <row r="159" spans="3:6" x14ac:dyDescent="0.25">
      <c r="C159" s="1"/>
      <c r="D159" s="11"/>
      <c r="E159" s="7"/>
      <c r="F159" s="3"/>
    </row>
    <row r="160" spans="3:6" x14ac:dyDescent="0.25">
      <c r="C160" s="1"/>
      <c r="D160" s="11"/>
      <c r="E160" s="7"/>
      <c r="F160" s="3"/>
    </row>
    <row r="161" spans="3:6" x14ac:dyDescent="0.25">
      <c r="C161" s="1"/>
      <c r="D161" s="11"/>
      <c r="E161" s="7"/>
      <c r="F161" s="3"/>
    </row>
    <row r="162" spans="3:6" x14ac:dyDescent="0.25">
      <c r="C162" s="1"/>
      <c r="D162" s="11"/>
      <c r="E162" s="7"/>
      <c r="F162" s="3"/>
    </row>
    <row r="163" spans="3:6" x14ac:dyDescent="0.25">
      <c r="C163" s="1"/>
      <c r="D163" s="11"/>
      <c r="E163" s="7"/>
      <c r="F163" s="3"/>
    </row>
    <row r="164" spans="3:6" x14ac:dyDescent="0.25">
      <c r="C164" s="1"/>
      <c r="D164" s="11"/>
      <c r="E164" s="7"/>
      <c r="F164" s="3"/>
    </row>
    <row r="165" spans="3:6" x14ac:dyDescent="0.25">
      <c r="C165" s="1"/>
      <c r="D165" s="11"/>
      <c r="E165" s="7"/>
      <c r="F165" s="3"/>
    </row>
    <row r="166" spans="3:6" x14ac:dyDescent="0.25">
      <c r="C166" s="1"/>
      <c r="D166" s="11"/>
      <c r="E166" s="7"/>
      <c r="F166" s="3"/>
    </row>
    <row r="167" spans="3:6" x14ac:dyDescent="0.25">
      <c r="C167" s="1"/>
      <c r="D167" s="11"/>
      <c r="E167" s="7"/>
      <c r="F167" s="3"/>
    </row>
    <row r="168" spans="3:6" x14ac:dyDescent="0.25">
      <c r="C168" s="1"/>
      <c r="D168" s="11"/>
      <c r="E168" s="7"/>
      <c r="F168" s="3"/>
    </row>
    <row r="169" spans="3:6" x14ac:dyDescent="0.25">
      <c r="C169" s="1"/>
      <c r="D169" s="11"/>
      <c r="E169" s="7"/>
      <c r="F169" s="3"/>
    </row>
    <row r="170" spans="3:6" x14ac:dyDescent="0.25">
      <c r="C170" s="1"/>
      <c r="D170" s="11"/>
      <c r="E170" s="7"/>
      <c r="F170" s="3"/>
    </row>
    <row r="171" spans="3:6" x14ac:dyDescent="0.25">
      <c r="C171" s="1"/>
      <c r="D171" s="11"/>
      <c r="E171" s="7"/>
      <c r="F171" s="3"/>
    </row>
    <row r="172" spans="3:6" x14ac:dyDescent="0.25">
      <c r="C172" s="1"/>
      <c r="D172" s="11"/>
      <c r="E172" s="7"/>
      <c r="F172" s="3"/>
    </row>
    <row r="173" spans="3:6" x14ac:dyDescent="0.25">
      <c r="C173" s="1"/>
      <c r="D173" s="11"/>
      <c r="E173" s="7"/>
      <c r="F173" s="3"/>
    </row>
    <row r="174" spans="3:6" x14ac:dyDescent="0.25">
      <c r="C174" s="1"/>
      <c r="D174" s="11"/>
      <c r="E174" s="7"/>
      <c r="F174" s="3"/>
    </row>
    <row r="175" spans="3:6" x14ac:dyDescent="0.25">
      <c r="C175" s="1"/>
      <c r="D175" s="11"/>
      <c r="E175" s="7"/>
      <c r="F175" s="3"/>
    </row>
    <row r="176" spans="3:6" x14ac:dyDescent="0.25">
      <c r="C176" s="1"/>
      <c r="D176" s="11"/>
      <c r="E176" s="7"/>
      <c r="F176" s="3"/>
    </row>
    <row r="177" spans="3:6" x14ac:dyDescent="0.25">
      <c r="C177" s="1"/>
      <c r="D177" s="11"/>
      <c r="E177" s="7"/>
      <c r="F177" s="3"/>
    </row>
    <row r="178" spans="3:6" x14ac:dyDescent="0.25">
      <c r="C178" s="1"/>
      <c r="D178" s="11"/>
      <c r="E178" s="7"/>
      <c r="F178" s="3"/>
    </row>
    <row r="179" spans="3:6" x14ac:dyDescent="0.25">
      <c r="C179" s="1"/>
      <c r="D179" s="11"/>
      <c r="E179" s="7"/>
      <c r="F179" s="3"/>
    </row>
    <row r="180" spans="3:6" x14ac:dyDescent="0.25">
      <c r="C180" s="1"/>
      <c r="D180" s="11"/>
      <c r="E180" s="7"/>
      <c r="F180" s="3"/>
    </row>
    <row r="181" spans="3:6" x14ac:dyDescent="0.25">
      <c r="C181" s="1"/>
      <c r="D181" s="11"/>
      <c r="E181" s="7"/>
      <c r="F181" s="3"/>
    </row>
    <row r="182" spans="3:6" x14ac:dyDescent="0.25">
      <c r="C182" s="1"/>
      <c r="D182" s="11"/>
      <c r="E182" s="7"/>
      <c r="F182" s="3"/>
    </row>
    <row r="183" spans="3:6" x14ac:dyDescent="0.25">
      <c r="C183" s="1"/>
      <c r="D183" s="11"/>
      <c r="E183" s="7"/>
      <c r="F183" s="3"/>
    </row>
    <row r="184" spans="3:6" x14ac:dyDescent="0.25">
      <c r="C184" s="1"/>
      <c r="D184" s="11"/>
      <c r="E184" s="7"/>
      <c r="F184" s="3"/>
    </row>
    <row r="185" spans="3:6" x14ac:dyDescent="0.25">
      <c r="C185" s="1"/>
      <c r="D185" s="11"/>
      <c r="E185" s="7"/>
      <c r="F185" s="3"/>
    </row>
    <row r="186" spans="3:6" x14ac:dyDescent="0.25">
      <c r="C186" s="1"/>
      <c r="D186" s="11"/>
      <c r="E186" s="7"/>
      <c r="F186" s="3"/>
    </row>
    <row r="187" spans="3:6" x14ac:dyDescent="0.25">
      <c r="C187" s="1"/>
      <c r="D187" s="11"/>
      <c r="E187" s="7"/>
      <c r="F187" s="3"/>
    </row>
    <row r="188" spans="3:6" x14ac:dyDescent="0.25">
      <c r="C188" s="1"/>
      <c r="D188" s="11"/>
      <c r="E188" s="7"/>
      <c r="F188" s="3"/>
    </row>
    <row r="189" spans="3:6" x14ac:dyDescent="0.25">
      <c r="C189" s="1"/>
      <c r="D189" s="11"/>
      <c r="E189" s="7"/>
      <c r="F189" s="3"/>
    </row>
    <row r="190" spans="3:6" x14ac:dyDescent="0.25">
      <c r="C190" s="1"/>
      <c r="D190" s="11"/>
      <c r="E190" s="7"/>
      <c r="F190" s="3"/>
    </row>
    <row r="191" spans="3:6" x14ac:dyDescent="0.25">
      <c r="C191" s="1"/>
      <c r="D191" s="11"/>
      <c r="E191" s="7"/>
      <c r="F191" s="3"/>
    </row>
    <row r="192" spans="3:6" x14ac:dyDescent="0.25">
      <c r="C192" s="1"/>
      <c r="D192" s="11"/>
      <c r="E192" s="7"/>
      <c r="F192" s="3"/>
    </row>
    <row r="193" spans="3:6" x14ac:dyDescent="0.25">
      <c r="C193" s="1"/>
      <c r="D193" s="11"/>
      <c r="E193" s="7"/>
      <c r="F193" s="3"/>
    </row>
    <row r="194" spans="3:6" x14ac:dyDescent="0.25">
      <c r="C194" s="1"/>
      <c r="D194" s="11"/>
      <c r="E194" s="7"/>
      <c r="F194" s="3"/>
    </row>
    <row r="195" spans="3:6" x14ac:dyDescent="0.25">
      <c r="C195" s="1"/>
      <c r="D195" s="11"/>
      <c r="E195" s="7"/>
      <c r="F195" s="3"/>
    </row>
    <row r="196" spans="3:6" x14ac:dyDescent="0.25">
      <c r="C196" s="1"/>
      <c r="D196" s="11"/>
      <c r="E196" s="7"/>
      <c r="F196" s="3"/>
    </row>
    <row r="197" spans="3:6" x14ac:dyDescent="0.25">
      <c r="C197" s="1"/>
      <c r="D197" s="11"/>
      <c r="E197" s="7"/>
      <c r="F197" s="3"/>
    </row>
    <row r="198" spans="3:6" x14ac:dyDescent="0.25">
      <c r="C198" s="1"/>
      <c r="D198" s="11"/>
      <c r="E198" s="7"/>
      <c r="F198" s="3"/>
    </row>
    <row r="199" spans="3:6" x14ac:dyDescent="0.25">
      <c r="C199" s="1"/>
      <c r="D199" s="11"/>
      <c r="E199" s="7"/>
      <c r="F199" s="3"/>
    </row>
    <row r="200" spans="3:6" x14ac:dyDescent="0.25">
      <c r="C200" s="1"/>
      <c r="D200" s="11"/>
      <c r="E200" s="7"/>
      <c r="F200" s="3"/>
    </row>
    <row r="201" spans="3:6" x14ac:dyDescent="0.25">
      <c r="C201" s="1"/>
      <c r="D201" s="11"/>
      <c r="E201" s="7"/>
      <c r="F201" s="3"/>
    </row>
    <row r="202" spans="3:6" x14ac:dyDescent="0.25">
      <c r="C202" s="1"/>
      <c r="D202" s="11"/>
      <c r="E202" s="7"/>
      <c r="F202" s="3"/>
    </row>
    <row r="203" spans="3:6" x14ac:dyDescent="0.25">
      <c r="C203" s="1"/>
      <c r="D203" s="11"/>
      <c r="E203" s="7"/>
      <c r="F203" s="3"/>
    </row>
    <row r="204" spans="3:6" x14ac:dyDescent="0.25">
      <c r="C204" s="1"/>
      <c r="D204" s="11"/>
      <c r="E204" s="7"/>
      <c r="F204" s="3"/>
    </row>
    <row r="205" spans="3:6" x14ac:dyDescent="0.25">
      <c r="C205" s="1"/>
      <c r="D205" s="11"/>
      <c r="E205" s="7"/>
      <c r="F205" s="3"/>
    </row>
    <row r="206" spans="3:6" x14ac:dyDescent="0.25">
      <c r="C206" s="1"/>
      <c r="D206" s="11"/>
      <c r="E206" s="7"/>
      <c r="F206" s="3"/>
    </row>
    <row r="207" spans="3:6" x14ac:dyDescent="0.25">
      <c r="C207" s="1"/>
      <c r="D207" s="11"/>
      <c r="E207" s="7"/>
      <c r="F207" s="3"/>
    </row>
    <row r="208" spans="3:6" x14ac:dyDescent="0.25">
      <c r="C208" s="1"/>
      <c r="D208" s="11"/>
      <c r="E208" s="7"/>
      <c r="F208" s="3"/>
    </row>
    <row r="209" spans="3:6" x14ac:dyDescent="0.25">
      <c r="C209" s="1"/>
      <c r="D209" s="11"/>
      <c r="E209" s="7"/>
      <c r="F209" s="3"/>
    </row>
    <row r="210" spans="3:6" x14ac:dyDescent="0.25">
      <c r="C210" s="1"/>
      <c r="D210" s="11"/>
      <c r="E210" s="7"/>
      <c r="F210" s="3"/>
    </row>
    <row r="211" spans="3:6" x14ac:dyDescent="0.25">
      <c r="C211" s="1"/>
      <c r="D211" s="11"/>
      <c r="E211" s="7"/>
      <c r="F211" s="3"/>
    </row>
    <row r="212" spans="3:6" x14ac:dyDescent="0.25">
      <c r="C212" s="1"/>
      <c r="D212" s="11"/>
      <c r="E212" s="7"/>
      <c r="F212" s="3"/>
    </row>
    <row r="213" spans="3:6" x14ac:dyDescent="0.25">
      <c r="C213" s="1"/>
      <c r="D213" s="11"/>
      <c r="E213" s="7"/>
      <c r="F213" s="3"/>
    </row>
    <row r="214" spans="3:6" x14ac:dyDescent="0.25">
      <c r="C214" s="1"/>
      <c r="D214" s="11"/>
      <c r="E214" s="7"/>
      <c r="F214" s="3"/>
    </row>
    <row r="215" spans="3:6" x14ac:dyDescent="0.25">
      <c r="C215" s="1"/>
      <c r="D215" s="11"/>
      <c r="E215" s="7"/>
      <c r="F215" s="3"/>
    </row>
    <row r="216" spans="3:6" x14ac:dyDescent="0.25">
      <c r="C216" s="1"/>
      <c r="D216" s="11"/>
      <c r="E216" s="7"/>
      <c r="F216" s="3"/>
    </row>
    <row r="217" spans="3:6" x14ac:dyDescent="0.25">
      <c r="C217" s="1"/>
      <c r="D217" s="11"/>
      <c r="E217" s="7"/>
      <c r="F217" s="3"/>
    </row>
    <row r="218" spans="3:6" x14ac:dyDescent="0.25">
      <c r="C218" s="1"/>
      <c r="D218" s="11"/>
      <c r="E218" s="7"/>
      <c r="F218" s="3"/>
    </row>
    <row r="219" spans="3:6" x14ac:dyDescent="0.25">
      <c r="C219" s="1"/>
      <c r="D219" s="11"/>
      <c r="E219" s="7"/>
      <c r="F219" s="3"/>
    </row>
    <row r="220" spans="3:6" x14ac:dyDescent="0.25">
      <c r="C220" s="1"/>
      <c r="D220" s="11"/>
      <c r="E220" s="7"/>
      <c r="F220" s="3"/>
    </row>
    <row r="221" spans="3:6" x14ac:dyDescent="0.25">
      <c r="C221" s="1"/>
      <c r="D221" s="11"/>
      <c r="E221" s="7"/>
      <c r="F221" s="3"/>
    </row>
    <row r="222" spans="3:6" x14ac:dyDescent="0.25">
      <c r="C222" s="1"/>
      <c r="D222" s="11"/>
      <c r="E222" s="7"/>
      <c r="F222" s="3"/>
    </row>
    <row r="223" spans="3:6" x14ac:dyDescent="0.25">
      <c r="C223" s="1"/>
      <c r="D223" s="11"/>
      <c r="E223" s="7"/>
      <c r="F223" s="3"/>
    </row>
    <row r="224" spans="3:6" x14ac:dyDescent="0.25">
      <c r="C224" s="1"/>
      <c r="D224" s="11"/>
      <c r="E224" s="7"/>
      <c r="F224" s="3"/>
    </row>
    <row r="225" spans="3:6" x14ac:dyDescent="0.25">
      <c r="C225" s="1"/>
      <c r="D225" s="11"/>
      <c r="E225" s="7"/>
      <c r="F225" s="3"/>
    </row>
    <row r="226" spans="3:6" x14ac:dyDescent="0.25">
      <c r="C226" s="1"/>
      <c r="D226" s="11"/>
      <c r="E226" s="7"/>
      <c r="F226" s="3"/>
    </row>
    <row r="227" spans="3:6" x14ac:dyDescent="0.25">
      <c r="C227" s="1"/>
      <c r="D227" s="11"/>
      <c r="E227" s="7"/>
      <c r="F227" s="3"/>
    </row>
    <row r="228" spans="3:6" x14ac:dyDescent="0.25">
      <c r="C228" s="1"/>
      <c r="D228" s="11"/>
      <c r="E228" s="7"/>
      <c r="F228" s="3"/>
    </row>
    <row r="229" spans="3:6" x14ac:dyDescent="0.25">
      <c r="C229" s="1"/>
      <c r="D229" s="11"/>
      <c r="E229" s="7"/>
      <c r="F229" s="3"/>
    </row>
    <row r="230" spans="3:6" x14ac:dyDescent="0.25">
      <c r="C230" s="1"/>
      <c r="D230" s="11"/>
      <c r="E230" s="7"/>
      <c r="F230" s="3"/>
    </row>
    <row r="231" spans="3:6" x14ac:dyDescent="0.25">
      <c r="C231" s="1"/>
      <c r="D231" s="11"/>
      <c r="E231" s="7"/>
      <c r="F231" s="3"/>
    </row>
    <row r="232" spans="3:6" x14ac:dyDescent="0.25">
      <c r="C232" s="1"/>
      <c r="D232" s="11"/>
      <c r="E232" s="7"/>
      <c r="F232" s="3"/>
    </row>
    <row r="233" spans="3:6" x14ac:dyDescent="0.25">
      <c r="C233" s="1"/>
      <c r="D233" s="11"/>
      <c r="E233" s="7"/>
      <c r="F233" s="3"/>
    </row>
    <row r="234" spans="3:6" x14ac:dyDescent="0.25">
      <c r="C234" s="1"/>
      <c r="D234" s="11"/>
      <c r="E234" s="7"/>
      <c r="F234" s="3"/>
    </row>
    <row r="235" spans="3:6" x14ac:dyDescent="0.25">
      <c r="C235" s="1"/>
      <c r="D235" s="11"/>
      <c r="E235" s="7"/>
      <c r="F235" s="3"/>
    </row>
    <row r="236" spans="3:6" x14ac:dyDescent="0.25">
      <c r="C236" s="1"/>
      <c r="D236" s="11"/>
      <c r="E236" s="7"/>
      <c r="F236" s="3"/>
    </row>
    <row r="237" spans="3:6" x14ac:dyDescent="0.25">
      <c r="C237" s="1"/>
      <c r="D237" s="11"/>
      <c r="E237" s="7"/>
      <c r="F237" s="3"/>
    </row>
    <row r="238" spans="3:6" x14ac:dyDescent="0.25">
      <c r="C238" s="1"/>
      <c r="D238" s="11"/>
      <c r="E238" s="7"/>
      <c r="F238" s="3"/>
    </row>
    <row r="239" spans="3:6" x14ac:dyDescent="0.25">
      <c r="C239" s="1"/>
      <c r="D239" s="11"/>
      <c r="E239" s="7"/>
      <c r="F239" s="3"/>
    </row>
    <row r="240" spans="3:6" x14ac:dyDescent="0.25">
      <c r="C240" s="1"/>
      <c r="D240" s="11"/>
      <c r="E240" s="7"/>
      <c r="F240" s="3"/>
    </row>
    <row r="241" spans="3:6" x14ac:dyDescent="0.25">
      <c r="C241" s="1"/>
      <c r="D241" s="11"/>
      <c r="E241" s="7"/>
      <c r="F241" s="3"/>
    </row>
    <row r="242" spans="3:6" x14ac:dyDescent="0.25">
      <c r="C242" s="1"/>
      <c r="D242" s="11"/>
      <c r="E242" s="7"/>
      <c r="F242" s="3"/>
    </row>
    <row r="243" spans="3:6" x14ac:dyDescent="0.25">
      <c r="C243" s="1"/>
      <c r="D243" s="11"/>
      <c r="E243" s="7"/>
      <c r="F243" s="3"/>
    </row>
    <row r="244" spans="3:6" x14ac:dyDescent="0.25">
      <c r="C244" s="1"/>
      <c r="D244" s="11"/>
      <c r="E244" s="7"/>
      <c r="F244" s="3"/>
    </row>
    <row r="245" spans="3:6" x14ac:dyDescent="0.25">
      <c r="C245" s="1"/>
      <c r="D245" s="11"/>
      <c r="E245" s="7"/>
      <c r="F245" s="3"/>
    </row>
    <row r="246" spans="3:6" x14ac:dyDescent="0.25">
      <c r="C246" s="1"/>
      <c r="D246" s="11"/>
      <c r="E246" s="7"/>
      <c r="F246" s="3"/>
    </row>
    <row r="247" spans="3:6" x14ac:dyDescent="0.25">
      <c r="C247" s="1"/>
      <c r="D247" s="11"/>
      <c r="E247" s="7"/>
      <c r="F247" s="3"/>
    </row>
    <row r="248" spans="3:6" x14ac:dyDescent="0.25">
      <c r="C248" s="1"/>
      <c r="D248" s="11"/>
      <c r="E248" s="7"/>
      <c r="F248" s="3"/>
    </row>
    <row r="249" spans="3:6" x14ac:dyDescent="0.25">
      <c r="C249" s="1"/>
      <c r="D249" s="11"/>
      <c r="E249" s="7"/>
      <c r="F249" s="3"/>
    </row>
    <row r="250" spans="3:6" x14ac:dyDescent="0.25">
      <c r="C250" s="1"/>
      <c r="D250" s="11"/>
      <c r="E250" s="7"/>
      <c r="F250" s="3"/>
    </row>
    <row r="251" spans="3:6" x14ac:dyDescent="0.25">
      <c r="C251" s="1"/>
      <c r="D251" s="11"/>
      <c r="E251" s="7"/>
      <c r="F251" s="3"/>
    </row>
    <row r="252" spans="3:6" x14ac:dyDescent="0.25">
      <c r="C252" s="1"/>
      <c r="D252" s="11"/>
      <c r="E252" s="7"/>
      <c r="F252" s="3"/>
    </row>
    <row r="253" spans="3:6" x14ac:dyDescent="0.25">
      <c r="C253" s="1"/>
      <c r="D253" s="11"/>
      <c r="E253" s="7"/>
      <c r="F253" s="3"/>
    </row>
    <row r="254" spans="3:6" x14ac:dyDescent="0.25">
      <c r="C254" s="1"/>
      <c r="D254" s="11"/>
      <c r="E254" s="7"/>
      <c r="F254" s="3"/>
    </row>
    <row r="255" spans="3:6" x14ac:dyDescent="0.25">
      <c r="C255" s="1"/>
      <c r="D255" s="11"/>
      <c r="E255" s="7"/>
      <c r="F255" s="3"/>
    </row>
    <row r="256" spans="3:6" x14ac:dyDescent="0.25">
      <c r="C256" s="1"/>
      <c r="D256" s="11"/>
      <c r="E256" s="7"/>
      <c r="F256" s="3"/>
    </row>
    <row r="257" spans="3:6" x14ac:dyDescent="0.25">
      <c r="C257" s="1"/>
      <c r="D257" s="11"/>
      <c r="E257" s="7"/>
      <c r="F257" s="3"/>
    </row>
    <row r="258" spans="3:6" x14ac:dyDescent="0.25">
      <c r="C258" s="1"/>
      <c r="D258" s="11"/>
      <c r="E258" s="7"/>
      <c r="F258" s="3"/>
    </row>
    <row r="259" spans="3:6" x14ac:dyDescent="0.25">
      <c r="C259" s="1"/>
      <c r="D259" s="11"/>
      <c r="E259" s="7"/>
      <c r="F259" s="3"/>
    </row>
    <row r="260" spans="3:6" x14ac:dyDescent="0.25">
      <c r="C260" s="1"/>
      <c r="D260" s="11"/>
      <c r="E260" s="7"/>
      <c r="F260" s="3"/>
    </row>
    <row r="261" spans="3:6" x14ac:dyDescent="0.25">
      <c r="C261" s="1"/>
      <c r="D261" s="11"/>
      <c r="E261" s="7"/>
      <c r="F261" s="3"/>
    </row>
    <row r="262" spans="3:6" x14ac:dyDescent="0.25">
      <c r="C262" s="1"/>
      <c r="D262" s="11"/>
      <c r="E262" s="7"/>
      <c r="F262" s="3"/>
    </row>
    <row r="263" spans="3:6" x14ac:dyDescent="0.25">
      <c r="C263" s="1"/>
      <c r="D263" s="11"/>
      <c r="E263" s="7"/>
      <c r="F263" s="3"/>
    </row>
    <row r="264" spans="3:6" x14ac:dyDescent="0.25">
      <c r="C264" s="1"/>
      <c r="D264" s="11"/>
      <c r="E264" s="7"/>
      <c r="F264" s="3"/>
    </row>
    <row r="265" spans="3:6" x14ac:dyDescent="0.25">
      <c r="C265" s="1"/>
      <c r="D265" s="11"/>
      <c r="E265" s="7"/>
      <c r="F265" s="3"/>
    </row>
    <row r="266" spans="3:6" x14ac:dyDescent="0.25">
      <c r="C266" s="1"/>
      <c r="D266" s="11"/>
      <c r="E266" s="7"/>
      <c r="F266" s="3"/>
    </row>
    <row r="267" spans="3:6" x14ac:dyDescent="0.25">
      <c r="C267" s="1"/>
      <c r="D267" s="11"/>
      <c r="E267" s="7"/>
      <c r="F267" s="3"/>
    </row>
    <row r="268" spans="3:6" x14ac:dyDescent="0.25">
      <c r="C268" s="1"/>
      <c r="D268" s="11"/>
      <c r="E268" s="7"/>
      <c r="F268" s="3"/>
    </row>
    <row r="269" spans="3:6" x14ac:dyDescent="0.25">
      <c r="C269" s="1"/>
      <c r="D269" s="11"/>
      <c r="E269" s="7"/>
      <c r="F269" s="3"/>
    </row>
    <row r="270" spans="3:6" x14ac:dyDescent="0.25">
      <c r="C270" s="1"/>
      <c r="D270" s="11"/>
      <c r="E270" s="7"/>
      <c r="F270" s="3"/>
    </row>
    <row r="271" spans="3:6" x14ac:dyDescent="0.25">
      <c r="C271" s="1"/>
      <c r="D271" s="11"/>
      <c r="E271" s="7"/>
      <c r="F271" s="3"/>
    </row>
    <row r="272" spans="3:6" x14ac:dyDescent="0.25">
      <c r="C272" s="1"/>
      <c r="D272" s="11"/>
      <c r="E272" s="7"/>
      <c r="F272" s="3"/>
    </row>
    <row r="273" spans="3:6" x14ac:dyDescent="0.25">
      <c r="C273" s="1"/>
      <c r="D273" s="11"/>
      <c r="E273" s="7"/>
      <c r="F273" s="3"/>
    </row>
    <row r="274" spans="3:6" x14ac:dyDescent="0.25">
      <c r="C274" s="1"/>
      <c r="D274" s="11"/>
      <c r="E274" s="7"/>
      <c r="F274" s="3"/>
    </row>
    <row r="275" spans="3:6" x14ac:dyDescent="0.25">
      <c r="C275" s="1"/>
      <c r="D275" s="11"/>
      <c r="E275" s="7"/>
      <c r="F275" s="3"/>
    </row>
    <row r="276" spans="3:6" x14ac:dyDescent="0.25">
      <c r="C276" s="1"/>
      <c r="D276" s="11"/>
      <c r="E276" s="7"/>
      <c r="F276" s="3"/>
    </row>
    <row r="277" spans="3:6" x14ac:dyDescent="0.25">
      <c r="C277" s="1"/>
      <c r="D277" s="11"/>
      <c r="E277" s="7"/>
      <c r="F277" s="3"/>
    </row>
    <row r="278" spans="3:6" x14ac:dyDescent="0.25">
      <c r="C278" s="1"/>
      <c r="D278" s="11"/>
      <c r="E278" s="7"/>
      <c r="F278" s="3"/>
    </row>
    <row r="279" spans="3:6" x14ac:dyDescent="0.25">
      <c r="C279" s="1"/>
      <c r="D279" s="11"/>
      <c r="E279" s="7"/>
      <c r="F279" s="3"/>
    </row>
    <row r="280" spans="3:6" x14ac:dyDescent="0.25">
      <c r="C280" s="1"/>
      <c r="D280" s="11"/>
      <c r="E280" s="7"/>
      <c r="F280" s="3"/>
    </row>
    <row r="281" spans="3:6" x14ac:dyDescent="0.25">
      <c r="C281" s="1"/>
      <c r="D281" s="11"/>
      <c r="E281" s="7"/>
      <c r="F281" s="3"/>
    </row>
    <row r="282" spans="3:6" x14ac:dyDescent="0.25">
      <c r="C282" s="1"/>
      <c r="D282" s="11"/>
      <c r="E282" s="7"/>
      <c r="F282" s="3"/>
    </row>
    <row r="283" spans="3:6" x14ac:dyDescent="0.25">
      <c r="C283" s="1"/>
      <c r="D283" s="11"/>
      <c r="E283" s="7"/>
      <c r="F283" s="3"/>
    </row>
    <row r="284" spans="3:6" x14ac:dyDescent="0.25">
      <c r="C284" s="1"/>
      <c r="D284" s="11"/>
      <c r="E284" s="7"/>
      <c r="F284" s="3"/>
    </row>
    <row r="285" spans="3:6" x14ac:dyDescent="0.25">
      <c r="C285" s="1"/>
      <c r="D285" s="11"/>
      <c r="E285" s="7"/>
      <c r="F285" s="3"/>
    </row>
    <row r="286" spans="3:6" x14ac:dyDescent="0.25">
      <c r="C286" s="1"/>
      <c r="D286" s="11"/>
      <c r="E286" s="7"/>
      <c r="F286" s="3"/>
    </row>
    <row r="287" spans="3:6" x14ac:dyDescent="0.25">
      <c r="C287" s="1"/>
      <c r="D287" s="11"/>
      <c r="E287" s="7"/>
      <c r="F287" s="3"/>
    </row>
    <row r="288" spans="3:6" x14ac:dyDescent="0.25">
      <c r="C288" s="1"/>
      <c r="D288" s="11"/>
      <c r="E288" s="7"/>
      <c r="F288" s="3"/>
    </row>
    <row r="289" spans="3:6" x14ac:dyDescent="0.25">
      <c r="C289" s="1"/>
      <c r="D289" s="11"/>
      <c r="E289" s="7"/>
      <c r="F289" s="3"/>
    </row>
    <row r="290" spans="3:6" x14ac:dyDescent="0.25">
      <c r="C290" s="1"/>
      <c r="D290" s="11"/>
      <c r="E290" s="7"/>
      <c r="F290" s="3"/>
    </row>
    <row r="291" spans="3:6" x14ac:dyDescent="0.25">
      <c r="C291" s="1"/>
      <c r="D291" s="11"/>
      <c r="E291" s="7"/>
      <c r="F291" s="3"/>
    </row>
    <row r="292" spans="3:6" x14ac:dyDescent="0.25">
      <c r="C292" s="1"/>
      <c r="D292" s="11"/>
      <c r="E292" s="7"/>
      <c r="F292" s="3"/>
    </row>
    <row r="293" spans="3:6" x14ac:dyDescent="0.25">
      <c r="C293" s="1"/>
      <c r="D293" s="11"/>
      <c r="E293" s="7"/>
      <c r="F293" s="3"/>
    </row>
    <row r="294" spans="3:6" x14ac:dyDescent="0.25">
      <c r="C294" s="1"/>
      <c r="D294" s="11"/>
      <c r="E294" s="7"/>
      <c r="F294" s="3"/>
    </row>
    <row r="295" spans="3:6" x14ac:dyDescent="0.25">
      <c r="C295" s="1"/>
      <c r="D295" s="11"/>
      <c r="E295" s="7"/>
      <c r="F295" s="3"/>
    </row>
    <row r="296" spans="3:6" x14ac:dyDescent="0.25">
      <c r="C296" s="1"/>
      <c r="D296" s="11"/>
      <c r="E296" s="7"/>
      <c r="F296" s="3"/>
    </row>
    <row r="297" spans="3:6" x14ac:dyDescent="0.25">
      <c r="C297" s="1"/>
      <c r="D297" s="11"/>
      <c r="E297" s="7"/>
      <c r="F297" s="3"/>
    </row>
    <row r="298" spans="3:6" x14ac:dyDescent="0.25">
      <c r="C298" s="1"/>
      <c r="D298" s="11"/>
      <c r="E298" s="7"/>
      <c r="F298" s="3"/>
    </row>
    <row r="299" spans="3:6" x14ac:dyDescent="0.25">
      <c r="C299" s="1"/>
      <c r="D299" s="11"/>
      <c r="E299" s="7"/>
      <c r="F299" s="3"/>
    </row>
    <row r="300" spans="3:6" x14ac:dyDescent="0.25">
      <c r="C300" s="1"/>
      <c r="D300" s="11"/>
      <c r="E300" s="7"/>
      <c r="F300" s="3"/>
    </row>
    <row r="301" spans="3:6" x14ac:dyDescent="0.25">
      <c r="C301" s="1"/>
      <c r="D301" s="11"/>
      <c r="E301" s="7"/>
      <c r="F301" s="3"/>
    </row>
    <row r="302" spans="3:6" x14ac:dyDescent="0.25">
      <c r="C302" s="1"/>
      <c r="D302" s="11"/>
      <c r="E302" s="7"/>
      <c r="F302" s="3"/>
    </row>
    <row r="303" spans="3:6" x14ac:dyDescent="0.25">
      <c r="C303" s="1"/>
      <c r="D303" s="11"/>
      <c r="E303" s="7"/>
      <c r="F303" s="3"/>
    </row>
    <row r="304" spans="3:6" x14ac:dyDescent="0.25">
      <c r="C304" s="1"/>
      <c r="D304" s="11"/>
      <c r="E304" s="7"/>
      <c r="F304" s="3"/>
    </row>
    <row r="305" spans="3:6" x14ac:dyDescent="0.25">
      <c r="C305" s="1"/>
      <c r="D305" s="11"/>
      <c r="E305" s="7"/>
      <c r="F305" s="3"/>
    </row>
    <row r="306" spans="3:6" x14ac:dyDescent="0.25">
      <c r="C306" s="1"/>
      <c r="D306" s="11"/>
      <c r="E306" s="7"/>
      <c r="F306" s="3"/>
    </row>
    <row r="307" spans="3:6" x14ac:dyDescent="0.25">
      <c r="C307" s="1"/>
      <c r="D307" s="11"/>
      <c r="E307" s="7"/>
      <c r="F307" s="3"/>
    </row>
    <row r="308" spans="3:6" x14ac:dyDescent="0.25">
      <c r="C308" s="1"/>
      <c r="D308" s="11"/>
      <c r="E308" s="7"/>
      <c r="F308" s="3"/>
    </row>
    <row r="309" spans="3:6" x14ac:dyDescent="0.25">
      <c r="C309" s="1"/>
      <c r="D309" s="11"/>
      <c r="E309" s="7"/>
      <c r="F309" s="3"/>
    </row>
    <row r="310" spans="3:6" x14ac:dyDescent="0.25">
      <c r="C310" s="1"/>
      <c r="D310" s="11"/>
      <c r="E310" s="7"/>
      <c r="F310" s="3"/>
    </row>
    <row r="311" spans="3:6" x14ac:dyDescent="0.25">
      <c r="C311" s="1"/>
      <c r="D311" s="11"/>
      <c r="E311" s="7"/>
      <c r="F311" s="3"/>
    </row>
    <row r="312" spans="3:6" x14ac:dyDescent="0.25">
      <c r="C312" s="1"/>
      <c r="D312" s="11"/>
      <c r="E312" s="7"/>
      <c r="F312" s="3"/>
    </row>
    <row r="313" spans="3:6" x14ac:dyDescent="0.25">
      <c r="C313" s="1"/>
      <c r="D313" s="11"/>
      <c r="E313" s="7"/>
      <c r="F313" s="3"/>
    </row>
    <row r="314" spans="3:6" x14ac:dyDescent="0.25">
      <c r="C314" s="1"/>
      <c r="D314" s="11"/>
      <c r="E314" s="7"/>
      <c r="F314" s="3"/>
    </row>
    <row r="315" spans="3:6" x14ac:dyDescent="0.25">
      <c r="C315" s="1"/>
      <c r="D315" s="11"/>
      <c r="E315" s="7"/>
      <c r="F315" s="3"/>
    </row>
    <row r="316" spans="3:6" x14ac:dyDescent="0.25">
      <c r="C316" s="1"/>
      <c r="D316" s="11"/>
      <c r="E316" s="7"/>
      <c r="F316" s="3"/>
    </row>
    <row r="317" spans="3:6" x14ac:dyDescent="0.25">
      <c r="C317" s="1"/>
      <c r="D317" s="11"/>
      <c r="E317" s="7"/>
      <c r="F317" s="3"/>
    </row>
    <row r="318" spans="3:6" x14ac:dyDescent="0.25">
      <c r="C318" s="1"/>
      <c r="D318" s="11"/>
      <c r="E318" s="7"/>
      <c r="F318" s="3"/>
    </row>
    <row r="319" spans="3:6" x14ac:dyDescent="0.25">
      <c r="C319" s="1"/>
      <c r="D319" s="11"/>
      <c r="E319" s="7"/>
      <c r="F319" s="3"/>
    </row>
    <row r="320" spans="3:6" x14ac:dyDescent="0.25">
      <c r="C320" s="1"/>
      <c r="D320" s="11"/>
      <c r="E320" s="7"/>
      <c r="F320" s="3"/>
    </row>
    <row r="321" spans="3:6" x14ac:dyDescent="0.25">
      <c r="C321" s="1"/>
      <c r="D321" s="11"/>
      <c r="E321" s="7"/>
      <c r="F321" s="3"/>
    </row>
    <row r="322" spans="3:6" x14ac:dyDescent="0.25">
      <c r="C322" s="1"/>
      <c r="D322" s="11"/>
      <c r="E322" s="7"/>
      <c r="F322" s="3"/>
    </row>
    <row r="323" spans="3:6" x14ac:dyDescent="0.25">
      <c r="C323" s="1"/>
      <c r="D323" s="11"/>
      <c r="E323" s="7"/>
      <c r="F323" s="3"/>
    </row>
    <row r="324" spans="3:6" x14ac:dyDescent="0.25">
      <c r="C324" s="1"/>
      <c r="D324" s="11"/>
      <c r="E324" s="7"/>
      <c r="F324" s="3"/>
    </row>
    <row r="325" spans="3:6" x14ac:dyDescent="0.25">
      <c r="C325" s="1"/>
      <c r="D325" s="11"/>
      <c r="E325" s="7"/>
      <c r="F325" s="3"/>
    </row>
    <row r="326" spans="3:6" x14ac:dyDescent="0.25">
      <c r="C326" s="1"/>
      <c r="D326" s="11"/>
      <c r="E326" s="7"/>
      <c r="F326" s="3"/>
    </row>
    <row r="327" spans="3:6" x14ac:dyDescent="0.25">
      <c r="C327" s="1"/>
      <c r="D327" s="11"/>
      <c r="E327" s="7"/>
      <c r="F327" s="3"/>
    </row>
    <row r="328" spans="3:6" x14ac:dyDescent="0.25">
      <c r="C328" s="1"/>
      <c r="D328" s="11"/>
      <c r="E328" s="7"/>
      <c r="F328" s="3"/>
    </row>
    <row r="329" spans="3:6" x14ac:dyDescent="0.25">
      <c r="C329" s="1"/>
      <c r="D329" s="11"/>
      <c r="E329" s="7"/>
      <c r="F329" s="3"/>
    </row>
    <row r="330" spans="3:6" x14ac:dyDescent="0.25">
      <c r="C330" s="1"/>
      <c r="D330" s="11"/>
      <c r="E330" s="7"/>
      <c r="F330" s="3"/>
    </row>
  </sheetData>
  <conditionalFormatting sqref="Q8">
    <cfRule type="cellIs" dxfId="35" priority="183" operator="equal">
      <formula>-1.28</formula>
    </cfRule>
  </conditionalFormatting>
  <conditionalFormatting sqref="C2:C23">
    <cfRule type="cellIs" dxfId="34" priority="202" operator="greaterThan">
      <formula>0</formula>
    </cfRule>
  </conditionalFormatting>
  <conditionalFormatting sqref="G2:G23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33" priority="191" percent="1" bottom="1" rank="10"/>
    <cfRule type="top10" dxfId="32" priority="192" percent="1" rank="10"/>
    <cfRule type="cellIs" dxfId="31" priority="195" operator="lessThan">
      <formula>1</formula>
    </cfRule>
    <cfRule type="cellIs" dxfId="30" priority="196" operator="greaterThan">
      <formula>0</formula>
    </cfRule>
    <cfRule type="notContainsBlanks" priority="206">
      <formula>LEN(TRIM(G2))&gt;0</formula>
    </cfRule>
  </conditionalFormatting>
  <conditionalFormatting sqref="D2:D23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3">
    <cfRule type="cellIs" dxfId="29" priority="186" stopIfTrue="1" operator="greaterThan">
      <formula>1.28</formula>
    </cfRule>
  </conditionalFormatting>
  <conditionalFormatting sqref="H1:H23">
    <cfRule type="cellIs" dxfId="28" priority="185" operator="lessThan">
      <formula>-1.28</formula>
    </cfRule>
  </conditionalFormatting>
  <conditionalFormatting sqref="Q2">
    <cfRule type="cellIs" dxfId="27" priority="184" operator="equal">
      <formula>1.28</formula>
    </cfRule>
  </conditionalFormatting>
  <conditionalFormatting sqref="C1 A331:A1048576">
    <cfRule type="duplicateValues" dxfId="26" priority="182"/>
  </conditionalFormatting>
  <conditionalFormatting sqref="B331:B1048576 D1:D23">
    <cfRule type="duplicateValues" dxfId="25" priority="181"/>
  </conditionalFormatting>
  <conditionalFormatting sqref="E331:E1048576 G1:G23">
    <cfRule type="duplicateValues" dxfId="24" priority="180"/>
  </conditionalFormatting>
  <conditionalFormatting sqref="F331:F1048576 H1:H23">
    <cfRule type="duplicateValues" dxfId="23" priority="179"/>
  </conditionalFormatting>
  <conditionalFormatting sqref="G331:G1048576 K1:K23">
    <cfRule type="duplicateValues" dxfId="22" priority="178"/>
  </conditionalFormatting>
  <conditionalFormatting sqref="C331:C1048576 E1:E23">
    <cfRule type="duplicateValues" dxfId="21" priority="176"/>
    <cfRule type="duplicateValues" priority="177"/>
  </conditionalFormatting>
  <conditionalFormatting sqref="Q5">
    <cfRule type="cellIs" dxfId="20" priority="162" operator="greaterThan">
      <formula>0</formula>
    </cfRule>
  </conditionalFormatting>
  <conditionalFormatting sqref="Q11">
    <cfRule type="cellIs" dxfId="19" priority="161" operator="lessThan">
      <formula>0</formula>
    </cfRule>
  </conditionalFormatting>
  <conditionalFormatting sqref="I331:I1048576 L1:L23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  <cfRule type="duplicateValues" dxfId="18" priority="159"/>
  </conditionalFormatting>
  <conditionalFormatting sqref="N14">
    <cfRule type="cellIs" dxfId="17" priority="156" operator="lessThan">
      <formula>9994.67</formula>
    </cfRule>
    <cfRule type="cellIs" dxfId="16" priority="157" operator="greaterThan">
      <formula>9994.67</formula>
    </cfRule>
  </conditionalFormatting>
  <conditionalFormatting sqref="N20">
    <cfRule type="cellIs" dxfId="15" priority="154" operator="lessThan">
      <formula>0</formula>
    </cfRule>
    <cfRule type="cellIs" dxfId="14" priority="155" operator="greaterThan">
      <formula>0</formula>
    </cfRule>
  </conditionalFormatting>
  <conditionalFormatting sqref="N17">
    <cfRule type="cellIs" dxfId="13" priority="127" operator="lessThan">
      <formula>0.02</formula>
    </cfRule>
    <cfRule type="cellIs" dxfId="12" priority="128" operator="greaterThan">
      <formula>0.02</formula>
    </cfRule>
  </conditionalFormatting>
  <conditionalFormatting sqref="I331:I1048576 K1:K23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23 H331:H1048576">
    <cfRule type="cellIs" dxfId="11" priority="124" operator="lessThan">
      <formula>0.1</formula>
    </cfRule>
    <cfRule type="duplicateValues" dxfId="10" priority="125"/>
  </conditionalFormatting>
  <conditionalFormatting sqref="J331:J1048576 L1:L23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1:B1048576 D1:D23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31:A1048576 C1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3">
    <cfRule type="cellIs" dxfId="9" priority="9" operator="lessThan">
      <formula>0</formula>
    </cfRule>
    <cfRule type="cellIs" dxfId="8" priority="10" operator="greaterThan">
      <formula>0</formula>
    </cfRule>
    <cfRule type="cellIs" dxfId="7" priority="12" operator="greaterThan">
      <formula>0</formula>
    </cfRule>
    <cfRule type="cellIs" dxfId="6" priority="13" operator="greaterThan">
      <formula>0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5" priority="4" percent="1" bottom="1" rank="10"/>
    <cfRule type="top10" dxfId="4" priority="5" percent="1" rank="10"/>
    <cfRule type="cellIs" dxfId="3" priority="6" operator="greaterThan">
      <formula>0</formula>
    </cfRule>
    <cfRule type="cellIs" dxfId="2" priority="7" operator="lessThan">
      <formula>0</formula>
    </cfRule>
    <cfRule type="cellIs" dxfId="1" priority="8" operator="greaterThan">
      <formula>0</formula>
    </cfRule>
  </conditionalFormatting>
  <conditionalFormatting sqref="C2:C23">
    <cfRule type="duplicateValues" dxfId="0" priority="2"/>
  </conditionalFormatting>
  <conditionalFormatting sqref="C2:C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6900-2759-4D7B-A2E2-C5E3DBC9F008}">
  <dimension ref="A1"/>
  <sheetViews>
    <sheetView workbookViewId="0">
      <selection activeCell="U18" sqref="U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Allinott</dc:creator>
  <cp:lastModifiedBy>Bret Allinott</cp:lastModifiedBy>
  <cp:lastPrinted>2018-02-23T21:40:54Z</cp:lastPrinted>
  <dcterms:created xsi:type="dcterms:W3CDTF">2018-02-23T21:29:25Z</dcterms:created>
  <dcterms:modified xsi:type="dcterms:W3CDTF">2019-07-01T22:25:12Z</dcterms:modified>
</cp:coreProperties>
</file>