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vi\Desktop\Project Managment\"/>
    </mc:Choice>
  </mc:AlternateContent>
  <xr:revisionPtr revIDLastSave="0" documentId="13_ncr:1_{EEF9D162-2B89-45F8-BDCE-BAD844FEBC76}" xr6:coauthVersionLast="47" xr6:coauthVersionMax="47" xr10:uidLastSave="{00000000-0000-0000-0000-000000000000}"/>
  <bookViews>
    <workbookView xWindow="-28920" yWindow="-120" windowWidth="29040" windowHeight="15225" xr2:uid="{F4E3CA22-BAE7-4C9D-B86F-876F743AD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2" i="1" l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H182" i="1"/>
  <c r="H183" i="1" s="1"/>
  <c r="F182" i="1"/>
  <c r="F154" i="1"/>
  <c r="H132" i="1"/>
  <c r="H133" i="1"/>
  <c r="H4" i="1"/>
  <c r="H5" i="1" s="1"/>
  <c r="H55" i="1"/>
  <c r="H56" i="1" s="1"/>
  <c r="E101" i="1" s="1"/>
  <c r="F178" i="1"/>
  <c r="F177" i="1"/>
  <c r="F101" i="1"/>
  <c r="F100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8" i="1"/>
  <c r="H158" i="1"/>
  <c r="H159" i="1" s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32" i="1"/>
  <c r="H105" i="1"/>
  <c r="H106" i="1" s="1"/>
  <c r="F106" i="1" s="1"/>
  <c r="F40" i="1" l="1"/>
  <c r="F113" i="1"/>
  <c r="F112" i="1"/>
  <c r="F127" i="1"/>
  <c r="F119" i="1"/>
  <c r="F111" i="1"/>
  <c r="F128" i="1"/>
  <c r="F120" i="1"/>
  <c r="F126" i="1"/>
  <c r="F118" i="1"/>
  <c r="F110" i="1"/>
  <c r="F121" i="1"/>
  <c r="F109" i="1"/>
  <c r="F124" i="1"/>
  <c r="F116" i="1"/>
  <c r="F108" i="1"/>
  <c r="F105" i="1"/>
  <c r="F117" i="1"/>
  <c r="F123" i="1"/>
  <c r="F115" i="1"/>
  <c r="F107" i="1"/>
  <c r="F125" i="1"/>
  <c r="F122" i="1"/>
  <c r="F114" i="1"/>
  <c r="E99" i="1"/>
  <c r="E98" i="1"/>
  <c r="E100" i="1"/>
  <c r="E6" i="1"/>
  <c r="E35" i="1"/>
  <c r="E51" i="1"/>
  <c r="E50" i="1"/>
  <c r="E49" i="1"/>
  <c r="E48" i="1"/>
  <c r="E16" i="1"/>
  <c r="E45" i="1"/>
  <c r="E37" i="1"/>
  <c r="E29" i="1"/>
  <c r="E21" i="1"/>
  <c r="E13" i="1"/>
  <c r="E36" i="1"/>
  <c r="E28" i="1"/>
  <c r="E20" i="1"/>
  <c r="E12" i="1"/>
  <c r="E43" i="1"/>
  <c r="E27" i="1"/>
  <c r="E19" i="1"/>
  <c r="E11" i="1"/>
  <c r="E44" i="1"/>
  <c r="E42" i="1"/>
  <c r="E34" i="1"/>
  <c r="E26" i="1"/>
  <c r="E18" i="1"/>
  <c r="E10" i="1"/>
  <c r="E41" i="1"/>
  <c r="E33" i="1"/>
  <c r="E25" i="1"/>
  <c r="E17" i="1"/>
  <c r="E9" i="1"/>
  <c r="E40" i="1"/>
  <c r="F17" i="1" s="1"/>
  <c r="E24" i="1"/>
  <c r="E8" i="1"/>
  <c r="E47" i="1"/>
  <c r="E39" i="1"/>
  <c r="E31" i="1"/>
  <c r="E23" i="1"/>
  <c r="E15" i="1"/>
  <c r="E7" i="1"/>
  <c r="E32" i="1"/>
  <c r="E46" i="1"/>
  <c r="E38" i="1"/>
  <c r="E30" i="1"/>
  <c r="E22" i="1"/>
  <c r="E14" i="1"/>
  <c r="F41" i="1" l="1"/>
  <c r="F4" i="1"/>
  <c r="F7" i="1"/>
  <c r="F23" i="1"/>
  <c r="F24" i="1"/>
  <c r="F15" i="1"/>
  <c r="F32" i="1"/>
  <c r="F49" i="1"/>
  <c r="F13" i="1"/>
  <c r="F31" i="1"/>
  <c r="F48" i="1"/>
  <c r="F21" i="1"/>
  <c r="F39" i="1"/>
  <c r="F9" i="1"/>
  <c r="F29" i="1"/>
  <c r="F47" i="1"/>
  <c r="F12" i="1"/>
  <c r="F20" i="1"/>
  <c r="F28" i="1"/>
  <c r="F36" i="1"/>
  <c r="F44" i="1"/>
  <c r="F5" i="1"/>
  <c r="F6" i="1"/>
  <c r="F14" i="1"/>
  <c r="F30" i="1"/>
  <c r="F38" i="1"/>
  <c r="F46" i="1"/>
  <c r="F22" i="1"/>
  <c r="F26" i="1"/>
  <c r="F50" i="1"/>
  <c r="F11" i="1"/>
  <c r="F43" i="1"/>
  <c r="F10" i="1"/>
  <c r="F42" i="1"/>
  <c r="F19" i="1"/>
  <c r="F51" i="1"/>
  <c r="F18" i="1"/>
  <c r="F34" i="1"/>
  <c r="F27" i="1"/>
  <c r="F35" i="1"/>
  <c r="F37" i="1"/>
  <c r="F8" i="1"/>
  <c r="F25" i="1"/>
  <c r="F45" i="1"/>
  <c r="F16" i="1"/>
  <c r="F33" i="1"/>
  <c r="E95" i="1"/>
  <c r="E80" i="1"/>
  <c r="E69" i="1"/>
  <c r="E68" i="1"/>
  <c r="E57" i="1"/>
  <c r="E55" i="1"/>
  <c r="E81" i="1"/>
  <c r="E85" i="1"/>
  <c r="E73" i="1"/>
  <c r="E79" i="1"/>
  <c r="E63" i="1"/>
  <c r="E71" i="1"/>
  <c r="E60" i="1"/>
  <c r="E86" i="1"/>
  <c r="E58" i="1"/>
  <c r="E82" i="1"/>
  <c r="E56" i="1"/>
  <c r="E87" i="1"/>
  <c r="E61" i="1"/>
  <c r="E75" i="1"/>
  <c r="E64" i="1"/>
  <c r="E59" i="1"/>
  <c r="E84" i="1"/>
  <c r="E76" i="1"/>
  <c r="E90" i="1"/>
  <c r="E66" i="1"/>
  <c r="E89" i="1"/>
  <c r="E74" i="1"/>
  <c r="E83" i="1"/>
  <c r="E62" i="1"/>
  <c r="E67" i="1"/>
  <c r="E72" i="1"/>
  <c r="E78" i="1"/>
  <c r="E65" i="1"/>
</calcChain>
</file>

<file path=xl/sharedStrings.xml><?xml version="1.0" encoding="utf-8"?>
<sst xmlns="http://schemas.openxmlformats.org/spreadsheetml/2006/main" count="232" uniqueCount="17">
  <si>
    <t>Joint</t>
  </si>
  <si>
    <t>Joint 1</t>
  </si>
  <si>
    <t>PWM in</t>
  </si>
  <si>
    <t>b=</t>
  </si>
  <si>
    <t>m=</t>
  </si>
  <si>
    <t>From Analog Out to Actual Angle</t>
  </si>
  <si>
    <t>Predicted Angle</t>
  </si>
  <si>
    <t>Measured Analog Out</t>
  </si>
  <si>
    <t>Regression Predicted Angle</t>
  </si>
  <si>
    <t>Measured Angle</t>
  </si>
  <si>
    <t>Joint 2</t>
  </si>
  <si>
    <t>Joint 3</t>
  </si>
  <si>
    <t>Joint 4</t>
  </si>
  <si>
    <t>Joint 5</t>
  </si>
  <si>
    <t>Joint 6</t>
  </si>
  <si>
    <t>b =</t>
  </si>
  <si>
    <t>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</si>
</sst>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Angle to PWM J2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97118265961423"/>
                  <c:y val="-4.298899511813511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Sheet1!$F$55:$F$98</c:f>
              <c:numCache>
                <c:formatCode>General</c:formatCode>
                <c:ptCount val="44"/>
                <c:pt idx="0">
                  <c:v>92.46350000000001</c:v>
                </c:pt>
                <c:pt idx="1">
                  <c:v>123.82399999999998</c:v>
                </c:pt>
                <c:pt idx="2">
                  <c:v>115.751</c:v>
                </c:pt>
                <c:pt idx="3">
                  <c:v>77.248999999999995</c:v>
                </c:pt>
                <c:pt idx="4">
                  <c:v>54.582500000000003</c:v>
                </c:pt>
                <c:pt idx="5">
                  <c:v>153.63200000000001</c:v>
                </c:pt>
                <c:pt idx="6">
                  <c:v>156.73699999999999</c:v>
                </c:pt>
                <c:pt idx="7">
                  <c:v>181.26649999999998</c:v>
                </c:pt>
                <c:pt idx="8">
                  <c:v>182.19799999999998</c:v>
                </c:pt>
                <c:pt idx="9">
                  <c:v>190.892</c:v>
                </c:pt>
                <c:pt idx="10">
                  <c:v>5.5234999999999985</c:v>
                </c:pt>
                <c:pt idx="11">
                  <c:v>8.3179999999999978</c:v>
                </c:pt>
                <c:pt idx="12">
                  <c:v>182.5085</c:v>
                </c:pt>
                <c:pt idx="13">
                  <c:v>183.44</c:v>
                </c:pt>
                <c:pt idx="14">
                  <c:v>88.737500000000011</c:v>
                </c:pt>
                <c:pt idx="15">
                  <c:v>2.4185000000000016</c:v>
                </c:pt>
                <c:pt idx="16">
                  <c:v>5.5234999999999985</c:v>
                </c:pt>
                <c:pt idx="17">
                  <c:v>123.51349999999999</c:v>
                </c:pt>
                <c:pt idx="18">
                  <c:v>162.63649999999998</c:v>
                </c:pt>
                <c:pt idx="19">
                  <c:v>179.09299999999999</c:v>
                </c:pt>
                <c:pt idx="20">
                  <c:v>183.44</c:v>
                </c:pt>
                <c:pt idx="21">
                  <c:v>180.02449999999999</c:v>
                </c:pt>
                <c:pt idx="22">
                  <c:v>181.88749999999999</c:v>
                </c:pt>
                <c:pt idx="23">
                  <c:v>183.75049999999999</c:v>
                </c:pt>
                <c:pt idx="24">
                  <c:v>67.933999999999997</c:v>
                </c:pt>
                <c:pt idx="25">
                  <c:v>119.78749999999999</c:v>
                </c:pt>
                <c:pt idx="26">
                  <c:v>89.358499999999992</c:v>
                </c:pt>
                <c:pt idx="27">
                  <c:v>88.737500000000011</c:v>
                </c:pt>
                <c:pt idx="28">
                  <c:v>86.253500000000003</c:v>
                </c:pt>
                <c:pt idx="29">
                  <c:v>83.769499999999994</c:v>
                </c:pt>
                <c:pt idx="30">
                  <c:v>93.084499999999991</c:v>
                </c:pt>
                <c:pt idx="31">
                  <c:v>95.25800000000001</c:v>
                </c:pt>
                <c:pt idx="32">
                  <c:v>84.080000000000013</c:v>
                </c:pt>
                <c:pt idx="33">
                  <c:v>85.322000000000003</c:v>
                </c:pt>
                <c:pt idx="34">
                  <c:v>92.152999999999992</c:v>
                </c:pt>
                <c:pt idx="35">
                  <c:v>87.495499999999993</c:v>
                </c:pt>
                <c:pt idx="36">
                  <c:v>84.700999999999993</c:v>
                </c:pt>
                <c:pt idx="37">
                  <c:v>75.075500000000005</c:v>
                </c:pt>
                <c:pt idx="38">
                  <c:v>55.514000000000003</c:v>
                </c:pt>
                <c:pt idx="39">
                  <c:v>34.4</c:v>
                </c:pt>
                <c:pt idx="40">
                  <c:v>185.61349999999999</c:v>
                </c:pt>
                <c:pt idx="41">
                  <c:v>176.60899999999998</c:v>
                </c:pt>
                <c:pt idx="42">
                  <c:v>181.88749999999999</c:v>
                </c:pt>
                <c:pt idx="43">
                  <c:v>181.26649999999998</c:v>
                </c:pt>
              </c:numCache>
            </c:numRef>
          </c:xVal>
          <c:yVal>
            <c:numRef>
              <c:f>Sheet1!$C$55:$C$98</c:f>
              <c:numCache>
                <c:formatCode>General</c:formatCode>
                <c:ptCount val="44"/>
                <c:pt idx="0">
                  <c:v>340</c:v>
                </c:pt>
                <c:pt idx="1">
                  <c:v>400</c:v>
                </c:pt>
                <c:pt idx="2">
                  <c:v>380</c:v>
                </c:pt>
                <c:pt idx="3">
                  <c:v>300</c:v>
                </c:pt>
                <c:pt idx="4">
                  <c:v>250</c:v>
                </c:pt>
                <c:pt idx="5">
                  <c:v>450</c:v>
                </c:pt>
                <c:pt idx="6">
                  <c:v>450</c:v>
                </c:pt>
                <c:pt idx="7">
                  <c:v>500</c:v>
                </c:pt>
                <c:pt idx="8">
                  <c:v>500</c:v>
                </c:pt>
                <c:pt idx="9">
                  <c:v>520</c:v>
                </c:pt>
                <c:pt idx="10">
                  <c:v>140</c:v>
                </c:pt>
                <c:pt idx="11">
                  <c:v>140</c:v>
                </c:pt>
                <c:pt idx="12">
                  <c:v>520</c:v>
                </c:pt>
                <c:pt idx="13">
                  <c:v>525</c:v>
                </c:pt>
                <c:pt idx="14">
                  <c:v>332</c:v>
                </c:pt>
                <c:pt idx="15">
                  <c:v>135</c:v>
                </c:pt>
                <c:pt idx="16">
                  <c:v>135</c:v>
                </c:pt>
                <c:pt idx="17">
                  <c:v>400</c:v>
                </c:pt>
                <c:pt idx="18">
                  <c:v>475</c:v>
                </c:pt>
                <c:pt idx="19">
                  <c:v>500</c:v>
                </c:pt>
                <c:pt idx="20">
                  <c:v>515</c:v>
                </c:pt>
                <c:pt idx="21">
                  <c:v>515</c:v>
                </c:pt>
                <c:pt idx="22">
                  <c:v>525</c:v>
                </c:pt>
                <c:pt idx="23">
                  <c:v>525</c:v>
                </c:pt>
                <c:pt idx="24">
                  <c:v>285</c:v>
                </c:pt>
                <c:pt idx="25">
                  <c:v>385</c:v>
                </c:pt>
                <c:pt idx="26">
                  <c:v>332</c:v>
                </c:pt>
                <c:pt idx="27">
                  <c:v>330</c:v>
                </c:pt>
                <c:pt idx="28">
                  <c:v>325</c:v>
                </c:pt>
                <c:pt idx="29">
                  <c:v>320</c:v>
                </c:pt>
                <c:pt idx="30">
                  <c:v>340</c:v>
                </c:pt>
                <c:pt idx="31">
                  <c:v>340</c:v>
                </c:pt>
                <c:pt idx="32">
                  <c:v>322</c:v>
                </c:pt>
                <c:pt idx="33">
                  <c:v>325</c:v>
                </c:pt>
                <c:pt idx="34">
                  <c:v>330</c:v>
                </c:pt>
                <c:pt idx="35">
                  <c:v>327</c:v>
                </c:pt>
                <c:pt idx="36">
                  <c:v>325</c:v>
                </c:pt>
                <c:pt idx="37">
                  <c:v>300</c:v>
                </c:pt>
                <c:pt idx="38">
                  <c:v>250</c:v>
                </c:pt>
                <c:pt idx="39">
                  <c:v>200</c:v>
                </c:pt>
                <c:pt idx="40">
                  <c:v>530</c:v>
                </c:pt>
                <c:pt idx="41">
                  <c:v>515</c:v>
                </c:pt>
                <c:pt idx="42">
                  <c:v>525</c:v>
                </c:pt>
                <c:pt idx="43">
                  <c:v>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5-4FAF-8AE5-76BF38CB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64624"/>
        <c:axId val="1915155536"/>
      </c:scatterChart>
      <c:valAx>
        <c:axId val="168556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55536"/>
        <c:crosses val="autoZero"/>
        <c:crossBetween val="midCat"/>
      </c:valAx>
      <c:valAx>
        <c:axId val="1915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to PWM J3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847539403425324E-2"/>
                  <c:y val="7.97848942066599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Sheet1!$F$105:$F$128</c:f>
              <c:numCache>
                <c:formatCode>General</c:formatCode>
                <c:ptCount val="24"/>
                <c:pt idx="0">
                  <c:v>80.55944055944056</c:v>
                </c:pt>
                <c:pt idx="1">
                  <c:v>132.7972027972028</c:v>
                </c:pt>
                <c:pt idx="2">
                  <c:v>135.62937062937064</c:v>
                </c:pt>
                <c:pt idx="3">
                  <c:v>16.993006993006993</c:v>
                </c:pt>
                <c:pt idx="4">
                  <c:v>9.44055944055944</c:v>
                </c:pt>
                <c:pt idx="5">
                  <c:v>7.5524475524475498</c:v>
                </c:pt>
                <c:pt idx="6">
                  <c:v>2.2027972027971998</c:v>
                </c:pt>
                <c:pt idx="7">
                  <c:v>3.1468531468531467</c:v>
                </c:pt>
                <c:pt idx="8">
                  <c:v>46.258741258741253</c:v>
                </c:pt>
                <c:pt idx="9">
                  <c:v>39.650349650349646</c:v>
                </c:pt>
                <c:pt idx="10">
                  <c:v>61.993006993006986</c:v>
                </c:pt>
                <c:pt idx="11">
                  <c:v>61.67832167832168</c:v>
                </c:pt>
                <c:pt idx="12">
                  <c:v>91.573426573426573</c:v>
                </c:pt>
                <c:pt idx="13">
                  <c:v>91.258741258741253</c:v>
                </c:pt>
                <c:pt idx="14">
                  <c:v>86.538461538461533</c:v>
                </c:pt>
                <c:pt idx="15">
                  <c:v>86.223776223776227</c:v>
                </c:pt>
                <c:pt idx="16">
                  <c:v>85.909090909090907</c:v>
                </c:pt>
                <c:pt idx="17">
                  <c:v>143.18181818181819</c:v>
                </c:pt>
                <c:pt idx="18">
                  <c:v>142.86713286713288</c:v>
                </c:pt>
                <c:pt idx="19">
                  <c:v>168.67132867132867</c:v>
                </c:pt>
                <c:pt idx="20">
                  <c:v>169.61538461538461</c:v>
                </c:pt>
                <c:pt idx="21">
                  <c:v>0</c:v>
                </c:pt>
                <c:pt idx="22">
                  <c:v>-0.3146853146853168</c:v>
                </c:pt>
                <c:pt idx="23">
                  <c:v>180</c:v>
                </c:pt>
              </c:numCache>
            </c:numRef>
          </c:xVal>
          <c:yVal>
            <c:numRef>
              <c:f>Sheet1!$C$105:$C$128</c:f>
              <c:numCache>
                <c:formatCode>General</c:formatCode>
                <c:ptCount val="24"/>
                <c:pt idx="0">
                  <c:v>300</c:v>
                </c:pt>
                <c:pt idx="1">
                  <c:v>400</c:v>
                </c:pt>
                <c:pt idx="2">
                  <c:v>400</c:v>
                </c:pt>
                <c:pt idx="3">
                  <c:v>150</c:v>
                </c:pt>
                <c:pt idx="4">
                  <c:v>130</c:v>
                </c:pt>
                <c:pt idx="5">
                  <c:v>130</c:v>
                </c:pt>
                <c:pt idx="6">
                  <c:v>120</c:v>
                </c:pt>
                <c:pt idx="7">
                  <c:v>120</c:v>
                </c:pt>
                <c:pt idx="8">
                  <c:v>200</c:v>
                </c:pt>
                <c:pt idx="9">
                  <c:v>200</c:v>
                </c:pt>
                <c:pt idx="10">
                  <c:v>250</c:v>
                </c:pt>
                <c:pt idx="11">
                  <c:v>250</c:v>
                </c:pt>
                <c:pt idx="12">
                  <c:v>320</c:v>
                </c:pt>
                <c:pt idx="13">
                  <c:v>320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420</c:v>
                </c:pt>
                <c:pt idx="18">
                  <c:v>420</c:v>
                </c:pt>
                <c:pt idx="19">
                  <c:v>480</c:v>
                </c:pt>
                <c:pt idx="20">
                  <c:v>480</c:v>
                </c:pt>
                <c:pt idx="21">
                  <c:v>115</c:v>
                </c:pt>
                <c:pt idx="22">
                  <c:v>115</c:v>
                </c:pt>
                <c:pt idx="2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9-4FA8-8904-82C53D1BF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73648"/>
        <c:axId val="1860374128"/>
      </c:scatterChart>
      <c:valAx>
        <c:axId val="186037364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74128"/>
        <c:crosses val="autoZero"/>
        <c:crossBetween val="midCat"/>
      </c:valAx>
      <c:valAx>
        <c:axId val="18603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to PWM J4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82555943205094E-2"/>
          <c:y val="0.13568244423285489"/>
          <c:w val="0.87187576642874343"/>
          <c:h val="0.761690288039022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86891994572709"/>
                  <c:y val="3.19463707813222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Sheet1!$F$132:$F$153</c:f>
              <c:numCache>
                <c:formatCode>General</c:formatCode>
                <c:ptCount val="22"/>
                <c:pt idx="0">
                  <c:v>97.165000000000006</c:v>
                </c:pt>
                <c:pt idx="1">
                  <c:v>98.65</c:v>
                </c:pt>
                <c:pt idx="2">
                  <c:v>84.988</c:v>
                </c:pt>
                <c:pt idx="3">
                  <c:v>91.819000000000003</c:v>
                </c:pt>
                <c:pt idx="4">
                  <c:v>90.631</c:v>
                </c:pt>
                <c:pt idx="5">
                  <c:v>89.442999999999998</c:v>
                </c:pt>
                <c:pt idx="6">
                  <c:v>89.146000000000001</c:v>
                </c:pt>
                <c:pt idx="7">
                  <c:v>128.94399999999999</c:v>
                </c:pt>
                <c:pt idx="8">
                  <c:v>155.37700000000001</c:v>
                </c:pt>
                <c:pt idx="9">
                  <c:v>173.197</c:v>
                </c:pt>
                <c:pt idx="10">
                  <c:v>188.64099999999999</c:v>
                </c:pt>
                <c:pt idx="11">
                  <c:v>180.02799999999999</c:v>
                </c:pt>
                <c:pt idx="12">
                  <c:v>180.02799999999999</c:v>
                </c:pt>
                <c:pt idx="13">
                  <c:v>180.32499999999999</c:v>
                </c:pt>
                <c:pt idx="14">
                  <c:v>74.296000000000006</c:v>
                </c:pt>
                <c:pt idx="15">
                  <c:v>48.16</c:v>
                </c:pt>
                <c:pt idx="16">
                  <c:v>32.418999999999997</c:v>
                </c:pt>
                <c:pt idx="17">
                  <c:v>19.351000000000003</c:v>
                </c:pt>
                <c:pt idx="18">
                  <c:v>10.738</c:v>
                </c:pt>
                <c:pt idx="19">
                  <c:v>-2.6269999999999989</c:v>
                </c:pt>
                <c:pt idx="20">
                  <c:v>0.64000000000000057</c:v>
                </c:pt>
                <c:pt idx="21">
                  <c:v>0.64000000000000057</c:v>
                </c:pt>
              </c:numCache>
            </c:numRef>
          </c:xVal>
          <c:yVal>
            <c:numRef>
              <c:f>Sheet1!$C$132:$C$154</c:f>
              <c:numCache>
                <c:formatCode>General</c:formatCode>
                <c:ptCount val="23"/>
                <c:pt idx="0">
                  <c:v>330</c:v>
                </c:pt>
                <c:pt idx="1">
                  <c:v>330</c:v>
                </c:pt>
                <c:pt idx="2">
                  <c:v>300</c:v>
                </c:pt>
                <c:pt idx="3">
                  <c:v>315</c:v>
                </c:pt>
                <c:pt idx="4">
                  <c:v>310</c:v>
                </c:pt>
                <c:pt idx="5">
                  <c:v>312</c:v>
                </c:pt>
                <c:pt idx="6">
                  <c:v>312</c:v>
                </c:pt>
                <c:pt idx="7">
                  <c:v>400</c:v>
                </c:pt>
                <c:pt idx="8">
                  <c:v>460</c:v>
                </c:pt>
                <c:pt idx="9">
                  <c:v>500</c:v>
                </c:pt>
                <c:pt idx="10">
                  <c:v>530</c:v>
                </c:pt>
                <c:pt idx="11">
                  <c:v>516</c:v>
                </c:pt>
                <c:pt idx="12">
                  <c:v>516</c:v>
                </c:pt>
                <c:pt idx="13">
                  <c:v>516</c:v>
                </c:pt>
                <c:pt idx="14">
                  <c:v>275</c:v>
                </c:pt>
                <c:pt idx="15">
                  <c:v>215</c:v>
                </c:pt>
                <c:pt idx="16">
                  <c:v>180</c:v>
                </c:pt>
                <c:pt idx="17">
                  <c:v>150</c:v>
                </c:pt>
                <c:pt idx="18">
                  <c:v>130</c:v>
                </c:pt>
                <c:pt idx="19">
                  <c:v>100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C-4C41-9217-4098B3CF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96112"/>
        <c:axId val="477197072"/>
      </c:scatterChart>
      <c:valAx>
        <c:axId val="4771961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97072"/>
        <c:crosses val="autoZero"/>
        <c:crossBetween val="midCat"/>
      </c:valAx>
      <c:valAx>
        <c:axId val="4771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to PWM J5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88332293004202"/>
                  <c:y val="1.3519163763066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Sheet1!$F$158:$F$178</c:f>
              <c:numCache>
                <c:formatCode>General</c:formatCode>
                <c:ptCount val="21"/>
                <c:pt idx="0">
                  <c:v>99.770499999999998</c:v>
                </c:pt>
                <c:pt idx="1">
                  <c:v>100.08199999999999</c:v>
                </c:pt>
                <c:pt idx="2">
                  <c:v>86.6875</c:v>
                </c:pt>
                <c:pt idx="3">
                  <c:v>93.229000000000013</c:v>
                </c:pt>
                <c:pt idx="4">
                  <c:v>91.360000000000014</c:v>
                </c:pt>
                <c:pt idx="5">
                  <c:v>132.16650000000001</c:v>
                </c:pt>
                <c:pt idx="6">
                  <c:v>159.267</c:v>
                </c:pt>
                <c:pt idx="7">
                  <c:v>177.02250000000001</c:v>
                </c:pt>
                <c:pt idx="8">
                  <c:v>191.66300000000001</c:v>
                </c:pt>
                <c:pt idx="9">
                  <c:v>185.74450000000002</c:v>
                </c:pt>
                <c:pt idx="10">
                  <c:v>180.44900000000001</c:v>
                </c:pt>
                <c:pt idx="11">
                  <c:v>75.162000000000006</c:v>
                </c:pt>
                <c:pt idx="12">
                  <c:v>48.061500000000002</c:v>
                </c:pt>
                <c:pt idx="13">
                  <c:v>32.175000000000004</c:v>
                </c:pt>
                <c:pt idx="14">
                  <c:v>19.091999999999999</c:v>
                </c:pt>
                <c:pt idx="15">
                  <c:v>9.7469999999999999</c:v>
                </c:pt>
                <c:pt idx="16">
                  <c:v>-3.9589999999999996</c:v>
                </c:pt>
                <c:pt idx="17">
                  <c:v>-1.7784999999999975</c:v>
                </c:pt>
                <c:pt idx="18">
                  <c:v>3.8285000000000018</c:v>
                </c:pt>
                <c:pt idx="19">
                  <c:v>105.066</c:v>
                </c:pt>
                <c:pt idx="20">
                  <c:v>75.162000000000006</c:v>
                </c:pt>
              </c:numCache>
            </c:numRef>
          </c:xVal>
          <c:yVal>
            <c:numRef>
              <c:f>Sheet1!$C$158:$C$178</c:f>
              <c:numCache>
                <c:formatCode>General</c:formatCode>
                <c:ptCount val="21"/>
                <c:pt idx="0">
                  <c:v>330</c:v>
                </c:pt>
                <c:pt idx="1">
                  <c:v>330</c:v>
                </c:pt>
                <c:pt idx="2">
                  <c:v>300</c:v>
                </c:pt>
                <c:pt idx="3">
                  <c:v>315</c:v>
                </c:pt>
                <c:pt idx="4">
                  <c:v>310</c:v>
                </c:pt>
                <c:pt idx="5">
                  <c:v>400</c:v>
                </c:pt>
                <c:pt idx="6">
                  <c:v>460</c:v>
                </c:pt>
                <c:pt idx="7">
                  <c:v>500</c:v>
                </c:pt>
                <c:pt idx="8">
                  <c:v>530</c:v>
                </c:pt>
                <c:pt idx="9">
                  <c:v>516</c:v>
                </c:pt>
                <c:pt idx="10">
                  <c:v>505</c:v>
                </c:pt>
                <c:pt idx="11">
                  <c:v>275</c:v>
                </c:pt>
                <c:pt idx="12">
                  <c:v>215</c:v>
                </c:pt>
                <c:pt idx="13">
                  <c:v>180</c:v>
                </c:pt>
                <c:pt idx="14">
                  <c:v>150</c:v>
                </c:pt>
                <c:pt idx="15">
                  <c:v>130</c:v>
                </c:pt>
                <c:pt idx="16">
                  <c:v>100</c:v>
                </c:pt>
                <c:pt idx="17">
                  <c:v>107</c:v>
                </c:pt>
                <c:pt idx="18">
                  <c:v>120</c:v>
                </c:pt>
                <c:pt idx="19">
                  <c:v>340</c:v>
                </c:pt>
                <c:pt idx="20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F-49AA-A050-37B1ACEF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00464"/>
        <c:axId val="508805264"/>
      </c:scatterChart>
      <c:valAx>
        <c:axId val="50880046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05264"/>
        <c:crosses val="autoZero"/>
        <c:crossBetween val="midCat"/>
      </c:valAx>
      <c:valAx>
        <c:axId val="5088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to PWM for Joint 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63861780397858"/>
                  <c:y val="2.28106852497096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Sheet1!$F$4:$F$53</c:f>
              <c:numCache>
                <c:formatCode>General</c:formatCode>
                <c:ptCount val="50"/>
                <c:pt idx="0">
                  <c:v>-10.279914529914535</c:v>
                </c:pt>
                <c:pt idx="1">
                  <c:v>202.72008547008545</c:v>
                </c:pt>
                <c:pt idx="2">
                  <c:v>-2.0876068376068435</c:v>
                </c:pt>
                <c:pt idx="3">
                  <c:v>-3.3012820512820582</c:v>
                </c:pt>
                <c:pt idx="4">
                  <c:v>-2.9978632478632541</c:v>
                </c:pt>
                <c:pt idx="5">
                  <c:v>2.7670940170940099</c:v>
                </c:pt>
                <c:pt idx="6">
                  <c:v>2.4636752136752076</c:v>
                </c:pt>
                <c:pt idx="7">
                  <c:v>11.262820512820507</c:v>
                </c:pt>
                <c:pt idx="8">
                  <c:v>13.386752136752133</c:v>
                </c:pt>
                <c:pt idx="9">
                  <c:v>12.47649572649572</c:v>
                </c:pt>
                <c:pt idx="10">
                  <c:v>11.869658119658116</c:v>
                </c:pt>
                <c:pt idx="11">
                  <c:v>11.262820512820507</c:v>
                </c:pt>
                <c:pt idx="12">
                  <c:v>136.57478632478632</c:v>
                </c:pt>
                <c:pt idx="13">
                  <c:v>101.0747863247863</c:v>
                </c:pt>
                <c:pt idx="14">
                  <c:v>122.61752136752135</c:v>
                </c:pt>
                <c:pt idx="15">
                  <c:v>68.305555555555543</c:v>
                </c:pt>
                <c:pt idx="16">
                  <c:v>31.591880341880334</c:v>
                </c:pt>
                <c:pt idx="17">
                  <c:v>180.87393162393158</c:v>
                </c:pt>
                <c:pt idx="18">
                  <c:v>195.13461538461536</c:v>
                </c:pt>
                <c:pt idx="19">
                  <c:v>180.57051282051282</c:v>
                </c:pt>
                <c:pt idx="20">
                  <c:v>176.92948717948718</c:v>
                </c:pt>
                <c:pt idx="21">
                  <c:v>180.267094017094</c:v>
                </c:pt>
                <c:pt idx="22">
                  <c:v>98.647435897435884</c:v>
                </c:pt>
                <c:pt idx="23">
                  <c:v>181.1773504273504</c:v>
                </c:pt>
                <c:pt idx="24">
                  <c:v>191.1901709401709</c:v>
                </c:pt>
                <c:pt idx="25">
                  <c:v>187.85256410256409</c:v>
                </c:pt>
                <c:pt idx="26">
                  <c:v>184.21153846153845</c:v>
                </c:pt>
                <c:pt idx="27">
                  <c:v>182.39102564102564</c:v>
                </c:pt>
                <c:pt idx="28">
                  <c:v>8.2286324786324734</c:v>
                </c:pt>
                <c:pt idx="29">
                  <c:v>9.1388888888888822</c:v>
                </c:pt>
                <c:pt idx="30">
                  <c:v>10.049145299145295</c:v>
                </c:pt>
                <c:pt idx="31">
                  <c:v>10.352564102564099</c:v>
                </c:pt>
                <c:pt idx="32">
                  <c:v>182.39102564102564</c:v>
                </c:pt>
                <c:pt idx="33">
                  <c:v>182.6944444444444</c:v>
                </c:pt>
                <c:pt idx="34">
                  <c:v>8.8354700854700816</c:v>
                </c:pt>
                <c:pt idx="35">
                  <c:v>8.2286324786324734</c:v>
                </c:pt>
                <c:pt idx="36">
                  <c:v>2.1602564102564035</c:v>
                </c:pt>
                <c:pt idx="37">
                  <c:v>7.6217948717948651</c:v>
                </c:pt>
                <c:pt idx="38">
                  <c:v>1.8568376068375994</c:v>
                </c:pt>
                <c:pt idx="39">
                  <c:v>0.64316239316238644</c:v>
                </c:pt>
                <c:pt idx="40">
                  <c:v>0.94658119658119055</c:v>
                </c:pt>
                <c:pt idx="41">
                  <c:v>179.35683760683759</c:v>
                </c:pt>
                <c:pt idx="42">
                  <c:v>176.62606837606836</c:v>
                </c:pt>
                <c:pt idx="43">
                  <c:v>177.83974358974359</c:v>
                </c:pt>
                <c:pt idx="44">
                  <c:v>0.94658119658119055</c:v>
                </c:pt>
                <c:pt idx="45">
                  <c:v>178.75</c:v>
                </c:pt>
                <c:pt idx="46">
                  <c:v>3.6324786324779978E-2</c:v>
                </c:pt>
                <c:pt idx="47">
                  <c:v>179.66025641025641</c:v>
                </c:pt>
              </c:numCache>
            </c:numRef>
          </c:xVal>
          <c:yVal>
            <c:numRef>
              <c:f>Sheet1!$C$4:$C$52</c:f>
              <c:numCache>
                <c:formatCode>General</c:formatCode>
                <c:ptCount val="49"/>
                <c:pt idx="0">
                  <c:v>72</c:v>
                </c:pt>
                <c:pt idx="1">
                  <c:v>545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120</c:v>
                </c:pt>
                <c:pt idx="8">
                  <c:v>125</c:v>
                </c:pt>
                <c:pt idx="9">
                  <c:v>123</c:v>
                </c:pt>
                <c:pt idx="10">
                  <c:v>121</c:v>
                </c:pt>
                <c:pt idx="11">
                  <c:v>122</c:v>
                </c:pt>
                <c:pt idx="12">
                  <c:v>400</c:v>
                </c:pt>
                <c:pt idx="13">
                  <c:v>320</c:v>
                </c:pt>
                <c:pt idx="14">
                  <c:v>370</c:v>
                </c:pt>
                <c:pt idx="15">
                  <c:v>250</c:v>
                </c:pt>
                <c:pt idx="16">
                  <c:v>165</c:v>
                </c:pt>
                <c:pt idx="17">
                  <c:v>500</c:v>
                </c:pt>
                <c:pt idx="18">
                  <c:v>530</c:v>
                </c:pt>
                <c:pt idx="19">
                  <c:v>500</c:v>
                </c:pt>
                <c:pt idx="20">
                  <c:v>490</c:v>
                </c:pt>
                <c:pt idx="21">
                  <c:v>498</c:v>
                </c:pt>
                <c:pt idx="22">
                  <c:v>315</c:v>
                </c:pt>
                <c:pt idx="23">
                  <c:v>499</c:v>
                </c:pt>
                <c:pt idx="24">
                  <c:v>525</c:v>
                </c:pt>
                <c:pt idx="25">
                  <c:v>515</c:v>
                </c:pt>
                <c:pt idx="26">
                  <c:v>505</c:v>
                </c:pt>
                <c:pt idx="27">
                  <c:v>502</c:v>
                </c:pt>
                <c:pt idx="28">
                  <c:v>115</c:v>
                </c:pt>
                <c:pt idx="29">
                  <c:v>117</c:v>
                </c:pt>
                <c:pt idx="30">
                  <c:v>119</c:v>
                </c:pt>
                <c:pt idx="31">
                  <c:v>117</c:v>
                </c:pt>
                <c:pt idx="32">
                  <c:v>504</c:v>
                </c:pt>
                <c:pt idx="33">
                  <c:v>504</c:v>
                </c:pt>
                <c:pt idx="34">
                  <c:v>114</c:v>
                </c:pt>
                <c:pt idx="35">
                  <c:v>114</c:v>
                </c:pt>
                <c:pt idx="36">
                  <c:v>100</c:v>
                </c:pt>
                <c:pt idx="37">
                  <c:v>113</c:v>
                </c:pt>
                <c:pt idx="38">
                  <c:v>98</c:v>
                </c:pt>
                <c:pt idx="39">
                  <c:v>96</c:v>
                </c:pt>
                <c:pt idx="40">
                  <c:v>97</c:v>
                </c:pt>
                <c:pt idx="41">
                  <c:v>496</c:v>
                </c:pt>
                <c:pt idx="42">
                  <c:v>492</c:v>
                </c:pt>
                <c:pt idx="43">
                  <c:v>494</c:v>
                </c:pt>
                <c:pt idx="44">
                  <c:v>96</c:v>
                </c:pt>
                <c:pt idx="45">
                  <c:v>495</c:v>
                </c:pt>
                <c:pt idx="46">
                  <c:v>95</c:v>
                </c:pt>
                <c:pt idx="4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E-4FB6-A260-3243BF7C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507711"/>
        <c:axId val="1123039199"/>
      </c:scatterChart>
      <c:valAx>
        <c:axId val="1982507711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39199"/>
        <c:crosses val="autoZero"/>
        <c:crossBetween val="midCat"/>
      </c:valAx>
      <c:valAx>
        <c:axId val="11230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0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to PWM J6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88332293004202"/>
                  <c:y val="1.3519163763066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Sheet1!$F$158:$F$178</c:f>
              <c:numCache>
                <c:formatCode>General</c:formatCode>
                <c:ptCount val="21"/>
                <c:pt idx="0">
                  <c:v>99.770499999999998</c:v>
                </c:pt>
                <c:pt idx="1">
                  <c:v>100.08199999999999</c:v>
                </c:pt>
                <c:pt idx="2">
                  <c:v>86.6875</c:v>
                </c:pt>
                <c:pt idx="3">
                  <c:v>93.229000000000013</c:v>
                </c:pt>
                <c:pt idx="4">
                  <c:v>91.360000000000014</c:v>
                </c:pt>
                <c:pt idx="5">
                  <c:v>132.16650000000001</c:v>
                </c:pt>
                <c:pt idx="6">
                  <c:v>159.267</c:v>
                </c:pt>
                <c:pt idx="7">
                  <c:v>177.02250000000001</c:v>
                </c:pt>
                <c:pt idx="8">
                  <c:v>191.66300000000001</c:v>
                </c:pt>
                <c:pt idx="9">
                  <c:v>185.74450000000002</c:v>
                </c:pt>
                <c:pt idx="10">
                  <c:v>180.44900000000001</c:v>
                </c:pt>
                <c:pt idx="11">
                  <c:v>75.162000000000006</c:v>
                </c:pt>
                <c:pt idx="12">
                  <c:v>48.061500000000002</c:v>
                </c:pt>
                <c:pt idx="13">
                  <c:v>32.175000000000004</c:v>
                </c:pt>
                <c:pt idx="14">
                  <c:v>19.091999999999999</c:v>
                </c:pt>
                <c:pt idx="15">
                  <c:v>9.7469999999999999</c:v>
                </c:pt>
                <c:pt idx="16">
                  <c:v>-3.9589999999999996</c:v>
                </c:pt>
                <c:pt idx="17">
                  <c:v>-1.7784999999999975</c:v>
                </c:pt>
                <c:pt idx="18">
                  <c:v>3.8285000000000018</c:v>
                </c:pt>
                <c:pt idx="19">
                  <c:v>105.066</c:v>
                </c:pt>
                <c:pt idx="20">
                  <c:v>75.162000000000006</c:v>
                </c:pt>
              </c:numCache>
            </c:numRef>
          </c:xVal>
          <c:yVal>
            <c:numRef>
              <c:f>Sheet1!$C$158:$C$178</c:f>
              <c:numCache>
                <c:formatCode>General</c:formatCode>
                <c:ptCount val="21"/>
                <c:pt idx="0">
                  <c:v>330</c:v>
                </c:pt>
                <c:pt idx="1">
                  <c:v>330</c:v>
                </c:pt>
                <c:pt idx="2">
                  <c:v>300</c:v>
                </c:pt>
                <c:pt idx="3">
                  <c:v>315</c:v>
                </c:pt>
                <c:pt idx="4">
                  <c:v>310</c:v>
                </c:pt>
                <c:pt idx="5">
                  <c:v>400</c:v>
                </c:pt>
                <c:pt idx="6">
                  <c:v>460</c:v>
                </c:pt>
                <c:pt idx="7">
                  <c:v>500</c:v>
                </c:pt>
                <c:pt idx="8">
                  <c:v>530</c:v>
                </c:pt>
                <c:pt idx="9">
                  <c:v>516</c:v>
                </c:pt>
                <c:pt idx="10">
                  <c:v>505</c:v>
                </c:pt>
                <c:pt idx="11">
                  <c:v>275</c:v>
                </c:pt>
                <c:pt idx="12">
                  <c:v>215</c:v>
                </c:pt>
                <c:pt idx="13">
                  <c:v>180</c:v>
                </c:pt>
                <c:pt idx="14">
                  <c:v>150</c:v>
                </c:pt>
                <c:pt idx="15">
                  <c:v>130</c:v>
                </c:pt>
                <c:pt idx="16">
                  <c:v>100</c:v>
                </c:pt>
                <c:pt idx="17">
                  <c:v>107</c:v>
                </c:pt>
                <c:pt idx="18">
                  <c:v>120</c:v>
                </c:pt>
                <c:pt idx="19">
                  <c:v>340</c:v>
                </c:pt>
                <c:pt idx="20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C-4FDB-B43B-9FBB0562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00464"/>
        <c:axId val="508805264"/>
      </c:scatterChart>
      <c:valAx>
        <c:axId val="50880046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05264"/>
        <c:crosses val="autoZero"/>
        <c:crossBetween val="midCat"/>
      </c:valAx>
      <c:valAx>
        <c:axId val="5088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180977</xdr:colOff>
      <xdr:row>57</xdr:row>
      <xdr:rowOff>137160</xdr:rowOff>
    </xdr:from>
    <xdr:to>
      <xdr:col>10</xdr:col>
      <xdr:colOff>248998</xdr:colOff>
      <xdr:row>72</xdr:row>
      <xdr:rowOff>98949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2056E3-3F63-8E65-EF08-D5FECC84E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222434</xdr:colOff>
      <xdr:row>106</xdr:row>
      <xdr:rowOff>101861</xdr:rowOff>
    </xdr:from>
    <xdr:to>
      <xdr:col>9</xdr:col>
      <xdr:colOff>253924</xdr:colOff>
      <xdr:row>121</xdr:row>
      <xdr:rowOff>142314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BE2F97-96FF-36D2-277E-2100C09E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246525</xdr:colOff>
      <xdr:row>133</xdr:row>
      <xdr:rowOff>135256</xdr:rowOff>
    </xdr:from>
    <xdr:to>
      <xdr:col>10</xdr:col>
      <xdr:colOff>321382</xdr:colOff>
      <xdr:row>151</xdr:row>
      <xdr:rowOff>71269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30B4B0-B979-7415-2C15-07D6E10D1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158560</xdr:colOff>
      <xdr:row>159</xdr:row>
      <xdr:rowOff>107575</xdr:rowOff>
    </xdr:from>
    <xdr:to>
      <xdr:col>9</xdr:col>
      <xdr:colOff>539784</xdr:colOff>
      <xdr:row>174</xdr:row>
      <xdr:rowOff>153744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24E506-6B8F-B17A-097F-A291B43A9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67232</xdr:colOff>
      <xdr:row>7</xdr:row>
      <xdr:rowOff>18154</xdr:rowOff>
    </xdr:from>
    <xdr:to>
      <xdr:col>9</xdr:col>
      <xdr:colOff>444647</xdr:colOff>
      <xdr:row>22</xdr:row>
      <xdr:rowOff>58607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EFC0B33-6405-D2C2-0927-AF7CFAC6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158560</xdr:colOff>
      <xdr:row>183</xdr:row>
      <xdr:rowOff>107575</xdr:rowOff>
    </xdr:from>
    <xdr:to>
      <xdr:col>9</xdr:col>
      <xdr:colOff>539784</xdr:colOff>
      <xdr:row>198</xdr:row>
      <xdr:rowOff>153744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0261547-D364-4891-8247-3AA3C9225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83F5-F9D4-41AD-8E9E-214F19E0F3B1}">
  <dimension ref="A3:H203"/>
  <sheetViews>
    <sheetView tabSelected="1" zoomScaleNormal="100" workbookViewId="0">
      <selection activeCell="M187" sqref="M187"/>
    </sheetView>
  </sheetViews>
  <sheetFormatPr defaultRowHeight="14.4" x14ac:dyDescent="0.55000000000000004"/>
  <cols>
    <col min="4" max="4" width="19.5234375" bestFit="1" customWidth="1"/>
    <col min="5" max="5" width="21.7890625" bestFit="1" customWidth="1"/>
    <col min="6" max="6" width="24.68359375" bestFit="1" customWidth="1"/>
    <col min="7" max="7" width="28.89453125" customWidth="1"/>
    <col min="8" max="8" width="24.68359375" bestFit="1" customWidth="1"/>
    <col min="12" max="12" width="21.7890625" bestFit="1" customWidth="1"/>
    <col min="16" max="16" width="12.3125" bestFit="1" customWidth="1"/>
    <col min="19" max="19" width="14.26171875" bestFit="1" customWidth="1"/>
  </cols>
  <sheetData>
    <row r="3" spans="1:8" x14ac:dyDescent="0.55000000000000004">
      <c r="A3" s="4"/>
      <c r="B3" s="4" t="s">
        <v>0</v>
      </c>
      <c r="C3" s="4" t="s">
        <v>2</v>
      </c>
      <c r="D3" s="4" t="s">
        <v>7</v>
      </c>
      <c r="E3" s="4" t="s">
        <v>6</v>
      </c>
      <c r="F3" s="6" t="s">
        <v>8</v>
      </c>
      <c r="G3" s="4" t="s">
        <v>5</v>
      </c>
    </row>
    <row r="4" spans="1:8" x14ac:dyDescent="0.55000000000000004">
      <c r="B4" t="s">
        <v>1</v>
      </c>
      <c r="C4">
        <v>72</v>
      </c>
      <c r="D4">
        <v>8</v>
      </c>
      <c r="E4">
        <v>0</v>
      </c>
      <c r="F4">
        <f t="shared" ref="F4:F51" si="0">($H$5*D4+$H$4)-((($E$5-$E$40)/2)-90)</f>
        <v>-10.279914529914535</v>
      </c>
      <c r="G4" s="2" t="s">
        <v>15</v>
      </c>
      <c r="H4" s="3">
        <f>(E5- (D5*E4/D4))/(( -D5/D4)+1)</f>
        <v>-2.4273504273504272</v>
      </c>
    </row>
    <row r="5" spans="1:8" x14ac:dyDescent="0.55000000000000004">
      <c r="B5" t="s">
        <v>1</v>
      </c>
      <c r="C5">
        <v>545</v>
      </c>
      <c r="D5">
        <v>710</v>
      </c>
      <c r="E5">
        <v>213</v>
      </c>
      <c r="F5">
        <f t="shared" si="0"/>
        <v>202.72008547008545</v>
      </c>
      <c r="G5" s="2" t="s">
        <v>16</v>
      </c>
      <c r="H5" s="3">
        <f>(E4-H4)/D4</f>
        <v>0.3034188034188034</v>
      </c>
    </row>
    <row r="6" spans="1:8" x14ac:dyDescent="0.55000000000000004">
      <c r="B6" t="s">
        <v>1</v>
      </c>
      <c r="C6">
        <v>90</v>
      </c>
      <c r="D6">
        <v>35</v>
      </c>
      <c r="E6">
        <f>$H$5*D6+$H$4</f>
        <v>8.1923076923076916</v>
      </c>
      <c r="F6">
        <f t="shared" si="0"/>
        <v>-2.0876068376068435</v>
      </c>
    </row>
    <row r="7" spans="1:8" x14ac:dyDescent="0.55000000000000004">
      <c r="B7" t="s">
        <v>1</v>
      </c>
      <c r="C7">
        <v>90</v>
      </c>
      <c r="D7">
        <v>31</v>
      </c>
      <c r="E7">
        <f>$H$5*D7+$H$4</f>
        <v>6.9786324786324769</v>
      </c>
      <c r="F7">
        <f t="shared" si="0"/>
        <v>-3.3012820512820582</v>
      </c>
    </row>
    <row r="8" spans="1:8" x14ac:dyDescent="0.55000000000000004">
      <c r="B8" t="s">
        <v>1</v>
      </c>
      <c r="C8">
        <v>90</v>
      </c>
      <c r="D8">
        <v>32</v>
      </c>
      <c r="E8">
        <f>$H$5*D8+$H$4</f>
        <v>7.282051282051281</v>
      </c>
      <c r="F8">
        <f t="shared" si="0"/>
        <v>-2.9978632478632541</v>
      </c>
    </row>
    <row r="9" spans="1:8" x14ac:dyDescent="0.55000000000000004">
      <c r="B9" t="s">
        <v>1</v>
      </c>
      <c r="C9">
        <v>100</v>
      </c>
      <c r="D9">
        <v>51</v>
      </c>
      <c r="E9">
        <f>$H$5*D9+$H$4</f>
        <v>13.047008547008545</v>
      </c>
      <c r="F9">
        <f t="shared" si="0"/>
        <v>2.7670940170940099</v>
      </c>
    </row>
    <row r="10" spans="1:8" x14ac:dyDescent="0.55000000000000004">
      <c r="B10" t="s">
        <v>1</v>
      </c>
      <c r="C10">
        <v>100</v>
      </c>
      <c r="D10">
        <v>50</v>
      </c>
      <c r="E10">
        <f>$H$5*D10+$H$4</f>
        <v>12.743589743589743</v>
      </c>
      <c r="F10">
        <f t="shared" si="0"/>
        <v>2.4636752136752076</v>
      </c>
    </row>
    <row r="11" spans="1:8" x14ac:dyDescent="0.55000000000000004">
      <c r="B11" t="s">
        <v>1</v>
      </c>
      <c r="C11">
        <v>120</v>
      </c>
      <c r="D11">
        <v>79</v>
      </c>
      <c r="E11">
        <f>$H$5*D11+$H$4</f>
        <v>21.542735042735043</v>
      </c>
      <c r="F11">
        <f t="shared" si="0"/>
        <v>11.262820512820507</v>
      </c>
    </row>
    <row r="12" spans="1:8" x14ac:dyDescent="0.55000000000000004">
      <c r="B12" t="s">
        <v>1</v>
      </c>
      <c r="C12">
        <v>125</v>
      </c>
      <c r="D12">
        <v>86</v>
      </c>
      <c r="E12">
        <f>$H$5*D12+$H$4</f>
        <v>23.666666666666668</v>
      </c>
      <c r="F12">
        <f t="shared" si="0"/>
        <v>13.386752136752133</v>
      </c>
    </row>
    <row r="13" spans="1:8" x14ac:dyDescent="0.55000000000000004">
      <c r="B13" t="s">
        <v>1</v>
      </c>
      <c r="C13">
        <v>123</v>
      </c>
      <c r="D13">
        <v>83</v>
      </c>
      <c r="E13">
        <f>$H$5*D13+$H$4</f>
        <v>22.756410256410255</v>
      </c>
      <c r="F13">
        <f t="shared" si="0"/>
        <v>12.47649572649572</v>
      </c>
    </row>
    <row r="14" spans="1:8" x14ac:dyDescent="0.55000000000000004">
      <c r="B14" t="s">
        <v>1</v>
      </c>
      <c r="C14">
        <v>121</v>
      </c>
      <c r="D14">
        <v>81</v>
      </c>
      <c r="E14">
        <f>$H$5*D14+$H$4</f>
        <v>22.149572649572651</v>
      </c>
      <c r="F14">
        <f t="shared" si="0"/>
        <v>11.869658119658116</v>
      </c>
    </row>
    <row r="15" spans="1:8" x14ac:dyDescent="0.55000000000000004">
      <c r="B15" t="s">
        <v>1</v>
      </c>
      <c r="C15">
        <v>122</v>
      </c>
      <c r="D15">
        <v>79</v>
      </c>
      <c r="E15">
        <f>$H$5*D15+$H$4</f>
        <v>21.542735042735043</v>
      </c>
      <c r="F15">
        <f t="shared" si="0"/>
        <v>11.262820512820507</v>
      </c>
    </row>
    <row r="16" spans="1:8" x14ac:dyDescent="0.55000000000000004">
      <c r="B16" t="s">
        <v>1</v>
      </c>
      <c r="C16">
        <v>400</v>
      </c>
      <c r="D16">
        <v>492</v>
      </c>
      <c r="E16">
        <f>$H$5*D16+$H$4</f>
        <v>146.85470085470084</v>
      </c>
      <c r="F16">
        <f t="shared" si="0"/>
        <v>136.57478632478632</v>
      </c>
    </row>
    <row r="17" spans="2:6" x14ac:dyDescent="0.55000000000000004">
      <c r="B17" t="s">
        <v>1</v>
      </c>
      <c r="C17">
        <v>320</v>
      </c>
      <c r="D17">
        <v>375</v>
      </c>
      <c r="E17">
        <f>$H$5*D17+$H$4</f>
        <v>111.35470085470084</v>
      </c>
      <c r="F17">
        <f t="shared" si="0"/>
        <v>101.0747863247863</v>
      </c>
    </row>
    <row r="18" spans="2:6" x14ac:dyDescent="0.55000000000000004">
      <c r="B18" t="s">
        <v>1</v>
      </c>
      <c r="C18">
        <v>370</v>
      </c>
      <c r="D18">
        <v>446</v>
      </c>
      <c r="E18">
        <f>$H$5*D18+$H$4</f>
        <v>132.89743589743588</v>
      </c>
      <c r="F18">
        <f t="shared" si="0"/>
        <v>122.61752136752135</v>
      </c>
    </row>
    <row r="19" spans="2:6" x14ac:dyDescent="0.55000000000000004">
      <c r="B19" t="s">
        <v>1</v>
      </c>
      <c r="C19">
        <v>250</v>
      </c>
      <c r="D19">
        <v>267</v>
      </c>
      <c r="E19">
        <f>$H$5*D19+$H$4</f>
        <v>78.585470085470078</v>
      </c>
      <c r="F19">
        <f t="shared" si="0"/>
        <v>68.305555555555543</v>
      </c>
    </row>
    <row r="20" spans="2:6" x14ac:dyDescent="0.55000000000000004">
      <c r="B20" t="s">
        <v>1</v>
      </c>
      <c r="C20">
        <v>165</v>
      </c>
      <c r="D20">
        <v>146</v>
      </c>
      <c r="E20">
        <f>$H$5*D20+$H$4</f>
        <v>41.871794871794869</v>
      </c>
      <c r="F20">
        <f t="shared" si="0"/>
        <v>31.591880341880334</v>
      </c>
    </row>
    <row r="21" spans="2:6" x14ac:dyDescent="0.55000000000000004">
      <c r="B21" t="s">
        <v>1</v>
      </c>
      <c r="C21">
        <v>500</v>
      </c>
      <c r="D21">
        <v>638</v>
      </c>
      <c r="E21">
        <f>$H$5*D21+$H$4</f>
        <v>191.15384615384613</v>
      </c>
      <c r="F21">
        <f t="shared" si="0"/>
        <v>180.87393162393158</v>
      </c>
    </row>
    <row r="22" spans="2:6" x14ac:dyDescent="0.55000000000000004">
      <c r="B22" t="s">
        <v>1</v>
      </c>
      <c r="C22">
        <v>530</v>
      </c>
      <c r="D22">
        <v>685</v>
      </c>
      <c r="E22">
        <f>$H$5*D22+$H$4</f>
        <v>205.41452991452988</v>
      </c>
      <c r="F22">
        <f t="shared" si="0"/>
        <v>195.13461538461536</v>
      </c>
    </row>
    <row r="23" spans="2:6" x14ac:dyDescent="0.55000000000000004">
      <c r="B23" t="s">
        <v>1</v>
      </c>
      <c r="C23">
        <v>500</v>
      </c>
      <c r="D23">
        <v>637</v>
      </c>
      <c r="E23">
        <f>$H$5*D23+$H$4</f>
        <v>190.85042735042734</v>
      </c>
      <c r="F23">
        <f t="shared" si="0"/>
        <v>180.57051282051282</v>
      </c>
    </row>
    <row r="24" spans="2:6" x14ac:dyDescent="0.55000000000000004">
      <c r="B24" t="s">
        <v>1</v>
      </c>
      <c r="C24">
        <v>490</v>
      </c>
      <c r="D24">
        <v>625</v>
      </c>
      <c r="E24">
        <f>$H$5*D24+$H$4</f>
        <v>187.2094017094017</v>
      </c>
      <c r="F24">
        <f t="shared" si="0"/>
        <v>176.92948717948718</v>
      </c>
    </row>
    <row r="25" spans="2:6" x14ac:dyDescent="0.55000000000000004">
      <c r="B25" t="s">
        <v>1</v>
      </c>
      <c r="C25">
        <v>498</v>
      </c>
      <c r="D25">
        <v>636</v>
      </c>
      <c r="E25">
        <f>$H$5*D25+$H$4</f>
        <v>190.54700854700852</v>
      </c>
      <c r="F25">
        <f t="shared" si="0"/>
        <v>180.267094017094</v>
      </c>
    </row>
    <row r="26" spans="2:6" x14ac:dyDescent="0.55000000000000004">
      <c r="B26" t="s">
        <v>1</v>
      </c>
      <c r="C26">
        <v>315</v>
      </c>
      <c r="D26">
        <v>367</v>
      </c>
      <c r="E26">
        <f>$H$5*D26+$H$4</f>
        <v>108.92735042735042</v>
      </c>
      <c r="F26">
        <f t="shared" si="0"/>
        <v>98.647435897435884</v>
      </c>
    </row>
    <row r="27" spans="2:6" x14ac:dyDescent="0.55000000000000004">
      <c r="B27" t="s">
        <v>1</v>
      </c>
      <c r="C27">
        <v>499</v>
      </c>
      <c r="D27">
        <v>639</v>
      </c>
      <c r="E27">
        <f>$H$5*D27+$H$4</f>
        <v>191.45726495726493</v>
      </c>
      <c r="F27">
        <f t="shared" si="0"/>
        <v>181.1773504273504</v>
      </c>
    </row>
    <row r="28" spans="2:6" x14ac:dyDescent="0.55000000000000004">
      <c r="B28" t="s">
        <v>1</v>
      </c>
      <c r="C28">
        <v>525</v>
      </c>
      <c r="D28">
        <v>672</v>
      </c>
      <c r="E28">
        <f>$H$5*D28+$H$4</f>
        <v>201.47008547008545</v>
      </c>
      <c r="F28">
        <f t="shared" si="0"/>
        <v>191.1901709401709</v>
      </c>
    </row>
    <row r="29" spans="2:6" x14ac:dyDescent="0.55000000000000004">
      <c r="B29" t="s">
        <v>1</v>
      </c>
      <c r="C29">
        <v>515</v>
      </c>
      <c r="D29">
        <v>661</v>
      </c>
      <c r="E29">
        <f>$H$5*D29+$H$4</f>
        <v>198.13247863247861</v>
      </c>
      <c r="F29">
        <f t="shared" si="0"/>
        <v>187.85256410256409</v>
      </c>
    </row>
    <row r="30" spans="2:6" x14ac:dyDescent="0.55000000000000004">
      <c r="B30" t="s">
        <v>1</v>
      </c>
      <c r="C30">
        <v>505</v>
      </c>
      <c r="D30">
        <v>649</v>
      </c>
      <c r="E30">
        <f>$H$5*D30+$H$4</f>
        <v>194.49145299145297</v>
      </c>
      <c r="F30">
        <f t="shared" si="0"/>
        <v>184.21153846153845</v>
      </c>
    </row>
    <row r="31" spans="2:6" x14ac:dyDescent="0.55000000000000004">
      <c r="B31" t="s">
        <v>1</v>
      </c>
      <c r="C31">
        <v>502</v>
      </c>
      <c r="D31">
        <v>643</v>
      </c>
      <c r="E31">
        <f>$H$5*D31+$H$4</f>
        <v>192.67094017094016</v>
      </c>
      <c r="F31">
        <f t="shared" si="0"/>
        <v>182.39102564102564</v>
      </c>
    </row>
    <row r="32" spans="2:6" x14ac:dyDescent="0.55000000000000004">
      <c r="B32" t="s">
        <v>1</v>
      </c>
      <c r="C32">
        <v>115</v>
      </c>
      <c r="D32">
        <v>69</v>
      </c>
      <c r="E32">
        <f>$H$5*D32+$H$4</f>
        <v>18.508547008547009</v>
      </c>
      <c r="F32">
        <f t="shared" si="0"/>
        <v>8.2286324786324734</v>
      </c>
    </row>
    <row r="33" spans="2:6" x14ac:dyDescent="0.55000000000000004">
      <c r="B33" t="s">
        <v>1</v>
      </c>
      <c r="C33">
        <v>117</v>
      </c>
      <c r="D33">
        <v>72</v>
      </c>
      <c r="E33">
        <f>$H$5*D33+$H$4</f>
        <v>19.418803418803417</v>
      </c>
      <c r="F33">
        <f t="shared" si="0"/>
        <v>9.1388888888888822</v>
      </c>
    </row>
    <row r="34" spans="2:6" x14ac:dyDescent="0.55000000000000004">
      <c r="B34" t="s">
        <v>1</v>
      </c>
      <c r="C34">
        <v>119</v>
      </c>
      <c r="D34">
        <v>75</v>
      </c>
      <c r="E34">
        <f>$H$5*D34+$H$4</f>
        <v>20.32905982905983</v>
      </c>
      <c r="F34">
        <f t="shared" si="0"/>
        <v>10.049145299145295</v>
      </c>
    </row>
    <row r="35" spans="2:6" x14ac:dyDescent="0.55000000000000004">
      <c r="B35" t="s">
        <v>1</v>
      </c>
      <c r="C35">
        <v>117</v>
      </c>
      <c r="D35">
        <v>76</v>
      </c>
      <c r="E35">
        <f>$H$5*D35+$H$4</f>
        <v>20.632478632478634</v>
      </c>
      <c r="F35">
        <f t="shared" si="0"/>
        <v>10.352564102564099</v>
      </c>
    </row>
    <row r="36" spans="2:6" x14ac:dyDescent="0.55000000000000004">
      <c r="B36" t="s">
        <v>1</v>
      </c>
      <c r="C36">
        <v>504</v>
      </c>
      <c r="D36">
        <v>643</v>
      </c>
      <c r="E36">
        <f>$H$5*D36+$H$4</f>
        <v>192.67094017094016</v>
      </c>
      <c r="F36">
        <f t="shared" si="0"/>
        <v>182.39102564102564</v>
      </c>
    </row>
    <row r="37" spans="2:6" x14ac:dyDescent="0.55000000000000004">
      <c r="B37" t="s">
        <v>1</v>
      </c>
      <c r="C37">
        <v>504</v>
      </c>
      <c r="D37">
        <v>644</v>
      </c>
      <c r="E37">
        <f>$H$5*D37+$H$4</f>
        <v>192.97435897435895</v>
      </c>
      <c r="F37">
        <f t="shared" si="0"/>
        <v>182.6944444444444</v>
      </c>
    </row>
    <row r="38" spans="2:6" x14ac:dyDescent="0.55000000000000004">
      <c r="B38" t="s">
        <v>1</v>
      </c>
      <c r="C38">
        <v>114</v>
      </c>
      <c r="D38">
        <v>71</v>
      </c>
      <c r="E38">
        <f>$H$5*D38+$H$4</f>
        <v>19.115384615384617</v>
      </c>
      <c r="F38">
        <f t="shared" si="0"/>
        <v>8.8354700854700816</v>
      </c>
    </row>
    <row r="39" spans="2:6" x14ac:dyDescent="0.55000000000000004">
      <c r="B39" t="s">
        <v>1</v>
      </c>
      <c r="C39">
        <v>114</v>
      </c>
      <c r="D39">
        <v>69</v>
      </c>
      <c r="E39">
        <f>$H$5*D39+$H$4</f>
        <v>18.508547008547009</v>
      </c>
      <c r="F39">
        <f t="shared" si="0"/>
        <v>8.2286324786324734</v>
      </c>
    </row>
    <row r="40" spans="2:6" x14ac:dyDescent="0.55000000000000004">
      <c r="B40" t="s">
        <v>1</v>
      </c>
      <c r="C40">
        <v>100</v>
      </c>
      <c r="D40">
        <v>49</v>
      </c>
      <c r="E40">
        <f>$H$5*D40+$H$4</f>
        <v>12.440170940170939</v>
      </c>
      <c r="F40">
        <f t="shared" si="0"/>
        <v>2.1602564102564035</v>
      </c>
    </row>
    <row r="41" spans="2:6" x14ac:dyDescent="0.55000000000000004">
      <c r="B41" t="s">
        <v>1</v>
      </c>
      <c r="C41">
        <v>113</v>
      </c>
      <c r="D41">
        <v>67</v>
      </c>
      <c r="E41">
        <f>$H$5*D41+$H$4</f>
        <v>17.9017094017094</v>
      </c>
      <c r="F41">
        <f t="shared" si="0"/>
        <v>7.6217948717948651</v>
      </c>
    </row>
    <row r="42" spans="2:6" x14ac:dyDescent="0.55000000000000004">
      <c r="B42" t="s">
        <v>1</v>
      </c>
      <c r="C42">
        <v>98</v>
      </c>
      <c r="D42">
        <v>48</v>
      </c>
      <c r="E42">
        <f>$H$5*D42+$H$4</f>
        <v>12.136752136752134</v>
      </c>
      <c r="F42">
        <f t="shared" si="0"/>
        <v>1.8568376068375994</v>
      </c>
    </row>
    <row r="43" spans="2:6" x14ac:dyDescent="0.55000000000000004">
      <c r="B43" t="s">
        <v>1</v>
      </c>
      <c r="C43">
        <v>96</v>
      </c>
      <c r="D43">
        <v>44</v>
      </c>
      <c r="E43">
        <f>$H$5*D43+$H$4</f>
        <v>10.923076923076922</v>
      </c>
      <c r="F43">
        <f t="shared" si="0"/>
        <v>0.64316239316238644</v>
      </c>
    </row>
    <row r="44" spans="2:6" x14ac:dyDescent="0.55000000000000004">
      <c r="B44" t="s">
        <v>1</v>
      </c>
      <c r="C44">
        <v>97</v>
      </c>
      <c r="D44">
        <v>45</v>
      </c>
      <c r="E44">
        <f>$H$5*D44+$H$4</f>
        <v>11.226495726495726</v>
      </c>
      <c r="F44">
        <f t="shared" si="0"/>
        <v>0.94658119658119055</v>
      </c>
    </row>
    <row r="45" spans="2:6" x14ac:dyDescent="0.55000000000000004">
      <c r="B45" t="s">
        <v>1</v>
      </c>
      <c r="C45">
        <v>496</v>
      </c>
      <c r="D45">
        <v>633</v>
      </c>
      <c r="E45">
        <f>$H$5*D45+$H$4</f>
        <v>189.63675213675211</v>
      </c>
      <c r="F45">
        <f t="shared" si="0"/>
        <v>179.35683760683759</v>
      </c>
    </row>
    <row r="46" spans="2:6" x14ac:dyDescent="0.55000000000000004">
      <c r="B46" t="s">
        <v>1</v>
      </c>
      <c r="C46">
        <v>492</v>
      </c>
      <c r="D46">
        <v>624</v>
      </c>
      <c r="E46">
        <f>$H$5*D46+$H$4</f>
        <v>186.90598290598288</v>
      </c>
      <c r="F46">
        <f t="shared" si="0"/>
        <v>176.62606837606836</v>
      </c>
    </row>
    <row r="47" spans="2:6" x14ac:dyDescent="0.55000000000000004">
      <c r="B47" t="s">
        <v>1</v>
      </c>
      <c r="C47">
        <v>494</v>
      </c>
      <c r="D47">
        <v>628</v>
      </c>
      <c r="E47">
        <f>$H$5*D47+$H$4</f>
        <v>188.11965811965811</v>
      </c>
      <c r="F47">
        <f t="shared" si="0"/>
        <v>177.83974358974359</v>
      </c>
    </row>
    <row r="48" spans="2:6" x14ac:dyDescent="0.55000000000000004">
      <c r="B48" t="s">
        <v>1</v>
      </c>
      <c r="C48">
        <v>96</v>
      </c>
      <c r="D48">
        <v>45</v>
      </c>
      <c r="E48">
        <f>$H$5*D48+$H$4</f>
        <v>11.226495726495726</v>
      </c>
      <c r="F48">
        <f t="shared" si="0"/>
        <v>0.94658119658119055</v>
      </c>
    </row>
    <row r="49" spans="1:8" x14ac:dyDescent="0.55000000000000004">
      <c r="B49" t="s">
        <v>1</v>
      </c>
      <c r="C49">
        <v>495</v>
      </c>
      <c r="D49">
        <v>631</v>
      </c>
      <c r="E49">
        <f>$H$5*D49+$H$4</f>
        <v>189.02991452991452</v>
      </c>
      <c r="F49">
        <f t="shared" si="0"/>
        <v>178.75</v>
      </c>
    </row>
    <row r="50" spans="1:8" x14ac:dyDescent="0.55000000000000004">
      <c r="B50" t="s">
        <v>1</v>
      </c>
      <c r="C50" s="1">
        <v>95</v>
      </c>
      <c r="D50" s="1">
        <v>42</v>
      </c>
      <c r="E50" s="1">
        <f>$H$5*D50+$H$4</f>
        <v>10.316239316239315</v>
      </c>
      <c r="F50">
        <f t="shared" si="0"/>
        <v>3.6324786324779978E-2</v>
      </c>
    </row>
    <row r="51" spans="1:8" x14ac:dyDescent="0.55000000000000004">
      <c r="B51" t="s">
        <v>1</v>
      </c>
      <c r="C51" s="1">
        <v>497</v>
      </c>
      <c r="D51" s="1">
        <v>634</v>
      </c>
      <c r="E51" s="1">
        <f>$H$5*D51+$H$4</f>
        <v>189.94017094017093</v>
      </c>
      <c r="F51">
        <f t="shared" si="0"/>
        <v>179.66025641025641</v>
      </c>
    </row>
    <row r="52" spans="1:8" x14ac:dyDescent="0.55000000000000004">
      <c r="F52" s="1"/>
    </row>
    <row r="54" spans="1:8" x14ac:dyDescent="0.55000000000000004">
      <c r="A54" s="4"/>
      <c r="B54" s="4" t="s">
        <v>0</v>
      </c>
      <c r="C54" s="4" t="s">
        <v>2</v>
      </c>
      <c r="D54" s="4" t="s">
        <v>7</v>
      </c>
      <c r="E54" s="4" t="s">
        <v>6</v>
      </c>
      <c r="F54" s="6" t="s">
        <v>8</v>
      </c>
      <c r="G54" s="4" t="s">
        <v>5</v>
      </c>
      <c r="H54" s="5"/>
    </row>
    <row r="55" spans="1:8" x14ac:dyDescent="0.55000000000000004">
      <c r="B55" t="s">
        <v>10</v>
      </c>
      <c r="C55">
        <v>340</v>
      </c>
      <c r="D55">
        <v>397</v>
      </c>
      <c r="E55">
        <f>$H$56*D55+$H$55</f>
        <v>90.311418685121112</v>
      </c>
      <c r="F55">
        <f>D55*0.3105-30.805</f>
        <v>92.46350000000001</v>
      </c>
      <c r="G55" s="2" t="s">
        <v>3</v>
      </c>
      <c r="H55" s="3">
        <f>(E77- (D77*E70/D70))/(( -D77/D70)+1)</f>
        <v>-33.321799307958479</v>
      </c>
    </row>
    <row r="56" spans="1:8" x14ac:dyDescent="0.55000000000000004">
      <c r="B56" t="s">
        <v>10</v>
      </c>
      <c r="C56">
        <v>400</v>
      </c>
      <c r="D56">
        <v>498</v>
      </c>
      <c r="E56">
        <f>$H$56*D56+$H$55</f>
        <v>121.76470588235293</v>
      </c>
      <c r="F56">
        <f>D56*0.3105-30.805</f>
        <v>123.82399999999998</v>
      </c>
      <c r="G56" s="2" t="s">
        <v>4</v>
      </c>
      <c r="H56" s="3">
        <f>(E70-H55)/D70</f>
        <v>0.31141868512110726</v>
      </c>
    </row>
    <row r="57" spans="1:8" x14ac:dyDescent="0.55000000000000004">
      <c r="B57" t="s">
        <v>10</v>
      </c>
      <c r="C57">
        <v>380</v>
      </c>
      <c r="D57">
        <v>472</v>
      </c>
      <c r="E57">
        <f>$H$56*D57+$H$55</f>
        <v>113.66782006920414</v>
      </c>
      <c r="F57">
        <f>D57*0.3105-30.805</f>
        <v>115.751</v>
      </c>
    </row>
    <row r="58" spans="1:8" x14ac:dyDescent="0.55000000000000004">
      <c r="B58" t="s">
        <v>10</v>
      </c>
      <c r="C58">
        <v>300</v>
      </c>
      <c r="D58">
        <v>348</v>
      </c>
      <c r="E58">
        <f>$H$56*D58+$H$55</f>
        <v>75.051903114186842</v>
      </c>
      <c r="F58">
        <f>D58*0.3105-30.805</f>
        <v>77.248999999999995</v>
      </c>
    </row>
    <row r="59" spans="1:8" x14ac:dyDescent="0.55000000000000004">
      <c r="B59" t="s">
        <v>10</v>
      </c>
      <c r="C59">
        <v>250</v>
      </c>
      <c r="D59">
        <v>275</v>
      </c>
      <c r="E59">
        <f>$H$56*D59+$H$55</f>
        <v>52.318339100346016</v>
      </c>
      <c r="F59">
        <f>D59*0.3105-30.805</f>
        <v>54.582500000000003</v>
      </c>
    </row>
    <row r="60" spans="1:8" x14ac:dyDescent="0.55000000000000004">
      <c r="B60" t="s">
        <v>10</v>
      </c>
      <c r="C60">
        <v>450</v>
      </c>
      <c r="D60">
        <v>594</v>
      </c>
      <c r="E60">
        <f>$H$56*D60+$H$55</f>
        <v>151.66089965397924</v>
      </c>
      <c r="F60">
        <f>D60*0.3105-30.805</f>
        <v>153.63200000000001</v>
      </c>
    </row>
    <row r="61" spans="1:8" x14ac:dyDescent="0.55000000000000004">
      <c r="B61" t="s">
        <v>10</v>
      </c>
      <c r="C61">
        <v>450</v>
      </c>
      <c r="D61">
        <v>604</v>
      </c>
      <c r="E61">
        <f>$H$56*D61+$H$55</f>
        <v>154.7750865051903</v>
      </c>
      <c r="F61">
        <f>D61*0.3105-30.805</f>
        <v>156.73699999999999</v>
      </c>
    </row>
    <row r="62" spans="1:8" x14ac:dyDescent="0.55000000000000004">
      <c r="B62" t="s">
        <v>10</v>
      </c>
      <c r="C62">
        <v>500</v>
      </c>
      <c r="D62">
        <v>683</v>
      </c>
      <c r="E62">
        <f>$H$56*D62+$H$55</f>
        <v>179.37716262975778</v>
      </c>
      <c r="F62">
        <f>D62*0.3105-30.805</f>
        <v>181.26649999999998</v>
      </c>
    </row>
    <row r="63" spans="1:8" x14ac:dyDescent="0.55000000000000004">
      <c r="B63" t="s">
        <v>10</v>
      </c>
      <c r="C63">
        <v>500</v>
      </c>
      <c r="D63">
        <v>686</v>
      </c>
      <c r="E63">
        <f>$H$56*D63+$H$55</f>
        <v>180.31141868512108</v>
      </c>
      <c r="F63">
        <f>D63*0.3105-30.805</f>
        <v>182.19799999999998</v>
      </c>
    </row>
    <row r="64" spans="1:8" x14ac:dyDescent="0.55000000000000004">
      <c r="B64" t="s">
        <v>10</v>
      </c>
      <c r="C64">
        <v>520</v>
      </c>
      <c r="D64">
        <v>714</v>
      </c>
      <c r="E64">
        <f>$H$56*D64+$H$55</f>
        <v>189.03114186851209</v>
      </c>
      <c r="F64">
        <f>D64*0.3105-30.805</f>
        <v>190.892</v>
      </c>
    </row>
    <row r="65" spans="2:6" x14ac:dyDescent="0.55000000000000004">
      <c r="B65" t="s">
        <v>10</v>
      </c>
      <c r="C65">
        <v>140</v>
      </c>
      <c r="D65">
        <v>117</v>
      </c>
      <c r="E65">
        <f>$H$56*D65+$H$55</f>
        <v>3.1141868512110733</v>
      </c>
      <c r="F65">
        <f>D65*0.3105-30.805</f>
        <v>5.5234999999999985</v>
      </c>
    </row>
    <row r="66" spans="2:6" x14ac:dyDescent="0.55000000000000004">
      <c r="B66" t="s">
        <v>10</v>
      </c>
      <c r="C66">
        <v>140</v>
      </c>
      <c r="D66">
        <v>126</v>
      </c>
      <c r="E66">
        <f>$H$56*D66+$H$55</f>
        <v>5.916955017301035</v>
      </c>
      <c r="F66">
        <f>D66*0.3105-30.805</f>
        <v>8.3179999999999978</v>
      </c>
    </row>
    <row r="67" spans="2:6" x14ac:dyDescent="0.55000000000000004">
      <c r="B67" t="s">
        <v>10</v>
      </c>
      <c r="C67">
        <v>520</v>
      </c>
      <c r="D67">
        <v>687</v>
      </c>
      <c r="E67">
        <f>$H$56*D67+$H$55</f>
        <v>180.62283737024219</v>
      </c>
      <c r="F67">
        <f>D67*0.3105-30.805</f>
        <v>182.5085</v>
      </c>
    </row>
    <row r="68" spans="2:6" x14ac:dyDescent="0.55000000000000004">
      <c r="B68" t="s">
        <v>10</v>
      </c>
      <c r="C68">
        <v>525</v>
      </c>
      <c r="D68">
        <v>690</v>
      </c>
      <c r="E68">
        <f>$H$56*D68+$H$55</f>
        <v>181.55709342560553</v>
      </c>
      <c r="F68">
        <f>D68*0.3105-30.805</f>
        <v>183.44</v>
      </c>
    </row>
    <row r="69" spans="2:6" x14ac:dyDescent="0.55000000000000004">
      <c r="B69" t="s">
        <v>10</v>
      </c>
      <c r="C69">
        <v>332</v>
      </c>
      <c r="D69">
        <v>385</v>
      </c>
      <c r="E69">
        <f>$H$56*D69+$H$55</f>
        <v>86.574394463667829</v>
      </c>
      <c r="F69">
        <f>D69*0.3105-30.805</f>
        <v>88.737500000000011</v>
      </c>
    </row>
    <row r="70" spans="2:6" x14ac:dyDescent="0.55000000000000004">
      <c r="B70" t="s">
        <v>10</v>
      </c>
      <c r="C70">
        <v>135</v>
      </c>
      <c r="D70">
        <v>107</v>
      </c>
      <c r="E70" s="1">
        <v>0</v>
      </c>
      <c r="F70">
        <f>D70*0.3105-30.805</f>
        <v>2.4185000000000016</v>
      </c>
    </row>
    <row r="71" spans="2:6" x14ac:dyDescent="0.55000000000000004">
      <c r="B71" t="s">
        <v>10</v>
      </c>
      <c r="C71">
        <v>135</v>
      </c>
      <c r="D71">
        <v>117</v>
      </c>
      <c r="E71" s="1">
        <f>$H$56*D71+$H$55</f>
        <v>3.1141868512110733</v>
      </c>
      <c r="F71">
        <f>D71*0.3105-30.805</f>
        <v>5.5234999999999985</v>
      </c>
    </row>
    <row r="72" spans="2:6" x14ac:dyDescent="0.55000000000000004">
      <c r="B72" t="s">
        <v>10</v>
      </c>
      <c r="C72">
        <v>400</v>
      </c>
      <c r="D72">
        <v>497</v>
      </c>
      <c r="E72" s="1">
        <f>$H$56*D72+$H$55</f>
        <v>121.45328719723182</v>
      </c>
      <c r="F72">
        <f>D72*0.3105-30.805</f>
        <v>123.51349999999999</v>
      </c>
    </row>
    <row r="73" spans="2:6" x14ac:dyDescent="0.55000000000000004">
      <c r="B73" t="s">
        <v>10</v>
      </c>
      <c r="C73">
        <v>475</v>
      </c>
      <c r="D73">
        <v>623</v>
      </c>
      <c r="E73" s="1">
        <f>$H$56*D73+$H$55</f>
        <v>160.69204152249134</v>
      </c>
      <c r="F73">
        <f>D73*0.3105-30.805</f>
        <v>162.63649999999998</v>
      </c>
    </row>
    <row r="74" spans="2:6" x14ac:dyDescent="0.55000000000000004">
      <c r="B74" t="s">
        <v>10</v>
      </c>
      <c r="C74">
        <v>500</v>
      </c>
      <c r="D74">
        <v>676</v>
      </c>
      <c r="E74" s="1">
        <f>$H$56*D74+$H$55</f>
        <v>177.19723183391002</v>
      </c>
      <c r="F74">
        <f>D74*0.3105-30.805</f>
        <v>179.09299999999999</v>
      </c>
    </row>
    <row r="75" spans="2:6" x14ac:dyDescent="0.55000000000000004">
      <c r="B75" t="s">
        <v>10</v>
      </c>
      <c r="C75">
        <v>515</v>
      </c>
      <c r="D75">
        <v>690</v>
      </c>
      <c r="E75" s="1">
        <f>$H$56*D75+$H$55</f>
        <v>181.55709342560553</v>
      </c>
      <c r="F75">
        <f>D75*0.3105-30.805</f>
        <v>183.44</v>
      </c>
    </row>
    <row r="76" spans="2:6" x14ac:dyDescent="0.55000000000000004">
      <c r="B76" t="s">
        <v>10</v>
      </c>
      <c r="C76">
        <v>515</v>
      </c>
      <c r="D76">
        <v>679</v>
      </c>
      <c r="E76" s="1">
        <f>$H$56*D76+$H$55</f>
        <v>178.13148788927336</v>
      </c>
      <c r="F76">
        <f>D76*0.3105-30.805</f>
        <v>180.02449999999999</v>
      </c>
    </row>
    <row r="77" spans="2:6" x14ac:dyDescent="0.55000000000000004">
      <c r="B77" t="s">
        <v>10</v>
      </c>
      <c r="C77">
        <v>525</v>
      </c>
      <c r="D77">
        <v>685</v>
      </c>
      <c r="E77" s="1">
        <v>180</v>
      </c>
      <c r="F77">
        <f>D77*0.3105-30.805</f>
        <v>181.88749999999999</v>
      </c>
    </row>
    <row r="78" spans="2:6" x14ac:dyDescent="0.55000000000000004">
      <c r="B78" t="s">
        <v>10</v>
      </c>
      <c r="C78">
        <v>525</v>
      </c>
      <c r="D78">
        <v>691</v>
      </c>
      <c r="E78" s="1">
        <f>$H$56*D78+$H$55</f>
        <v>181.86851211072664</v>
      </c>
      <c r="F78">
        <f>D78*0.3105-30.805</f>
        <v>183.75049999999999</v>
      </c>
    </row>
    <row r="79" spans="2:6" x14ac:dyDescent="0.55000000000000004">
      <c r="B79" t="s">
        <v>10</v>
      </c>
      <c r="C79">
        <v>285</v>
      </c>
      <c r="D79">
        <v>318</v>
      </c>
      <c r="E79" s="1">
        <f>$H$56*D79+$H$55</f>
        <v>65.709342560553637</v>
      </c>
      <c r="F79">
        <f>D79*0.3105-30.805</f>
        <v>67.933999999999997</v>
      </c>
    </row>
    <row r="80" spans="2:6" x14ac:dyDescent="0.55000000000000004">
      <c r="B80" t="s">
        <v>10</v>
      </c>
      <c r="C80">
        <v>385</v>
      </c>
      <c r="D80">
        <v>485</v>
      </c>
      <c r="E80" s="1">
        <f>$H$56*D80+$H$55</f>
        <v>117.71626297577853</v>
      </c>
      <c r="F80">
        <f>D80*0.3105-30.805</f>
        <v>119.78749999999999</v>
      </c>
    </row>
    <row r="81" spans="2:6" x14ac:dyDescent="0.55000000000000004">
      <c r="B81" t="s">
        <v>10</v>
      </c>
      <c r="C81">
        <v>332</v>
      </c>
      <c r="D81">
        <v>387</v>
      </c>
      <c r="E81" s="1">
        <f>$H$56*D81+$H$55</f>
        <v>87.197231833910024</v>
      </c>
      <c r="F81">
        <f>D81*0.3105-30.805</f>
        <v>89.358499999999992</v>
      </c>
    </row>
    <row r="82" spans="2:6" x14ac:dyDescent="0.55000000000000004">
      <c r="B82" t="s">
        <v>10</v>
      </c>
      <c r="C82">
        <v>330</v>
      </c>
      <c r="D82">
        <v>385</v>
      </c>
      <c r="E82" s="1">
        <f>$H$56*D82+$H$55</f>
        <v>86.574394463667829</v>
      </c>
      <c r="F82">
        <f>D82*0.3105-30.805</f>
        <v>88.737500000000011</v>
      </c>
    </row>
    <row r="83" spans="2:6" x14ac:dyDescent="0.55000000000000004">
      <c r="B83" t="s">
        <v>10</v>
      </c>
      <c r="C83">
        <v>325</v>
      </c>
      <c r="D83">
        <v>377</v>
      </c>
      <c r="E83" s="1">
        <f>$H$56*D83+$H$55</f>
        <v>84.083044982698965</v>
      </c>
      <c r="F83">
        <f>D83*0.3105-30.805</f>
        <v>86.253500000000003</v>
      </c>
    </row>
    <row r="84" spans="2:6" x14ac:dyDescent="0.55000000000000004">
      <c r="B84" t="s">
        <v>10</v>
      </c>
      <c r="C84">
        <v>320</v>
      </c>
      <c r="D84">
        <v>369</v>
      </c>
      <c r="E84" s="1">
        <f>$H$56*D84+$H$55</f>
        <v>81.591695501730101</v>
      </c>
      <c r="F84">
        <f>D84*0.3105-30.805</f>
        <v>83.769499999999994</v>
      </c>
    </row>
    <row r="85" spans="2:6" x14ac:dyDescent="0.55000000000000004">
      <c r="B85" t="s">
        <v>10</v>
      </c>
      <c r="C85">
        <v>340</v>
      </c>
      <c r="D85">
        <v>399</v>
      </c>
      <c r="E85" s="1">
        <f>$H$56*D85+$H$55</f>
        <v>90.934256055363306</v>
      </c>
      <c r="F85">
        <f>D85*0.3105-30.805</f>
        <v>93.084499999999991</v>
      </c>
    </row>
    <row r="86" spans="2:6" x14ac:dyDescent="0.55000000000000004">
      <c r="B86" t="s">
        <v>10</v>
      </c>
      <c r="C86">
        <v>340</v>
      </c>
      <c r="D86">
        <v>406</v>
      </c>
      <c r="E86" s="1">
        <f>$H$56*D86+$H$55</f>
        <v>93.114186851211059</v>
      </c>
      <c r="F86">
        <f>D86*0.3105-30.805</f>
        <v>95.25800000000001</v>
      </c>
    </row>
    <row r="87" spans="2:6" x14ac:dyDescent="0.55000000000000004">
      <c r="B87" t="s">
        <v>10</v>
      </c>
      <c r="C87">
        <v>322</v>
      </c>
      <c r="D87">
        <v>370</v>
      </c>
      <c r="E87" s="1">
        <f>$H$56*D87+$H$55</f>
        <v>81.903114186851212</v>
      </c>
      <c r="F87">
        <f>D87*0.3105-30.805</f>
        <v>84.080000000000013</v>
      </c>
    </row>
    <row r="88" spans="2:6" x14ac:dyDescent="0.55000000000000004">
      <c r="B88" t="s">
        <v>10</v>
      </c>
      <c r="C88">
        <v>325</v>
      </c>
      <c r="D88">
        <v>374</v>
      </c>
      <c r="E88" s="1">
        <v>90</v>
      </c>
      <c r="F88">
        <f>D88*0.3105-30.805</f>
        <v>85.322000000000003</v>
      </c>
    </row>
    <row r="89" spans="2:6" x14ac:dyDescent="0.55000000000000004">
      <c r="B89" t="s">
        <v>10</v>
      </c>
      <c r="C89">
        <v>330</v>
      </c>
      <c r="D89">
        <v>396</v>
      </c>
      <c r="E89" s="1">
        <f>$H$56*D89+$H$55</f>
        <v>90</v>
      </c>
      <c r="F89">
        <f>D89*0.3105-30.805</f>
        <v>92.152999999999992</v>
      </c>
    </row>
    <row r="90" spans="2:6" x14ac:dyDescent="0.55000000000000004">
      <c r="B90" t="s">
        <v>10</v>
      </c>
      <c r="C90">
        <v>327</v>
      </c>
      <c r="D90">
        <v>381</v>
      </c>
      <c r="E90" s="1">
        <f>$H$56*D90+$H$55</f>
        <v>85.328719723183383</v>
      </c>
      <c r="F90">
        <f>D90*0.3105-30.805</f>
        <v>87.495499999999993</v>
      </c>
    </row>
    <row r="91" spans="2:6" x14ac:dyDescent="0.55000000000000004">
      <c r="B91" t="s">
        <v>10</v>
      </c>
      <c r="C91">
        <v>325</v>
      </c>
      <c r="D91">
        <v>372</v>
      </c>
      <c r="E91" s="1">
        <v>90</v>
      </c>
      <c r="F91">
        <f>D91*0.3105-30.805</f>
        <v>84.700999999999993</v>
      </c>
    </row>
    <row r="92" spans="2:6" x14ac:dyDescent="0.55000000000000004">
      <c r="B92" t="s">
        <v>10</v>
      </c>
      <c r="C92">
        <v>300</v>
      </c>
      <c r="D92">
        <v>341</v>
      </c>
      <c r="E92" s="1">
        <v>77.5</v>
      </c>
      <c r="F92">
        <f>D92*0.3105-30.805</f>
        <v>75.075500000000005</v>
      </c>
    </row>
    <row r="93" spans="2:6" x14ac:dyDescent="0.55000000000000004">
      <c r="B93" t="s">
        <v>10</v>
      </c>
      <c r="C93">
        <v>250</v>
      </c>
      <c r="D93">
        <v>278</v>
      </c>
      <c r="E93" s="1">
        <v>56.4</v>
      </c>
      <c r="F93">
        <f>D93*0.3105-30.805</f>
        <v>55.514000000000003</v>
      </c>
    </row>
    <row r="94" spans="2:6" x14ac:dyDescent="0.55000000000000004">
      <c r="B94" t="s">
        <v>10</v>
      </c>
      <c r="C94">
        <v>200</v>
      </c>
      <c r="D94">
        <v>210</v>
      </c>
      <c r="E94" s="1">
        <v>25</v>
      </c>
      <c r="F94">
        <f>D94*0.3105-30.805</f>
        <v>34.4</v>
      </c>
    </row>
    <row r="95" spans="2:6" x14ac:dyDescent="0.55000000000000004">
      <c r="B95" t="s">
        <v>10</v>
      </c>
      <c r="C95">
        <v>530</v>
      </c>
      <c r="D95">
        <v>697</v>
      </c>
      <c r="E95" s="1">
        <f>$H$56*D95+$H$55</f>
        <v>183.73702422145328</v>
      </c>
      <c r="F95">
        <f>D95*0.3105-30.805</f>
        <v>185.61349999999999</v>
      </c>
    </row>
    <row r="96" spans="2:6" x14ac:dyDescent="0.55000000000000004">
      <c r="B96" t="s">
        <v>10</v>
      </c>
      <c r="C96">
        <v>515</v>
      </c>
      <c r="D96">
        <v>668</v>
      </c>
      <c r="E96" s="1">
        <v>176.3</v>
      </c>
      <c r="F96">
        <f>D96*0.3105-30.805</f>
        <v>176.60899999999998</v>
      </c>
    </row>
    <row r="97" spans="1:8" x14ac:dyDescent="0.55000000000000004">
      <c r="B97" t="s">
        <v>10</v>
      </c>
      <c r="C97">
        <v>525</v>
      </c>
      <c r="D97">
        <v>685</v>
      </c>
      <c r="E97" s="1">
        <v>180</v>
      </c>
      <c r="F97">
        <f>D97*0.3105-30.805</f>
        <v>181.88749999999999</v>
      </c>
    </row>
    <row r="98" spans="1:8" x14ac:dyDescent="0.55000000000000004">
      <c r="B98" t="s">
        <v>10</v>
      </c>
      <c r="C98">
        <v>520</v>
      </c>
      <c r="D98">
        <v>683</v>
      </c>
      <c r="E98" s="1">
        <f>$H$56*D98+$H$55</f>
        <v>179.37716262975778</v>
      </c>
      <c r="F98" s="1">
        <f>D98*0.3105-30.805</f>
        <v>181.26649999999998</v>
      </c>
    </row>
    <row r="99" spans="1:8" x14ac:dyDescent="0.55000000000000004">
      <c r="B99" t="s">
        <v>10</v>
      </c>
      <c r="C99">
        <v>130</v>
      </c>
      <c r="D99">
        <v>90</v>
      </c>
      <c r="E99" s="1">
        <f>$H$56*D99+$H$55</f>
        <v>-5.294117647058826</v>
      </c>
      <c r="F99" s="1">
        <f>D99*0.3105-30.805</f>
        <v>-2.8599999999999994</v>
      </c>
    </row>
    <row r="100" spans="1:8" x14ac:dyDescent="0.55000000000000004">
      <c r="B100" t="s">
        <v>10</v>
      </c>
      <c r="C100">
        <v>335</v>
      </c>
      <c r="D100">
        <v>391</v>
      </c>
      <c r="E100" s="1">
        <f>$H$56*D100+$H$55</f>
        <v>88.44290657439447</v>
      </c>
      <c r="F100" s="1">
        <f>D100*0.3105-30.805</f>
        <v>90.600500000000011</v>
      </c>
    </row>
    <row r="101" spans="1:8" x14ac:dyDescent="0.55000000000000004">
      <c r="B101" t="s">
        <v>10</v>
      </c>
      <c r="C101">
        <v>132</v>
      </c>
      <c r="D101">
        <v>100</v>
      </c>
      <c r="E101" s="1">
        <f>$H$56*D101+$H$55</f>
        <v>-2.1799307958477527</v>
      </c>
      <c r="F101" s="1">
        <f>D101*0.3105-30.805</f>
        <v>0.24500000000000099</v>
      </c>
    </row>
    <row r="104" spans="1:8" x14ac:dyDescent="0.55000000000000004">
      <c r="A104" s="4"/>
      <c r="B104" s="4" t="s">
        <v>0</v>
      </c>
      <c r="C104" s="4" t="s">
        <v>2</v>
      </c>
      <c r="D104" s="4" t="s">
        <v>7</v>
      </c>
      <c r="E104" s="4" t="s">
        <v>6</v>
      </c>
      <c r="F104" s="4" t="s">
        <v>8</v>
      </c>
      <c r="G104" s="4" t="s">
        <v>5</v>
      </c>
      <c r="H104" s="4"/>
    </row>
    <row r="105" spans="1:8" x14ac:dyDescent="0.55000000000000004">
      <c r="B105" t="s">
        <v>11</v>
      </c>
      <c r="C105">
        <v>300</v>
      </c>
      <c r="D105">
        <v>329</v>
      </c>
      <c r="E105">
        <v>80.3</v>
      </c>
      <c r="F105">
        <f>$H$106*D105+$H$105</f>
        <v>80.55944055944056</v>
      </c>
      <c r="G105" s="2" t="s">
        <v>3</v>
      </c>
      <c r="H105" s="3">
        <f>(E128- (D128*E126/D126))/(( -D128/D126)+1)</f>
        <v>-22.972027972027973</v>
      </c>
    </row>
    <row r="106" spans="1:8" x14ac:dyDescent="0.55000000000000004">
      <c r="B106" t="s">
        <v>11</v>
      </c>
      <c r="C106">
        <v>400</v>
      </c>
      <c r="D106">
        <v>495</v>
      </c>
      <c r="E106">
        <v>131.30000000000001</v>
      </c>
      <c r="F106">
        <f>$H$106*D106+$H$105</f>
        <v>132.7972027972028</v>
      </c>
      <c r="G106" s="2" t="s">
        <v>4</v>
      </c>
      <c r="H106" s="3">
        <f>(E126-H105)/D126</f>
        <v>0.31468531468531469</v>
      </c>
    </row>
    <row r="107" spans="1:8" x14ac:dyDescent="0.55000000000000004">
      <c r="B107" t="s">
        <v>11</v>
      </c>
      <c r="C107">
        <v>400</v>
      </c>
      <c r="D107">
        <v>504</v>
      </c>
      <c r="E107">
        <v>131.30000000000001</v>
      </c>
      <c r="F107">
        <f>$H$106*D107+$H$105</f>
        <v>135.62937062937064</v>
      </c>
    </row>
    <row r="108" spans="1:8" x14ac:dyDescent="0.55000000000000004">
      <c r="B108" t="s">
        <v>11</v>
      </c>
      <c r="C108">
        <v>150</v>
      </c>
      <c r="D108">
        <v>127</v>
      </c>
      <c r="E108">
        <v>9.9</v>
      </c>
      <c r="F108">
        <f>$H$106*D108+$H$105</f>
        <v>16.993006993006993</v>
      </c>
    </row>
    <row r="109" spans="1:8" x14ac:dyDescent="0.55000000000000004">
      <c r="B109" t="s">
        <v>11</v>
      </c>
      <c r="C109">
        <v>130</v>
      </c>
      <c r="D109">
        <v>103</v>
      </c>
      <c r="E109">
        <v>3.2</v>
      </c>
      <c r="F109">
        <f>$H$106*D109+$H$105</f>
        <v>9.44055944055944</v>
      </c>
    </row>
    <row r="110" spans="1:8" x14ac:dyDescent="0.55000000000000004">
      <c r="B110" t="s">
        <v>11</v>
      </c>
      <c r="C110">
        <v>130</v>
      </c>
      <c r="D110">
        <v>97</v>
      </c>
      <c r="E110">
        <v>3.2</v>
      </c>
      <c r="F110">
        <f>$H$106*D110+$H$105</f>
        <v>7.5524475524475498</v>
      </c>
    </row>
    <row r="111" spans="1:8" x14ac:dyDescent="0.55000000000000004">
      <c r="B111" t="s">
        <v>11</v>
      </c>
      <c r="C111">
        <v>120</v>
      </c>
      <c r="D111">
        <v>80</v>
      </c>
      <c r="E111">
        <v>1.1000000000000001</v>
      </c>
      <c r="F111">
        <f>$H$106*D111+$H$105</f>
        <v>2.2027972027971998</v>
      </c>
    </row>
    <row r="112" spans="1:8" x14ac:dyDescent="0.55000000000000004">
      <c r="B112" t="s">
        <v>11</v>
      </c>
      <c r="C112">
        <v>120</v>
      </c>
      <c r="D112">
        <v>83</v>
      </c>
      <c r="E112">
        <v>1.1000000000000001</v>
      </c>
      <c r="F112">
        <f>$H$106*D112+$H$105</f>
        <v>3.1468531468531467</v>
      </c>
    </row>
    <row r="113" spans="2:6" x14ac:dyDescent="0.55000000000000004">
      <c r="B113" t="s">
        <v>11</v>
      </c>
      <c r="C113">
        <v>200</v>
      </c>
      <c r="D113">
        <v>220</v>
      </c>
      <c r="E113">
        <v>37.4</v>
      </c>
      <c r="F113">
        <f>$H$106*D113+$H$105</f>
        <v>46.258741258741253</v>
      </c>
    </row>
    <row r="114" spans="2:6" x14ac:dyDescent="0.55000000000000004">
      <c r="B114" t="s">
        <v>11</v>
      </c>
      <c r="C114">
        <v>200</v>
      </c>
      <c r="D114">
        <v>199</v>
      </c>
      <c r="E114">
        <v>37.4</v>
      </c>
      <c r="F114">
        <f>$H$106*D114+$H$105</f>
        <v>39.650349650349646</v>
      </c>
    </row>
    <row r="115" spans="2:6" x14ac:dyDescent="0.55000000000000004">
      <c r="B115" t="s">
        <v>11</v>
      </c>
      <c r="C115">
        <v>250</v>
      </c>
      <c r="D115">
        <v>270</v>
      </c>
      <c r="E115">
        <v>59</v>
      </c>
      <c r="F115">
        <f>$H$106*D115+$H$105</f>
        <v>61.993006993006986</v>
      </c>
    </row>
    <row r="116" spans="2:6" x14ac:dyDescent="0.55000000000000004">
      <c r="B116" t="s">
        <v>11</v>
      </c>
      <c r="C116">
        <v>250</v>
      </c>
      <c r="D116">
        <v>269</v>
      </c>
      <c r="E116">
        <v>59</v>
      </c>
      <c r="F116">
        <f>$H$106*D116+$H$105</f>
        <v>61.67832167832168</v>
      </c>
    </row>
    <row r="117" spans="2:6" x14ac:dyDescent="0.55000000000000004">
      <c r="B117" t="s">
        <v>11</v>
      </c>
      <c r="C117">
        <v>320</v>
      </c>
      <c r="D117">
        <v>364</v>
      </c>
      <c r="E117">
        <v>95.5</v>
      </c>
      <c r="F117">
        <f>$H$106*D117+$H$105</f>
        <v>91.573426573426573</v>
      </c>
    </row>
    <row r="118" spans="2:6" x14ac:dyDescent="0.55000000000000004">
      <c r="B118" t="s">
        <v>11</v>
      </c>
      <c r="C118">
        <v>320</v>
      </c>
      <c r="D118">
        <v>363</v>
      </c>
      <c r="E118">
        <v>95.5</v>
      </c>
      <c r="F118">
        <f>$H$106*D118+$H$105</f>
        <v>91.258741258741253</v>
      </c>
    </row>
    <row r="119" spans="2:6" x14ac:dyDescent="0.55000000000000004">
      <c r="B119" t="s">
        <v>11</v>
      </c>
      <c r="C119">
        <v>310</v>
      </c>
      <c r="D119">
        <v>348</v>
      </c>
      <c r="E119">
        <v>90</v>
      </c>
      <c r="F119">
        <f>$H$106*D119+$H$105</f>
        <v>86.538461538461533</v>
      </c>
    </row>
    <row r="120" spans="2:6" x14ac:dyDescent="0.55000000000000004">
      <c r="B120" t="s">
        <v>11</v>
      </c>
      <c r="C120">
        <v>310</v>
      </c>
      <c r="D120">
        <v>347</v>
      </c>
      <c r="E120">
        <v>90</v>
      </c>
      <c r="F120">
        <f>$H$106*D120+$H$105</f>
        <v>86.223776223776227</v>
      </c>
    </row>
    <row r="121" spans="2:6" x14ac:dyDescent="0.55000000000000004">
      <c r="B121" t="s">
        <v>11</v>
      </c>
      <c r="C121">
        <v>310</v>
      </c>
      <c r="D121">
        <v>346</v>
      </c>
      <c r="E121">
        <v>90</v>
      </c>
      <c r="F121">
        <f>$H$106*D121+$H$105</f>
        <v>85.909090909090907</v>
      </c>
    </row>
    <row r="122" spans="2:6" x14ac:dyDescent="0.55000000000000004">
      <c r="B122" t="s">
        <v>11</v>
      </c>
      <c r="C122">
        <v>420</v>
      </c>
      <c r="D122">
        <v>528</v>
      </c>
      <c r="E122">
        <v>144.80000000000001</v>
      </c>
      <c r="F122">
        <f>$H$106*D122+$H$105</f>
        <v>143.18181818181819</v>
      </c>
    </row>
    <row r="123" spans="2:6" x14ac:dyDescent="0.55000000000000004">
      <c r="B123" t="s">
        <v>11</v>
      </c>
      <c r="C123">
        <v>420</v>
      </c>
      <c r="D123">
        <v>527</v>
      </c>
      <c r="E123">
        <v>144.80000000000001</v>
      </c>
      <c r="F123" s="1">
        <f>$H$106*D123+$H$105</f>
        <v>142.86713286713288</v>
      </c>
    </row>
    <row r="124" spans="2:6" x14ac:dyDescent="0.55000000000000004">
      <c r="B124" t="s">
        <v>11</v>
      </c>
      <c r="C124">
        <v>480</v>
      </c>
      <c r="D124">
        <v>609</v>
      </c>
      <c r="E124">
        <v>174.9</v>
      </c>
      <c r="F124" s="1">
        <f>$H$106*D124+$H$105</f>
        <v>168.67132867132867</v>
      </c>
    </row>
    <row r="125" spans="2:6" x14ac:dyDescent="0.55000000000000004">
      <c r="B125" t="s">
        <v>11</v>
      </c>
      <c r="C125">
        <v>480</v>
      </c>
      <c r="D125">
        <v>612</v>
      </c>
      <c r="E125">
        <v>174.9</v>
      </c>
      <c r="F125" s="1">
        <f>$H$106*D125+$H$105</f>
        <v>169.61538461538461</v>
      </c>
    </row>
    <row r="126" spans="2:6" x14ac:dyDescent="0.55000000000000004">
      <c r="B126" t="s">
        <v>11</v>
      </c>
      <c r="C126">
        <v>115</v>
      </c>
      <c r="D126">
        <v>73</v>
      </c>
      <c r="E126">
        <v>0</v>
      </c>
      <c r="F126" s="1">
        <f>$H$106*D126+$H$105</f>
        <v>0</v>
      </c>
    </row>
    <row r="127" spans="2:6" x14ac:dyDescent="0.55000000000000004">
      <c r="B127" t="s">
        <v>11</v>
      </c>
      <c r="C127">
        <v>115</v>
      </c>
      <c r="D127">
        <v>72</v>
      </c>
      <c r="E127">
        <v>0</v>
      </c>
      <c r="F127" s="1">
        <f>$H$106*D127+$H$105</f>
        <v>-0.3146853146853168</v>
      </c>
    </row>
    <row r="128" spans="2:6" x14ac:dyDescent="0.55000000000000004">
      <c r="B128" t="s">
        <v>11</v>
      </c>
      <c r="C128">
        <v>500</v>
      </c>
      <c r="D128">
        <v>645</v>
      </c>
      <c r="E128">
        <v>180</v>
      </c>
      <c r="F128" s="1">
        <f>$H$106*D128+$H$105</f>
        <v>180</v>
      </c>
    </row>
    <row r="131" spans="1:8" x14ac:dyDescent="0.55000000000000004">
      <c r="A131" s="4"/>
      <c r="B131" s="4" t="s">
        <v>0</v>
      </c>
      <c r="C131" s="4" t="s">
        <v>2</v>
      </c>
      <c r="D131" s="4" t="s">
        <v>7</v>
      </c>
      <c r="E131" s="4" t="s">
        <v>9</v>
      </c>
      <c r="F131" s="6" t="s">
        <v>8</v>
      </c>
      <c r="G131" s="4" t="s">
        <v>5</v>
      </c>
      <c r="H131" s="4"/>
    </row>
    <row r="132" spans="1:8" x14ac:dyDescent="0.55000000000000004">
      <c r="B132" t="s">
        <v>12</v>
      </c>
      <c r="C132">
        <v>330</v>
      </c>
      <c r="D132">
        <v>389</v>
      </c>
      <c r="E132">
        <v>99</v>
      </c>
      <c r="F132">
        <f>D132*0.297-18.368</f>
        <v>97.165000000000006</v>
      </c>
      <c r="G132" s="2" t="s">
        <v>3</v>
      </c>
      <c r="H132" s="3">
        <f>(E143- (D143*E152/D152))/(( -D143/D152)+1)</f>
        <v>-19.072847682119207</v>
      </c>
    </row>
    <row r="133" spans="1:8" x14ac:dyDescent="0.55000000000000004">
      <c r="B133" t="s">
        <v>12</v>
      </c>
      <c r="C133">
        <v>330</v>
      </c>
      <c r="D133">
        <v>394</v>
      </c>
      <c r="E133">
        <v>99</v>
      </c>
      <c r="F133">
        <f>D133*0.297-18.368</f>
        <v>98.65</v>
      </c>
      <c r="G133" s="2" t="s">
        <v>4</v>
      </c>
      <c r="H133" s="3">
        <f>(E152-H132)/D152</f>
        <v>0.29801324503311261</v>
      </c>
    </row>
    <row r="134" spans="1:8" x14ac:dyDescent="0.55000000000000004">
      <c r="B134" t="s">
        <v>12</v>
      </c>
      <c r="C134">
        <v>300</v>
      </c>
      <c r="D134">
        <v>348</v>
      </c>
      <c r="E134">
        <v>86</v>
      </c>
      <c r="F134">
        <f>D134*0.297-18.368</f>
        <v>84.988</v>
      </c>
    </row>
    <row r="135" spans="1:8" x14ac:dyDescent="0.55000000000000004">
      <c r="B135" t="s">
        <v>12</v>
      </c>
      <c r="C135">
        <v>315</v>
      </c>
      <c r="D135">
        <v>371</v>
      </c>
      <c r="E135">
        <v>88</v>
      </c>
      <c r="F135">
        <f>D135*0.297-18.368</f>
        <v>91.819000000000003</v>
      </c>
    </row>
    <row r="136" spans="1:8" x14ac:dyDescent="0.55000000000000004">
      <c r="B136" t="s">
        <v>12</v>
      </c>
      <c r="C136">
        <v>310</v>
      </c>
      <c r="D136">
        <v>367</v>
      </c>
      <c r="E136">
        <v>89.5</v>
      </c>
      <c r="F136">
        <f>D136*0.297-18.368</f>
        <v>90.631</v>
      </c>
    </row>
    <row r="137" spans="1:8" x14ac:dyDescent="0.55000000000000004">
      <c r="B137" t="s">
        <v>12</v>
      </c>
      <c r="C137">
        <v>312</v>
      </c>
      <c r="D137">
        <v>363</v>
      </c>
      <c r="E137">
        <v>90</v>
      </c>
      <c r="F137">
        <f>D137*0.297-18.368</f>
        <v>89.442999999999998</v>
      </c>
    </row>
    <row r="138" spans="1:8" x14ac:dyDescent="0.55000000000000004">
      <c r="B138" t="s">
        <v>12</v>
      </c>
      <c r="C138">
        <v>312</v>
      </c>
      <c r="D138">
        <v>362</v>
      </c>
      <c r="E138">
        <v>90</v>
      </c>
      <c r="F138">
        <f>D138*0.297-18.368</f>
        <v>89.146000000000001</v>
      </c>
    </row>
    <row r="139" spans="1:8" x14ac:dyDescent="0.55000000000000004">
      <c r="B139" t="s">
        <v>12</v>
      </c>
      <c r="C139">
        <v>400</v>
      </c>
      <c r="D139">
        <v>496</v>
      </c>
      <c r="E139">
        <v>129.19999999999999</v>
      </c>
      <c r="F139">
        <f>D139*0.297-18.368</f>
        <v>128.94399999999999</v>
      </c>
    </row>
    <row r="140" spans="1:8" x14ac:dyDescent="0.55000000000000004">
      <c r="B140" t="s">
        <v>12</v>
      </c>
      <c r="C140">
        <v>460</v>
      </c>
      <c r="D140">
        <v>585</v>
      </c>
      <c r="E140">
        <v>159.19999999999999</v>
      </c>
      <c r="F140">
        <f>D140*0.297-18.368</f>
        <v>155.37700000000001</v>
      </c>
    </row>
    <row r="141" spans="1:8" x14ac:dyDescent="0.55000000000000004">
      <c r="B141" t="s">
        <v>12</v>
      </c>
      <c r="C141">
        <v>500</v>
      </c>
      <c r="D141">
        <v>645</v>
      </c>
      <c r="E141">
        <v>173.9</v>
      </c>
      <c r="F141">
        <f>D141*0.297-18.368</f>
        <v>173.197</v>
      </c>
    </row>
    <row r="142" spans="1:8" x14ac:dyDescent="0.55000000000000004">
      <c r="B142" t="s">
        <v>12</v>
      </c>
      <c r="C142">
        <v>530</v>
      </c>
      <c r="D142">
        <v>697</v>
      </c>
      <c r="E142">
        <v>184.9</v>
      </c>
      <c r="F142">
        <f>D142*0.297-18.368</f>
        <v>188.64099999999999</v>
      </c>
    </row>
    <row r="143" spans="1:8" x14ac:dyDescent="0.55000000000000004">
      <c r="B143" t="s">
        <v>12</v>
      </c>
      <c r="C143">
        <v>516</v>
      </c>
      <c r="D143">
        <v>668</v>
      </c>
      <c r="E143">
        <v>180</v>
      </c>
      <c r="F143">
        <f>D143*0.297-18.368</f>
        <v>180.02799999999999</v>
      </c>
    </row>
    <row r="144" spans="1:8" x14ac:dyDescent="0.55000000000000004">
      <c r="B144" t="s">
        <v>12</v>
      </c>
      <c r="C144">
        <v>516</v>
      </c>
      <c r="D144">
        <v>668</v>
      </c>
      <c r="E144">
        <v>180</v>
      </c>
      <c r="F144">
        <f>D144*0.297-18.368</f>
        <v>180.02799999999999</v>
      </c>
    </row>
    <row r="145" spans="1:8" x14ac:dyDescent="0.55000000000000004">
      <c r="B145" t="s">
        <v>12</v>
      </c>
      <c r="C145">
        <v>516</v>
      </c>
      <c r="D145">
        <v>669</v>
      </c>
      <c r="E145">
        <v>180</v>
      </c>
      <c r="F145">
        <f>D145*0.297-18.368</f>
        <v>180.32499999999999</v>
      </c>
    </row>
    <row r="146" spans="1:8" x14ac:dyDescent="0.55000000000000004">
      <c r="B146" t="s">
        <v>12</v>
      </c>
      <c r="C146">
        <v>275</v>
      </c>
      <c r="D146">
        <v>312</v>
      </c>
      <c r="E146">
        <v>73.5</v>
      </c>
      <c r="F146">
        <f>D146*0.297-18.368</f>
        <v>74.296000000000006</v>
      </c>
    </row>
    <row r="147" spans="1:8" x14ac:dyDescent="0.55000000000000004">
      <c r="B147" t="s">
        <v>12</v>
      </c>
      <c r="C147">
        <v>215</v>
      </c>
      <c r="D147">
        <v>224</v>
      </c>
      <c r="E147">
        <v>50</v>
      </c>
      <c r="F147">
        <f>D147*0.297-18.368</f>
        <v>48.16</v>
      </c>
    </row>
    <row r="148" spans="1:8" x14ac:dyDescent="0.55000000000000004">
      <c r="B148" t="s">
        <v>12</v>
      </c>
      <c r="C148">
        <v>180</v>
      </c>
      <c r="D148">
        <v>171</v>
      </c>
      <c r="E148">
        <v>31.8</v>
      </c>
      <c r="F148">
        <f>D148*0.297-18.368</f>
        <v>32.418999999999997</v>
      </c>
    </row>
    <row r="149" spans="1:8" x14ac:dyDescent="0.55000000000000004">
      <c r="B149" t="s">
        <v>12</v>
      </c>
      <c r="C149">
        <v>150</v>
      </c>
      <c r="D149">
        <v>127</v>
      </c>
      <c r="E149">
        <v>18.5</v>
      </c>
      <c r="F149">
        <f>D149*0.297-18.368</f>
        <v>19.351000000000003</v>
      </c>
    </row>
    <row r="150" spans="1:8" x14ac:dyDescent="0.55000000000000004">
      <c r="B150" t="s">
        <v>12</v>
      </c>
      <c r="C150">
        <v>130</v>
      </c>
      <c r="D150">
        <v>98</v>
      </c>
      <c r="E150">
        <v>12.4</v>
      </c>
      <c r="F150">
        <f>D150*0.297-18.368</f>
        <v>10.738</v>
      </c>
    </row>
    <row r="151" spans="1:8" x14ac:dyDescent="0.55000000000000004">
      <c r="B151" t="s">
        <v>12</v>
      </c>
      <c r="C151">
        <v>100</v>
      </c>
      <c r="D151">
        <v>53</v>
      </c>
      <c r="E151">
        <v>-2.9</v>
      </c>
      <c r="F151">
        <f>D151*0.297-18.368</f>
        <v>-2.6269999999999989</v>
      </c>
    </row>
    <row r="152" spans="1:8" x14ac:dyDescent="0.55000000000000004">
      <c r="B152" t="s">
        <v>12</v>
      </c>
      <c r="C152">
        <v>107</v>
      </c>
      <c r="D152">
        <v>64</v>
      </c>
      <c r="E152">
        <v>0</v>
      </c>
      <c r="F152">
        <f>D152*0.297-18.368</f>
        <v>0.64000000000000057</v>
      </c>
    </row>
    <row r="153" spans="1:8" x14ac:dyDescent="0.55000000000000004">
      <c r="B153" t="s">
        <v>12</v>
      </c>
      <c r="C153">
        <v>107</v>
      </c>
      <c r="D153">
        <v>64</v>
      </c>
      <c r="E153">
        <v>0</v>
      </c>
      <c r="F153">
        <f>D153*0.297-18.368</f>
        <v>0.64000000000000057</v>
      </c>
    </row>
    <row r="154" spans="1:8" x14ac:dyDescent="0.55000000000000004">
      <c r="B154" t="s">
        <v>12</v>
      </c>
      <c r="C154">
        <v>107</v>
      </c>
      <c r="D154">
        <v>63</v>
      </c>
      <c r="E154">
        <v>0</v>
      </c>
      <c r="F154">
        <f>D154*0.297-18.368</f>
        <v>0.34299999999999997</v>
      </c>
    </row>
    <row r="157" spans="1:8" x14ac:dyDescent="0.55000000000000004">
      <c r="A157" s="4"/>
      <c r="B157" s="4" t="s">
        <v>0</v>
      </c>
      <c r="C157" s="4" t="s">
        <v>2</v>
      </c>
      <c r="D157" s="4" t="s">
        <v>7</v>
      </c>
      <c r="E157" s="4" t="s">
        <v>9</v>
      </c>
      <c r="F157" s="6" t="s">
        <v>8</v>
      </c>
      <c r="G157" s="4" t="s">
        <v>5</v>
      </c>
      <c r="H157" s="4"/>
    </row>
    <row r="158" spans="1:8" x14ac:dyDescent="0.55000000000000004">
      <c r="B158" t="s">
        <v>13</v>
      </c>
      <c r="C158">
        <v>330</v>
      </c>
      <c r="D158">
        <v>383</v>
      </c>
      <c r="E158">
        <v>101.9</v>
      </c>
      <c r="F158">
        <f>D158*0.3115-19.534</f>
        <v>99.770499999999998</v>
      </c>
      <c r="G158" t="s">
        <v>3</v>
      </c>
      <c r="H158">
        <f>(E169- (D169*E175/D175))/(( -D169/D175)+1)</f>
        <v>-17.607692307692307</v>
      </c>
    </row>
    <row r="159" spans="1:8" x14ac:dyDescent="0.55000000000000004">
      <c r="B159" t="s">
        <v>13</v>
      </c>
      <c r="C159">
        <v>330</v>
      </c>
      <c r="D159">
        <v>384</v>
      </c>
      <c r="E159">
        <v>101.9</v>
      </c>
      <c r="F159">
        <f>D159*0.3115-19.534</f>
        <v>100.08199999999999</v>
      </c>
      <c r="G159" t="s">
        <v>4</v>
      </c>
      <c r="H159">
        <f>(E175-H158)/D175</f>
        <v>0.30890688259109311</v>
      </c>
    </row>
    <row r="160" spans="1:8" x14ac:dyDescent="0.55000000000000004">
      <c r="B160" t="s">
        <v>13</v>
      </c>
      <c r="C160">
        <v>300</v>
      </c>
      <c r="D160">
        <v>341</v>
      </c>
      <c r="E160">
        <v>86.7</v>
      </c>
      <c r="F160">
        <f>D160*0.3115-19.534</f>
        <v>86.6875</v>
      </c>
    </row>
    <row r="161" spans="2:6" x14ac:dyDescent="0.55000000000000004">
      <c r="B161" t="s">
        <v>13</v>
      </c>
      <c r="C161">
        <v>315</v>
      </c>
      <c r="D161">
        <v>362</v>
      </c>
      <c r="E161">
        <v>90</v>
      </c>
      <c r="F161">
        <f>D161*0.3115-19.534</f>
        <v>93.229000000000013</v>
      </c>
    </row>
    <row r="162" spans="2:6" x14ac:dyDescent="0.55000000000000004">
      <c r="B162" t="s">
        <v>13</v>
      </c>
      <c r="C162">
        <v>310</v>
      </c>
      <c r="D162">
        <v>356</v>
      </c>
      <c r="E162">
        <v>89.2</v>
      </c>
      <c r="F162">
        <f>D162*0.3115-19.534</f>
        <v>91.360000000000014</v>
      </c>
    </row>
    <row r="163" spans="2:6" x14ac:dyDescent="0.55000000000000004">
      <c r="B163" t="s">
        <v>13</v>
      </c>
      <c r="C163">
        <v>400</v>
      </c>
      <c r="D163">
        <v>487</v>
      </c>
      <c r="E163">
        <v>135.4</v>
      </c>
      <c r="F163">
        <f>D163*0.3115-19.534</f>
        <v>132.16650000000001</v>
      </c>
    </row>
    <row r="164" spans="2:6" x14ac:dyDescent="0.55000000000000004">
      <c r="B164" t="s">
        <v>13</v>
      </c>
      <c r="C164">
        <v>460</v>
      </c>
      <c r="D164">
        <v>574</v>
      </c>
      <c r="E164">
        <v>161.80000000000001</v>
      </c>
      <c r="F164">
        <f>D164*0.3115-19.534</f>
        <v>159.267</v>
      </c>
    </row>
    <row r="165" spans="2:6" x14ac:dyDescent="0.55000000000000004">
      <c r="B165" t="s">
        <v>13</v>
      </c>
      <c r="C165">
        <v>500</v>
      </c>
      <c r="D165">
        <v>631</v>
      </c>
      <c r="E165">
        <v>178.9</v>
      </c>
      <c r="F165">
        <f>D165*0.3115-19.534</f>
        <v>177.02250000000001</v>
      </c>
    </row>
    <row r="166" spans="2:6" x14ac:dyDescent="0.55000000000000004">
      <c r="B166" t="s">
        <v>13</v>
      </c>
      <c r="C166">
        <v>530</v>
      </c>
      <c r="D166">
        <v>678</v>
      </c>
      <c r="E166">
        <v>189</v>
      </c>
      <c r="F166">
        <f>D166*0.3115-19.534</f>
        <v>191.66300000000001</v>
      </c>
    </row>
    <row r="167" spans="2:6" x14ac:dyDescent="0.55000000000000004">
      <c r="B167" t="s">
        <v>13</v>
      </c>
      <c r="C167">
        <v>516</v>
      </c>
      <c r="D167">
        <v>659</v>
      </c>
      <c r="E167">
        <v>183.5</v>
      </c>
      <c r="F167">
        <f>D167*0.3115-19.534</f>
        <v>185.74450000000002</v>
      </c>
    </row>
    <row r="168" spans="2:6" x14ac:dyDescent="0.55000000000000004">
      <c r="B168" t="s">
        <v>13</v>
      </c>
      <c r="C168">
        <v>505</v>
      </c>
      <c r="D168">
        <v>642</v>
      </c>
      <c r="E168">
        <v>180</v>
      </c>
      <c r="F168">
        <f>D168*0.3115-19.534</f>
        <v>180.44900000000001</v>
      </c>
    </row>
    <row r="169" spans="2:6" x14ac:dyDescent="0.55000000000000004">
      <c r="B169" t="s">
        <v>13</v>
      </c>
      <c r="C169">
        <v>275</v>
      </c>
      <c r="D169">
        <v>304</v>
      </c>
      <c r="E169">
        <v>76.3</v>
      </c>
      <c r="F169">
        <f>D169*0.3115-19.534</f>
        <v>75.162000000000006</v>
      </c>
    </row>
    <row r="170" spans="2:6" x14ac:dyDescent="0.55000000000000004">
      <c r="B170" t="s">
        <v>13</v>
      </c>
      <c r="C170">
        <v>215</v>
      </c>
      <c r="D170">
        <v>217</v>
      </c>
      <c r="E170">
        <v>47.1</v>
      </c>
      <c r="F170">
        <f>D170*0.3115-19.534</f>
        <v>48.061500000000002</v>
      </c>
    </row>
    <row r="171" spans="2:6" x14ac:dyDescent="0.55000000000000004">
      <c r="B171" t="s">
        <v>13</v>
      </c>
      <c r="C171">
        <v>180</v>
      </c>
      <c r="D171">
        <v>166</v>
      </c>
      <c r="E171">
        <v>31.8</v>
      </c>
      <c r="F171">
        <f>D171*0.3115-19.534</f>
        <v>32.175000000000004</v>
      </c>
    </row>
    <row r="172" spans="2:6" x14ac:dyDescent="0.55000000000000004">
      <c r="B172" t="s">
        <v>13</v>
      </c>
      <c r="C172">
        <v>150</v>
      </c>
      <c r="D172">
        <v>124</v>
      </c>
      <c r="E172">
        <v>17.5</v>
      </c>
      <c r="F172">
        <f>D172*0.3115-19.534</f>
        <v>19.091999999999999</v>
      </c>
    </row>
    <row r="173" spans="2:6" x14ac:dyDescent="0.55000000000000004">
      <c r="B173" t="s">
        <v>13</v>
      </c>
      <c r="C173">
        <v>130</v>
      </c>
      <c r="D173">
        <v>94</v>
      </c>
      <c r="E173">
        <v>9.3000000000000007</v>
      </c>
      <c r="F173">
        <f>D173*0.3115-19.534</f>
        <v>9.7469999999999999</v>
      </c>
    </row>
    <row r="174" spans="2:6" x14ac:dyDescent="0.55000000000000004">
      <c r="B174" t="s">
        <v>13</v>
      </c>
      <c r="C174">
        <v>100</v>
      </c>
      <c r="D174">
        <v>50</v>
      </c>
      <c r="E174">
        <v>-2.6</v>
      </c>
      <c r="F174">
        <f>D174*0.3115-19.534</f>
        <v>-3.9589999999999996</v>
      </c>
    </row>
    <row r="175" spans="2:6" x14ac:dyDescent="0.55000000000000004">
      <c r="B175" t="s">
        <v>13</v>
      </c>
      <c r="C175">
        <v>107</v>
      </c>
      <c r="D175">
        <v>57</v>
      </c>
      <c r="E175">
        <v>0</v>
      </c>
      <c r="F175">
        <f>D175*0.3115-19.534</f>
        <v>-1.7784999999999975</v>
      </c>
    </row>
    <row r="176" spans="2:6" x14ac:dyDescent="0.55000000000000004">
      <c r="B176" t="s">
        <v>13</v>
      </c>
      <c r="C176">
        <v>120</v>
      </c>
      <c r="D176">
        <v>75</v>
      </c>
      <c r="E176">
        <v>2.2999999999999998</v>
      </c>
      <c r="F176">
        <f>D176*0.3115-19.534</f>
        <v>3.8285000000000018</v>
      </c>
    </row>
    <row r="177" spans="2:8" x14ac:dyDescent="0.55000000000000004">
      <c r="B177" t="s">
        <v>13</v>
      </c>
      <c r="C177">
        <v>340</v>
      </c>
      <c r="D177" s="1">
        <v>400</v>
      </c>
      <c r="E177">
        <v>105.07</v>
      </c>
      <c r="F177">
        <f>D177*0.3115-19.534</f>
        <v>105.066</v>
      </c>
    </row>
    <row r="178" spans="2:8" x14ac:dyDescent="0.55000000000000004">
      <c r="B178" t="s">
        <v>13</v>
      </c>
      <c r="C178">
        <v>275</v>
      </c>
      <c r="D178" s="1">
        <v>304</v>
      </c>
      <c r="E178">
        <v>75.16</v>
      </c>
      <c r="F178">
        <f>D178*0.3115-19.534</f>
        <v>75.162000000000006</v>
      </c>
    </row>
    <row r="179" spans="2:8" x14ac:dyDescent="0.55000000000000004">
      <c r="D179" s="1"/>
    </row>
    <row r="181" spans="2:8" x14ac:dyDescent="0.55000000000000004">
      <c r="B181" s="4" t="s">
        <v>0</v>
      </c>
      <c r="C181" s="4" t="s">
        <v>2</v>
      </c>
      <c r="D181" s="4" t="s">
        <v>7</v>
      </c>
      <c r="E181" s="4" t="s">
        <v>9</v>
      </c>
      <c r="F181" s="6" t="s">
        <v>8</v>
      </c>
      <c r="G181" s="4" t="s">
        <v>5</v>
      </c>
      <c r="H181" s="4"/>
    </row>
    <row r="182" spans="2:8" x14ac:dyDescent="0.55000000000000004">
      <c r="B182" t="s">
        <v>14</v>
      </c>
      <c r="C182">
        <v>330</v>
      </c>
      <c r="D182">
        <v>383</v>
      </c>
      <c r="E182">
        <v>101.9</v>
      </c>
      <c r="F182">
        <f>D182*0.3115-19.534</f>
        <v>99.770499999999998</v>
      </c>
      <c r="G182" t="s">
        <v>3</v>
      </c>
      <c r="H182">
        <f>(E193- (D193*E199/D199))/(( -D193/D199)+1)</f>
        <v>-17.607692307692307</v>
      </c>
    </row>
    <row r="183" spans="2:8" x14ac:dyDescent="0.55000000000000004">
      <c r="B183" t="s">
        <v>14</v>
      </c>
      <c r="C183">
        <v>330</v>
      </c>
      <c r="D183">
        <v>384</v>
      </c>
      <c r="E183">
        <v>101.9</v>
      </c>
      <c r="F183">
        <f>D183*0.3115-19.534</f>
        <v>100.08199999999999</v>
      </c>
      <c r="G183" t="s">
        <v>4</v>
      </c>
      <c r="H183">
        <f>(E199-H182)/D199</f>
        <v>0.30890688259109311</v>
      </c>
    </row>
    <row r="184" spans="2:8" x14ac:dyDescent="0.55000000000000004">
      <c r="B184" t="s">
        <v>14</v>
      </c>
      <c r="C184">
        <v>300</v>
      </c>
      <c r="D184">
        <v>341</v>
      </c>
      <c r="E184">
        <v>86.7</v>
      </c>
      <c r="F184">
        <f>D184*0.3115-19.534</f>
        <v>86.6875</v>
      </c>
    </row>
    <row r="185" spans="2:8" x14ac:dyDescent="0.55000000000000004">
      <c r="B185" t="s">
        <v>14</v>
      </c>
      <c r="C185">
        <v>315</v>
      </c>
      <c r="D185">
        <v>362</v>
      </c>
      <c r="E185">
        <v>90</v>
      </c>
      <c r="F185">
        <f>D185*0.3115-19.534</f>
        <v>93.229000000000013</v>
      </c>
    </row>
    <row r="186" spans="2:8" x14ac:dyDescent="0.55000000000000004">
      <c r="B186" t="s">
        <v>14</v>
      </c>
      <c r="C186">
        <v>310</v>
      </c>
      <c r="D186">
        <v>356</v>
      </c>
      <c r="E186">
        <v>89.2</v>
      </c>
      <c r="F186">
        <f>D186*0.3115-19.534</f>
        <v>91.360000000000014</v>
      </c>
    </row>
    <row r="187" spans="2:8" x14ac:dyDescent="0.55000000000000004">
      <c r="B187" t="s">
        <v>14</v>
      </c>
      <c r="C187">
        <v>400</v>
      </c>
      <c r="D187">
        <v>487</v>
      </c>
      <c r="E187">
        <v>135.4</v>
      </c>
      <c r="F187">
        <f>D187*0.3115-19.534</f>
        <v>132.16650000000001</v>
      </c>
    </row>
    <row r="188" spans="2:8" x14ac:dyDescent="0.55000000000000004">
      <c r="B188" t="s">
        <v>14</v>
      </c>
      <c r="C188">
        <v>460</v>
      </c>
      <c r="D188">
        <v>574</v>
      </c>
      <c r="E188">
        <v>161.80000000000001</v>
      </c>
      <c r="F188">
        <f>D188*0.3115-19.534</f>
        <v>159.267</v>
      </c>
    </row>
    <row r="189" spans="2:8" x14ac:dyDescent="0.55000000000000004">
      <c r="B189" t="s">
        <v>14</v>
      </c>
      <c r="C189">
        <v>500</v>
      </c>
      <c r="D189">
        <v>631</v>
      </c>
      <c r="E189">
        <v>178.9</v>
      </c>
      <c r="F189">
        <f>D189*0.3115-19.534</f>
        <v>177.02250000000001</v>
      </c>
    </row>
    <row r="190" spans="2:8" x14ac:dyDescent="0.55000000000000004">
      <c r="B190" t="s">
        <v>14</v>
      </c>
      <c r="C190">
        <v>530</v>
      </c>
      <c r="D190">
        <v>678</v>
      </c>
      <c r="E190">
        <v>189</v>
      </c>
      <c r="F190">
        <f>D190*0.3115-19.534</f>
        <v>191.66300000000001</v>
      </c>
    </row>
    <row r="191" spans="2:8" x14ac:dyDescent="0.55000000000000004">
      <c r="B191" t="s">
        <v>14</v>
      </c>
      <c r="C191">
        <v>516</v>
      </c>
      <c r="D191">
        <v>659</v>
      </c>
      <c r="E191">
        <v>183.5</v>
      </c>
      <c r="F191">
        <f>D191*0.3115-19.534</f>
        <v>185.74450000000002</v>
      </c>
    </row>
    <row r="192" spans="2:8" x14ac:dyDescent="0.55000000000000004">
      <c r="B192" t="s">
        <v>14</v>
      </c>
      <c r="C192">
        <v>505</v>
      </c>
      <c r="D192">
        <v>642</v>
      </c>
      <c r="E192">
        <v>180</v>
      </c>
      <c r="F192">
        <f>D192*0.3115-19.534</f>
        <v>180.44900000000001</v>
      </c>
    </row>
    <row r="193" spans="2:6" x14ac:dyDescent="0.55000000000000004">
      <c r="B193" t="s">
        <v>14</v>
      </c>
      <c r="C193">
        <v>275</v>
      </c>
      <c r="D193">
        <v>304</v>
      </c>
      <c r="E193">
        <v>76.3</v>
      </c>
      <c r="F193">
        <f>D193*0.3115-19.534</f>
        <v>75.162000000000006</v>
      </c>
    </row>
    <row r="194" spans="2:6" x14ac:dyDescent="0.55000000000000004">
      <c r="B194" t="s">
        <v>14</v>
      </c>
      <c r="C194">
        <v>215</v>
      </c>
      <c r="D194">
        <v>217</v>
      </c>
      <c r="E194">
        <v>47.1</v>
      </c>
      <c r="F194">
        <f>D194*0.3115-19.534</f>
        <v>48.061500000000002</v>
      </c>
    </row>
    <row r="195" spans="2:6" x14ac:dyDescent="0.55000000000000004">
      <c r="B195" t="s">
        <v>14</v>
      </c>
      <c r="C195">
        <v>180</v>
      </c>
      <c r="D195">
        <v>166</v>
      </c>
      <c r="E195">
        <v>31.8</v>
      </c>
      <c r="F195">
        <f>D195*0.3115-19.534</f>
        <v>32.175000000000004</v>
      </c>
    </row>
    <row r="196" spans="2:6" x14ac:dyDescent="0.55000000000000004">
      <c r="B196" t="s">
        <v>14</v>
      </c>
      <c r="C196">
        <v>150</v>
      </c>
      <c r="D196">
        <v>124</v>
      </c>
      <c r="E196">
        <v>17.5</v>
      </c>
      <c r="F196">
        <f>D196*0.3115-19.534</f>
        <v>19.091999999999999</v>
      </c>
    </row>
    <row r="197" spans="2:6" x14ac:dyDescent="0.55000000000000004">
      <c r="B197" t="s">
        <v>14</v>
      </c>
      <c r="C197">
        <v>130</v>
      </c>
      <c r="D197">
        <v>94</v>
      </c>
      <c r="E197">
        <v>9.3000000000000007</v>
      </c>
      <c r="F197">
        <f>D197*0.3115-19.534</f>
        <v>9.7469999999999999</v>
      </c>
    </row>
    <row r="198" spans="2:6" x14ac:dyDescent="0.55000000000000004">
      <c r="B198" t="s">
        <v>14</v>
      </c>
      <c r="C198">
        <v>100</v>
      </c>
      <c r="D198">
        <v>50</v>
      </c>
      <c r="E198">
        <v>-2.6</v>
      </c>
      <c r="F198">
        <f>D198*0.3115-19.534</f>
        <v>-3.9589999999999996</v>
      </c>
    </row>
    <row r="199" spans="2:6" x14ac:dyDescent="0.55000000000000004">
      <c r="B199" t="s">
        <v>14</v>
      </c>
      <c r="C199">
        <v>107</v>
      </c>
      <c r="D199">
        <v>57</v>
      </c>
      <c r="E199">
        <v>0</v>
      </c>
      <c r="F199">
        <f>D199*0.3115-19.534</f>
        <v>-1.7784999999999975</v>
      </c>
    </row>
    <row r="200" spans="2:6" x14ac:dyDescent="0.55000000000000004">
      <c r="B200" t="s">
        <v>14</v>
      </c>
      <c r="C200">
        <v>120</v>
      </c>
      <c r="D200">
        <v>75</v>
      </c>
      <c r="E200">
        <v>2.2999999999999998</v>
      </c>
      <c r="F200">
        <f>D200*0.3115-19.534</f>
        <v>3.8285000000000018</v>
      </c>
    </row>
    <row r="201" spans="2:6" x14ac:dyDescent="0.55000000000000004">
      <c r="B201" t="s">
        <v>14</v>
      </c>
      <c r="C201">
        <v>340</v>
      </c>
      <c r="D201" s="1">
        <v>400</v>
      </c>
      <c r="E201">
        <v>105.07</v>
      </c>
      <c r="F201">
        <f>D201*0.3115-19.534</f>
        <v>105.066</v>
      </c>
    </row>
    <row r="202" spans="2:6" x14ac:dyDescent="0.55000000000000004">
      <c r="B202" t="s">
        <v>14</v>
      </c>
      <c r="C202">
        <v>275</v>
      </c>
      <c r="D202" s="1">
        <v>304</v>
      </c>
      <c r="E202">
        <v>75.16</v>
      </c>
      <c r="F202">
        <f>D202*0.3115-19.534</f>
        <v>75.162000000000006</v>
      </c>
    </row>
    <row r="203" spans="2:6" x14ac:dyDescent="0.55000000000000004">
      <c r="D203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Brevin Banks</dc:creator>
  <cp:lastModifiedBy>Brevin Banks</cp:lastModifiedBy>
  <dcterms:created xsi:type="dcterms:W3CDTF">2023-04-12T22:43:29Z</dcterms:created>
  <dcterms:modified xsi:type="dcterms:W3CDTF">2023-08-24T14:24:32Z</dcterms:modified>
</cp:coreProperties>
</file>