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peterson\Documents\Washington Smoke Management\2016 Pilot\"/>
    </mc:Choice>
  </mc:AlternateContent>
  <bookViews>
    <workbookView xWindow="0" yWindow="0" windowWidth="28800" windowHeight="12435" activeTab="1"/>
  </bookViews>
  <sheets>
    <sheet name="SmokeMgmtApprovalsbyDate" sheetId="1" r:id="rId1"/>
    <sheet name="Sort by Forest" sheetId="3" r:id="rId2"/>
    <sheet name="Pilot burns only" sheetId="2" r:id="rId3"/>
  </sheets>
  <calcPr calcId="152511"/>
</workbook>
</file>

<file path=xl/calcChain.xml><?xml version="1.0" encoding="utf-8"?>
<calcChain xmlns="http://schemas.openxmlformats.org/spreadsheetml/2006/main">
  <c r="K69" i="3" l="1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I63" i="3"/>
  <c r="K62" i="3"/>
  <c r="J62" i="3"/>
  <c r="I62" i="3"/>
  <c r="K61" i="3"/>
  <c r="J61" i="3"/>
  <c r="I61" i="3"/>
  <c r="K59" i="3"/>
  <c r="J59" i="3"/>
  <c r="I59" i="3"/>
  <c r="K58" i="3"/>
  <c r="J58" i="3"/>
  <c r="I58" i="3"/>
  <c r="K57" i="3"/>
  <c r="J57" i="3"/>
  <c r="I57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J49" i="3"/>
  <c r="I49" i="3"/>
  <c r="J48" i="3"/>
  <c r="I48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1" i="3"/>
  <c r="J41" i="3"/>
  <c r="K40" i="3"/>
  <c r="J40" i="3"/>
  <c r="I40" i="3"/>
  <c r="K39" i="3"/>
  <c r="J39" i="3"/>
  <c r="I39" i="3"/>
  <c r="K38" i="3"/>
  <c r="J38" i="3"/>
  <c r="I38" i="3"/>
  <c r="J37" i="3"/>
  <c r="I37" i="3"/>
  <c r="J36" i="3"/>
  <c r="I36" i="3"/>
  <c r="K34" i="3"/>
  <c r="J34" i="3"/>
  <c r="I34" i="3"/>
  <c r="K33" i="3"/>
  <c r="J33" i="3"/>
  <c r="I33" i="3"/>
  <c r="K32" i="3"/>
  <c r="J32" i="3"/>
  <c r="I32" i="3"/>
  <c r="K30" i="3"/>
  <c r="J30" i="3"/>
  <c r="I30" i="3"/>
  <c r="K29" i="3"/>
  <c r="J29" i="3"/>
  <c r="I29" i="3"/>
  <c r="J27" i="3"/>
  <c r="K26" i="3"/>
  <c r="J26" i="3"/>
  <c r="I26" i="3"/>
  <c r="K24" i="3"/>
  <c r="J24" i="3"/>
  <c r="I24" i="3"/>
  <c r="I22" i="3"/>
  <c r="I21" i="3"/>
  <c r="I20" i="3"/>
  <c r="I19" i="3"/>
  <c r="I17" i="3"/>
  <c r="I16" i="3"/>
  <c r="I15" i="3"/>
  <c r="I14" i="3"/>
  <c r="I13" i="3"/>
  <c r="I11" i="3"/>
  <c r="I10" i="3"/>
  <c r="I9" i="3"/>
  <c r="I8" i="3"/>
  <c r="I7" i="3"/>
  <c r="I6" i="3"/>
  <c r="I4" i="3"/>
  <c r="K22" i="3"/>
  <c r="K21" i="3"/>
  <c r="K20" i="3"/>
  <c r="K19" i="3"/>
  <c r="K17" i="3"/>
  <c r="K16" i="3"/>
  <c r="K15" i="3"/>
  <c r="K14" i="3"/>
  <c r="K13" i="3"/>
  <c r="K11" i="3"/>
  <c r="K10" i="3"/>
  <c r="K9" i="3"/>
  <c r="K8" i="3"/>
  <c r="K7" i="3"/>
  <c r="K6" i="3"/>
  <c r="K4" i="3"/>
  <c r="J22" i="3"/>
  <c r="J21" i="3"/>
  <c r="J20" i="3"/>
  <c r="J19" i="3"/>
  <c r="J17" i="3"/>
  <c r="J16" i="3"/>
  <c r="J15" i="3"/>
  <c r="J14" i="3"/>
  <c r="J13" i="3"/>
  <c r="J11" i="3"/>
  <c r="J10" i="3"/>
  <c r="J9" i="3"/>
  <c r="J8" i="3"/>
  <c r="J7" i="3"/>
  <c r="J6" i="3"/>
  <c r="J3" i="3"/>
  <c r="J4" i="3"/>
  <c r="R78" i="1" l="1"/>
  <c r="R77" i="1"/>
  <c r="D26" i="2"/>
  <c r="D25" i="2"/>
  <c r="D24" i="2"/>
  <c r="D23" i="2"/>
  <c r="B25" i="2"/>
  <c r="B24" i="2"/>
  <c r="B23" i="2"/>
</calcChain>
</file>

<file path=xl/comments1.xml><?xml version="1.0" encoding="utf-8"?>
<comments xmlns="http://schemas.openxmlformats.org/spreadsheetml/2006/main">
  <authors>
    <author>jlpeterson</author>
    <author>Peterson, Janice L -FS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jlpeterson:</t>
        </r>
        <r>
          <rPr>
            <sz val="9"/>
            <color indexed="81"/>
            <rFont val="Tahoma"/>
            <charset val="1"/>
          </rPr>
          <t xml:space="preserve">
Original data from J.Callahan program which scrapes data from DNR approvals page. Deleted records: no approval, no accomplishment, not near any monitors. Pilot units highlighted in green. 24-hr approval or not info. from DNR spreadsheet received from S.Fraidenberg.  Nearest AQ monitor by JLP via approx. vicinity. Some "Approval = N" remain at this time until I see "Accomplished Tons=0" because sometimes after receiving "N", burners will go out and burn less than 100 tons.</t>
        </r>
      </text>
    </comment>
    <comment ref="J1" authorId="1" shapeId="0">
      <text>
        <r>
          <rPr>
            <b/>
            <sz val="9"/>
            <color indexed="81"/>
            <rFont val="Tahoma"/>
            <charset val="1"/>
          </rPr>
          <t xml:space="preserve">Peterson, Janice L -FS: Purple shaded column headers indicates values were obtained from FS online smoke reporting database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jlpeterson:</t>
        </r>
        <r>
          <rPr>
            <sz val="9"/>
            <color indexed="81"/>
            <rFont val="Tahoma"/>
            <family val="2"/>
          </rPr>
          <t xml:space="preserve">
DNR called this a pilot burn but I don't think it is.</t>
        </r>
      </text>
    </comment>
  </commentList>
</comments>
</file>

<file path=xl/comments2.xml><?xml version="1.0" encoding="utf-8"?>
<comments xmlns="http://schemas.openxmlformats.org/spreadsheetml/2006/main">
  <authors>
    <author>jlpeterson</author>
    <author>Peterson, Janice L -FS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jlpeterson:</t>
        </r>
        <r>
          <rPr>
            <sz val="9"/>
            <color indexed="81"/>
            <rFont val="Tahoma"/>
            <charset val="1"/>
          </rPr>
          <t xml:space="preserve">
Original data from J.Callahan program which scrapes data from DNR approvals page. Deleted records: no approval, no accomplishment, not near any monitors. Pilot units highlighted in green. 24-hr approval or not info. from DNR spreadsheet received from S.Fraidenberg.  Nearest AQ monitor by JLP via approx. vicinity. Some "Approval = N" remain at this time until I see "Accomplished Tons=0" because sometimes after receiving "N", burners will go out and burn less than 100 tons.</t>
        </r>
      </text>
    </comment>
    <comment ref="M2" authorId="1" shapeId="0">
      <text>
        <r>
          <rPr>
            <b/>
            <sz val="9"/>
            <color indexed="81"/>
            <rFont val="Tahoma"/>
            <charset val="1"/>
          </rPr>
          <t xml:space="preserve">Peterson, Janice L -FS: Purple shaded column headers indicates values were obtained from FS online smoke reporting database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jlpeterson:</t>
        </r>
        <r>
          <rPr>
            <sz val="9"/>
            <color indexed="81"/>
            <rFont val="Tahoma"/>
            <family val="2"/>
          </rPr>
          <t xml:space="preserve">
DNR called this a pilot burn but I don't think it is.</t>
        </r>
      </text>
    </comment>
  </commentList>
</comments>
</file>

<file path=xl/sharedStrings.xml><?xml version="1.0" encoding="utf-8"?>
<sst xmlns="http://schemas.openxmlformats.org/spreadsheetml/2006/main" count="1026" uniqueCount="171">
  <si>
    <t>Permit</t>
  </si>
  <si>
    <t>Region</t>
  </si>
  <si>
    <t>Land Owner</t>
  </si>
  <si>
    <t>Unit</t>
  </si>
  <si>
    <t>Legal</t>
  </si>
  <si>
    <t>Acres</t>
  </si>
  <si>
    <t>Proposed Tons</t>
  </si>
  <si>
    <t>Accomplished Tons</t>
  </si>
  <si>
    <t>Approval</t>
  </si>
  <si>
    <t>Comments</t>
  </si>
  <si>
    <t>datestamp</t>
  </si>
  <si>
    <t>Latitude</t>
  </si>
  <si>
    <t>Longitude</t>
  </si>
  <si>
    <t>datetime</t>
  </si>
  <si>
    <t>Y</t>
  </si>
  <si>
    <t>NA</t>
  </si>
  <si>
    <t>WENATCHEE NF</t>
  </si>
  <si>
    <t>WENATCHEE RIVER</t>
  </si>
  <si>
    <t>FISHLOOP UNDERBURNS</t>
  </si>
  <si>
    <t>T27N R17E S25</t>
  </si>
  <si>
    <t>Use cutoffs to mitigate smoke impacts</t>
  </si>
  <si>
    <t>2016-09-08T07:00:00Z</t>
  </si>
  <si>
    <t>Use cutoffs as needed</t>
  </si>
  <si>
    <t>2016-09-12T07:00:00Z</t>
  </si>
  <si>
    <t>NATAPOC</t>
  </si>
  <si>
    <t>T26N R17E S11</t>
  </si>
  <si>
    <t>COLVILLE NF</t>
  </si>
  <si>
    <t>REPUBLIC</t>
  </si>
  <si>
    <t>2016-09-14T07:00:00Z</t>
  </si>
  <si>
    <t>THREE RIVERS</t>
  </si>
  <si>
    <t>PARADISE 90</t>
  </si>
  <si>
    <t>T35N R35E S3</t>
  </si>
  <si>
    <t>24 hour Pilot Project</t>
  </si>
  <si>
    <t>CLE ELUM</t>
  </si>
  <si>
    <t>ORION UNIT 2</t>
  </si>
  <si>
    <t>T21N R17E S11</t>
  </si>
  <si>
    <t>24 hour approval Pilot Project</t>
  </si>
  <si>
    <t>2016-09-15T07:00:00Z</t>
  </si>
  <si>
    <t>2928 pilot project unit. approval given 1 day in advance on sept 14.</t>
  </si>
  <si>
    <t>2928 pilot project unit.</t>
  </si>
  <si>
    <t>NACHES</t>
  </si>
  <si>
    <t>ANGEL UNDERBURN 2016</t>
  </si>
  <si>
    <t>T15N R14E S15</t>
  </si>
  <si>
    <t>MEL 130145149</t>
  </si>
  <si>
    <t>T37N R33E S1</t>
  </si>
  <si>
    <t>OKANOGAN NF</t>
  </si>
  <si>
    <t>METHOW VALLEY</t>
  </si>
  <si>
    <t>2016 GOAT</t>
  </si>
  <si>
    <t>T36N R20E S29</t>
  </si>
  <si>
    <t>2016-09-20T07:00:00Z</t>
  </si>
  <si>
    <t>2016 UPPER RENDEZVOUS 1</t>
  </si>
  <si>
    <t>T35N R20E S1</t>
  </si>
  <si>
    <t>2016-09-21T07:00:00Z</t>
  </si>
  <si>
    <t>24 hr advance approval based on 2928 pilot</t>
  </si>
  <si>
    <t>ENTIAT</t>
  </si>
  <si>
    <t>LOWER TYEE FALL 2016</t>
  </si>
  <si>
    <t>T27N R19E S34</t>
  </si>
  <si>
    <t>2928 pilot</t>
  </si>
  <si>
    <t>2928 project. Use cutoffs as needed to minimize smoke impacts to Winthrop.</t>
  </si>
  <si>
    <t>2016-09-22T07:00:00Z</t>
  </si>
  <si>
    <t>2928 Pilot project. corrected for tonnage/acreage.</t>
  </si>
  <si>
    <t>2928 pilot project. Verify N transport forecast to avoid smoke impacts to Plain.</t>
  </si>
  <si>
    <t>2016-09-26T07:00:00Z</t>
  </si>
  <si>
    <t>SULLIVAN LAKE</t>
  </si>
  <si>
    <t>HANLON HF HAND</t>
  </si>
  <si>
    <t>T36N R44E S16</t>
  </si>
  <si>
    <t>24 hr advance approval under 2928 project.</t>
  </si>
  <si>
    <t>CHELAN</t>
  </si>
  <si>
    <t>25 MILE UB 2016</t>
  </si>
  <si>
    <t>T29N R20E S24</t>
  </si>
  <si>
    <t>Use discretion on unit and cutoffs.  COMPLETE ignition by 1600 to avoid predicted wind shift toward Plain overnight.</t>
  </si>
  <si>
    <t>NEWPORT</t>
  </si>
  <si>
    <t>T35N R43E S14</t>
  </si>
  <si>
    <t>2016-09-27T07:00:00Z</t>
  </si>
  <si>
    <t>BLUE RUBY WEST AERIAL RX HF</t>
  </si>
  <si>
    <t>T35N R43E S9</t>
  </si>
  <si>
    <t>HANLON HF AERIAL</t>
  </si>
  <si>
    <t>2928 pilot. 24hr advance approval</t>
  </si>
  <si>
    <t>NTL PARK SVC</t>
  </si>
  <si>
    <t>LAKE ROOSEVELT NATIONAL RECREATION AREA</t>
  </si>
  <si>
    <t>RICKEY POINT</t>
  </si>
  <si>
    <t>T35N R37E S10</t>
  </si>
  <si>
    <t>US FISH AND</t>
  </si>
  <si>
    <t>LITTLE PEND OREILLE NWR</t>
  </si>
  <si>
    <t>LOG BARN MEADOW</t>
  </si>
  <si>
    <t>T34N R40E S11</t>
  </si>
  <si>
    <t>2016-09-28T07:00:00Z</t>
  </si>
  <si>
    <t>VULCAN 49</t>
  </si>
  <si>
    <t>T40N R33E S30</t>
  </si>
  <si>
    <t>Use cutoffs as needed to mitigate smoke into Curlew.  2928 pilot project. No 24hr advance approval requested.</t>
  </si>
  <si>
    <t>2928 pilot project 24hr advance notification. current forecast calls for NE to SE winds under marginal thermal mix.</t>
  </si>
  <si>
    <t>2928 pilot project 24hr advance approval. Crrent forecast calls for N sfc winds to shift to upslope w/SW transport winds under marginal thermal mixing.</t>
  </si>
  <si>
    <t>2928 pilot project 24hr advance notification.  Current forecast calls for E/SE sfc and transport winds under marginal thermal mix.</t>
  </si>
  <si>
    <t>LIBERTY FUELS UNITS 52-56</t>
  </si>
  <si>
    <t>T21N R18E S18</t>
  </si>
  <si>
    <t>2928 pilot project. no 24hr advance approval requested.</t>
  </si>
  <si>
    <t>Complete ignition before 1500 to preceed predicted wind shift to N PM.  Avoid surface smoke impacts to Plain.</t>
  </si>
  <si>
    <t>MISERY 54 62</t>
  </si>
  <si>
    <t>2016-09-29T07:00:00Z</t>
  </si>
  <si>
    <t>2928 pilot project.  Curlew monitor looks good after yesterday's activity.</t>
  </si>
  <si>
    <t>BLUE RUBY WEST HAND RX HF</t>
  </si>
  <si>
    <t>CHRISTIANSEN</t>
  </si>
  <si>
    <t>T34N R40E S12</t>
  </si>
  <si>
    <t>Be mindful of transport winds switching to S/SE late this afternoon.</t>
  </si>
  <si>
    <t>use cutoffs as needed under predicted W transport. 2928 pilot project 24 hr advance approval.</t>
  </si>
  <si>
    <t>TOMMY MAD</t>
  </si>
  <si>
    <t>T29N R18E S32</t>
  </si>
  <si>
    <t>2016-10-03T07:00:00Z</t>
  </si>
  <si>
    <t>watch W winds and use cutoffs as needed to avoid impacts to Manson/Chelan</t>
  </si>
  <si>
    <t>ORION SBA UNIT 8</t>
  </si>
  <si>
    <t>T21N R17W S21</t>
  </si>
  <si>
    <t>2016-10-04T07:00:00Z</t>
  </si>
  <si>
    <t>VULCAN 212269</t>
  </si>
  <si>
    <t>T40N R33E S33</t>
  </si>
  <si>
    <t>use cutoffs as needed to mitigate smoke into Curlew</t>
  </si>
  <si>
    <t>2928 pilot project. No 24 hr advance requested.</t>
  </si>
  <si>
    <t>CHUMSTICK UNDERBURNS</t>
  </si>
  <si>
    <t>T25N R18E S14</t>
  </si>
  <si>
    <t>2928 pilot project. no 24 hr advance notification requested.</t>
  </si>
  <si>
    <t>2016-10-05T07:00:00Z</t>
  </si>
  <si>
    <t>TYEE PILES 2016</t>
  </si>
  <si>
    <t>T27N R19E S27</t>
  </si>
  <si>
    <t>2016-10-06T07:00:00Z</t>
  </si>
  <si>
    <t>NORTH FORK POTATO FALL 2016</t>
  </si>
  <si>
    <t>T27N R20E S30</t>
  </si>
  <si>
    <t>Use cutoff as needed</t>
  </si>
  <si>
    <t>2016-10-07T07:00:00Z</t>
  </si>
  <si>
    <t>2016-10-11T07:00:00Z</t>
  </si>
  <si>
    <t>SHADY PASS 2016</t>
  </si>
  <si>
    <t>T29N R19E S20</t>
  </si>
  <si>
    <t>2016-10-12T07:00:00Z</t>
  </si>
  <si>
    <t>FLOWERY TRAIL GRAPPLE PILES</t>
  </si>
  <si>
    <t>T32N R43E S17</t>
  </si>
  <si>
    <t>ENTIAT RIDGE REHAB 2015</t>
  </si>
  <si>
    <t>T26N R18E S2</t>
  </si>
  <si>
    <t>manage ignition and cutoffs to avoid impacts to Plain.</t>
  </si>
  <si>
    <t>FROG ROCK MACHINE</t>
  </si>
  <si>
    <t>T28N R19E S17</t>
  </si>
  <si>
    <t>use cuttoffs as needed.</t>
  </si>
  <si>
    <t>LOST SPENCER 2016</t>
  </si>
  <si>
    <t>T13N R14E S18</t>
  </si>
  <si>
    <t>mitigate smoke over Hwy 12</t>
  </si>
  <si>
    <t xml:space="preserve"> </t>
  </si>
  <si>
    <t>Near AQ monitor:</t>
  </si>
  <si>
    <t>KF/FH</t>
  </si>
  <si>
    <t>PLAIN</t>
  </si>
  <si>
    <t>?</t>
  </si>
  <si>
    <t>LIBERTY</t>
  </si>
  <si>
    <t>WINTHROP</t>
  </si>
  <si>
    <t>MANSON</t>
  </si>
  <si>
    <t>NACHES/NILE</t>
  </si>
  <si>
    <t>USK</t>
  </si>
  <si>
    <t>CURLEW</t>
  </si>
  <si>
    <t>DNR_Pilot 24-Hr Advance</t>
  </si>
  <si>
    <t>Number of pilot burns</t>
  </si>
  <si>
    <t>Colville</t>
  </si>
  <si>
    <t>Oka/Wen</t>
  </si>
  <si>
    <t>HANLON</t>
  </si>
  <si>
    <t>25 MILE</t>
  </si>
  <si>
    <t>Accomplished Tons from FS fireportal</t>
  </si>
  <si>
    <t>Ignition time</t>
  </si>
  <si>
    <t>Acres Burned</t>
  </si>
  <si>
    <t>na</t>
  </si>
  <si>
    <t>Values from FS Smoke reporting system</t>
  </si>
  <si>
    <t>Values from DNR smoke management approvals</t>
  </si>
  <si>
    <t>Proposed t/a</t>
  </si>
  <si>
    <t>Accomplished t/a</t>
  </si>
  <si>
    <t>Accomplished tons (DNR)/ac(FS)</t>
  </si>
  <si>
    <t>Date of Burn</t>
  </si>
  <si>
    <t>PLAIN/LW</t>
  </si>
  <si>
    <t>Warning: This tab may be out of date.  If values here do not match values on another tab, trust what is found elsewhere.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</si>
</sst>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18" fillId="34" borderId="10" xfId="0" applyFont="1" applyFill="1" applyBorder="1" applyAlignment="1">
      <alignment horizontal="right" vertical="top" wrapText="1"/>
    </xf>
    <xf numFmtId="0" fontId="19" fillId="0" borderId="0" xfId="0" applyFont="1"/>
    <xf numFmtId="0" fontId="0" fillId="35" borderId="0" xfId="0" applyFill="1"/>
    <xf numFmtId="0" fontId="20" fillId="35" borderId="0" xfId="6" applyFont="1" applyFill="1"/>
    <xf numFmtId="0" fontId="20" fillId="33" borderId="0" xfId="6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35" borderId="0" xfId="0" applyFont="1" applyFill="1"/>
    <xf numFmtId="0" fontId="0" fillId="33" borderId="0" xfId="0" applyFont="1" applyFill="1" applyAlignment="1">
      <alignment horizontal="center"/>
    </xf>
    <xf numFmtId="0" fontId="0" fillId="36" borderId="0" xfId="0" applyFill="1"/>
    <xf numFmtId="0" fontId="20" fillId="36" borderId="0" xfId="6" applyFont="1" applyFill="1" applyAlignment="1">
      <alignment horizontal="center"/>
    </xf>
    <xf numFmtId="0" fontId="20" fillId="36" borderId="0" xfId="6" applyFont="1" applyFill="1"/>
    <xf numFmtId="0" fontId="0" fillId="37" borderId="0" xfId="0" applyFill="1" applyAlignment="1">
      <alignment horizontal="right" wrapText="1"/>
    </xf>
    <xf numFmtId="0" fontId="0" fillId="0" borderId="0" xfId="0" applyFill="1"/>
    <xf numFmtId="0" fontId="18" fillId="34" borderId="0" xfId="0" applyFont="1" applyFill="1" applyBorder="1" applyAlignment="1">
      <alignment horizontal="right" vertical="top" wrapText="1"/>
    </xf>
    <xf numFmtId="0" fontId="0" fillId="0" borderId="0" xfId="0" applyBorder="1"/>
    <xf numFmtId="0" fontId="0" fillId="0" borderId="11" xfId="0" applyBorder="1"/>
    <xf numFmtId="0" fontId="0" fillId="38" borderId="0" xfId="0" applyFill="1"/>
    <xf numFmtId="0" fontId="0" fillId="39" borderId="0" xfId="0" applyFill="1"/>
    <xf numFmtId="14" fontId="0" fillId="0" borderId="0" xfId="0" applyNumberFormat="1" applyAlignment="1">
      <alignment wrapText="1"/>
    </xf>
    <xf numFmtId="0" fontId="18" fillId="34" borderId="11" xfId="0" applyFont="1" applyFill="1" applyBorder="1" applyAlignment="1">
      <alignment horizontal="right" vertical="top" wrapText="1"/>
    </xf>
    <xf numFmtId="0" fontId="19" fillId="0" borderId="0" xfId="0" applyFont="1" applyBorder="1"/>
    <xf numFmtId="164" fontId="0" fillId="0" borderId="0" xfId="0" applyNumberFormat="1"/>
    <xf numFmtId="0" fontId="20" fillId="0" borderId="0" xfId="8" applyFont="1" applyFill="1"/>
    <xf numFmtId="0" fontId="7" fillId="3" borderId="0" xfId="7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8"/>
  <sheetViews>
    <sheetView zoomScale="90" zoomScaleNormal="90" workbookViewId="0">
      <selection activeCell="A5" sqref="A5"/>
    </sheetView>
  </sheetViews>
  <sheetFormatPr defaultRowHeight="15" x14ac:dyDescent="0.25"/>
  <cols>
    <col min="1" max="1" width="12.85546875" customWidth="1"/>
    <col min="2" max="2" width="19.140625" customWidth="1"/>
    <col min="3" max="3" width="24.140625" customWidth="1"/>
    <col min="4" max="4" width="28.140625" customWidth="1"/>
    <col min="5" max="5" width="15.42578125" customWidth="1"/>
    <col min="6" max="6" width="6.7109375" customWidth="1"/>
    <col min="7" max="7" width="9.42578125" customWidth="1"/>
    <col min="8" max="8" width="13.42578125" customWidth="1"/>
    <col min="11" max="11" width="13" customWidth="1"/>
    <col min="12" max="12" width="8.7109375" customWidth="1"/>
    <col min="13" max="13" width="12.42578125" customWidth="1"/>
    <col min="14" max="14" width="32.42578125" customWidth="1"/>
    <col min="15" max="15" width="13" customWidth="1"/>
    <col min="18" max="18" width="11.7109375" customWidth="1"/>
  </cols>
  <sheetData>
    <row r="1" spans="1:19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s="10" t="s">
        <v>6</v>
      </c>
      <c r="H1" s="10" t="s">
        <v>7</v>
      </c>
      <c r="I1" t="s">
        <v>8</v>
      </c>
      <c r="J1" s="16" t="s">
        <v>161</v>
      </c>
      <c r="K1" s="16" t="s">
        <v>159</v>
      </c>
      <c r="L1" s="16" t="s">
        <v>160</v>
      </c>
      <c r="M1" s="2" t="s">
        <v>143</v>
      </c>
      <c r="N1" t="s">
        <v>9</v>
      </c>
      <c r="O1" t="s">
        <v>10</v>
      </c>
      <c r="P1" t="s">
        <v>11</v>
      </c>
      <c r="Q1" t="s">
        <v>12</v>
      </c>
      <c r="R1" s="2" t="s">
        <v>153</v>
      </c>
      <c r="S1" t="s">
        <v>13</v>
      </c>
    </row>
    <row r="2" spans="1:19" x14ac:dyDescent="0.25">
      <c r="B2" t="s">
        <v>16</v>
      </c>
      <c r="C2" t="s">
        <v>17</v>
      </c>
      <c r="D2" t="s">
        <v>18</v>
      </c>
      <c r="E2" t="s">
        <v>19</v>
      </c>
      <c r="F2">
        <v>0</v>
      </c>
      <c r="G2">
        <v>960</v>
      </c>
      <c r="H2">
        <v>1109</v>
      </c>
      <c r="I2" t="s">
        <v>14</v>
      </c>
      <c r="J2">
        <v>40</v>
      </c>
      <c r="K2">
        <v>320</v>
      </c>
      <c r="L2">
        <v>1230</v>
      </c>
      <c r="M2" t="s">
        <v>169</v>
      </c>
      <c r="N2" t="s">
        <v>20</v>
      </c>
      <c r="O2" s="1">
        <v>42621</v>
      </c>
      <c r="P2">
        <v>47.803800000000003</v>
      </c>
      <c r="Q2">
        <v>-120.6538</v>
      </c>
      <c r="S2" t="s">
        <v>21</v>
      </c>
    </row>
    <row r="3" spans="1:19" x14ac:dyDescent="0.25">
      <c r="O3" s="1"/>
    </row>
    <row r="4" spans="1:19" x14ac:dyDescent="0.25">
      <c r="B4" t="s">
        <v>16</v>
      </c>
      <c r="C4" t="s">
        <v>17</v>
      </c>
      <c r="D4" t="s">
        <v>18</v>
      </c>
      <c r="E4" t="s">
        <v>19</v>
      </c>
      <c r="F4">
        <v>80</v>
      </c>
      <c r="G4">
        <v>640</v>
      </c>
      <c r="H4">
        <v>1622</v>
      </c>
      <c r="I4" t="s">
        <v>14</v>
      </c>
      <c r="J4">
        <v>55</v>
      </c>
      <c r="K4">
        <v>440</v>
      </c>
      <c r="L4">
        <v>1130</v>
      </c>
      <c r="M4" t="s">
        <v>169</v>
      </c>
      <c r="N4" t="s">
        <v>22</v>
      </c>
      <c r="O4" s="1">
        <v>42625</v>
      </c>
      <c r="P4">
        <v>47.803800000000003</v>
      </c>
      <c r="Q4">
        <v>-120.6538</v>
      </c>
      <c r="S4" t="s">
        <v>23</v>
      </c>
    </row>
    <row r="5" spans="1:19" x14ac:dyDescent="0.25">
      <c r="O5" s="1"/>
    </row>
    <row r="6" spans="1:19" x14ac:dyDescent="0.25">
      <c r="B6" t="s">
        <v>26</v>
      </c>
      <c r="C6" t="s">
        <v>29</v>
      </c>
      <c r="D6" s="3" t="s">
        <v>30</v>
      </c>
      <c r="E6" t="s">
        <v>31</v>
      </c>
      <c r="F6">
        <v>150</v>
      </c>
      <c r="G6">
        <v>2400</v>
      </c>
      <c r="H6">
        <v>976</v>
      </c>
      <c r="I6" t="s">
        <v>14</v>
      </c>
      <c r="J6">
        <v>100</v>
      </c>
      <c r="K6">
        <v>1600</v>
      </c>
      <c r="L6">
        <v>1100</v>
      </c>
      <c r="M6" t="s">
        <v>144</v>
      </c>
      <c r="N6" t="s">
        <v>32</v>
      </c>
      <c r="O6" s="1">
        <v>42627</v>
      </c>
      <c r="P6">
        <v>48.555556000000003</v>
      </c>
      <c r="Q6">
        <v>-118.396666</v>
      </c>
      <c r="R6" s="3" t="b">
        <v>1</v>
      </c>
      <c r="S6" t="s">
        <v>28</v>
      </c>
    </row>
    <row r="7" spans="1:19" x14ac:dyDescent="0.25">
      <c r="A7" s="4">
        <v>10002310</v>
      </c>
      <c r="B7" t="s">
        <v>16</v>
      </c>
      <c r="C7" t="s">
        <v>33</v>
      </c>
      <c r="D7" s="3" t="s">
        <v>34</v>
      </c>
      <c r="E7" t="s">
        <v>35</v>
      </c>
      <c r="F7">
        <v>183</v>
      </c>
      <c r="G7">
        <v>1518</v>
      </c>
      <c r="H7" s="17">
        <v>1</v>
      </c>
      <c r="I7" t="s">
        <v>14</v>
      </c>
      <c r="J7">
        <v>5</v>
      </c>
      <c r="K7">
        <v>40</v>
      </c>
      <c r="L7">
        <v>1130</v>
      </c>
      <c r="M7" t="s">
        <v>147</v>
      </c>
      <c r="N7" t="s">
        <v>36</v>
      </c>
      <c r="O7" s="1">
        <v>42627</v>
      </c>
      <c r="P7">
        <v>47.3217</v>
      </c>
      <c r="Q7">
        <v>-120.6901</v>
      </c>
      <c r="R7" s="3" t="b">
        <v>1</v>
      </c>
      <c r="S7" t="s">
        <v>28</v>
      </c>
    </row>
    <row r="8" spans="1:19" x14ac:dyDescent="0.25">
      <c r="O8" s="1"/>
    </row>
    <row r="9" spans="1:19" x14ac:dyDescent="0.25">
      <c r="B9" t="s">
        <v>26</v>
      </c>
      <c r="C9" t="s">
        <v>29</v>
      </c>
      <c r="D9" s="3" t="s">
        <v>30</v>
      </c>
      <c r="E9" t="s">
        <v>31</v>
      </c>
      <c r="F9">
        <v>60</v>
      </c>
      <c r="G9">
        <v>960</v>
      </c>
      <c r="H9">
        <v>293</v>
      </c>
      <c r="I9" t="s">
        <v>14</v>
      </c>
      <c r="J9">
        <v>30</v>
      </c>
      <c r="K9">
        <v>480</v>
      </c>
      <c r="L9">
        <v>1100</v>
      </c>
      <c r="M9" t="s">
        <v>144</v>
      </c>
      <c r="N9" t="s">
        <v>38</v>
      </c>
      <c r="O9" s="1">
        <v>42628</v>
      </c>
      <c r="P9">
        <v>48.555556000000003</v>
      </c>
      <c r="Q9">
        <v>-118.396666</v>
      </c>
      <c r="R9" s="3" t="b">
        <v>1</v>
      </c>
      <c r="S9" t="s">
        <v>37</v>
      </c>
    </row>
    <row r="10" spans="1:19" x14ac:dyDescent="0.25">
      <c r="A10" s="4">
        <v>10002310</v>
      </c>
      <c r="B10" t="s">
        <v>16</v>
      </c>
      <c r="C10" t="s">
        <v>33</v>
      </c>
      <c r="D10" s="3" t="s">
        <v>34</v>
      </c>
      <c r="E10" t="s">
        <v>35</v>
      </c>
      <c r="F10">
        <v>120</v>
      </c>
      <c r="G10">
        <v>960</v>
      </c>
      <c r="H10">
        <v>21</v>
      </c>
      <c r="I10" t="s">
        <v>14</v>
      </c>
      <c r="J10">
        <v>40</v>
      </c>
      <c r="K10">
        <v>320</v>
      </c>
      <c r="L10">
        <v>930</v>
      </c>
      <c r="M10" t="s">
        <v>147</v>
      </c>
      <c r="N10" t="s">
        <v>39</v>
      </c>
      <c r="O10" s="1">
        <v>42628</v>
      </c>
      <c r="P10">
        <v>47.3217</v>
      </c>
      <c r="Q10">
        <v>-120.6901</v>
      </c>
      <c r="R10" s="6" t="b">
        <v>0</v>
      </c>
      <c r="S10" t="s">
        <v>37</v>
      </c>
    </row>
    <row r="11" spans="1:19" x14ac:dyDescent="0.25">
      <c r="B11" t="s">
        <v>16</v>
      </c>
      <c r="C11" t="s">
        <v>40</v>
      </c>
      <c r="D11" s="3" t="s">
        <v>41</v>
      </c>
      <c r="E11" t="s">
        <v>42</v>
      </c>
      <c r="F11">
        <v>58</v>
      </c>
      <c r="G11">
        <v>232</v>
      </c>
      <c r="H11">
        <v>329</v>
      </c>
      <c r="I11" t="s">
        <v>14</v>
      </c>
      <c r="J11">
        <v>58</v>
      </c>
      <c r="K11">
        <v>174</v>
      </c>
      <c r="L11">
        <v>1000</v>
      </c>
      <c r="M11" t="s">
        <v>150</v>
      </c>
      <c r="N11" t="s">
        <v>39</v>
      </c>
      <c r="O11" s="1">
        <v>42628</v>
      </c>
      <c r="P11">
        <v>46.794499999999999</v>
      </c>
      <c r="Q11">
        <v>-121.0596</v>
      </c>
      <c r="R11" s="6" t="b">
        <v>0</v>
      </c>
      <c r="S11" t="s">
        <v>37</v>
      </c>
    </row>
    <row r="12" spans="1:19" x14ac:dyDescent="0.25">
      <c r="O12" s="1"/>
    </row>
    <row r="13" spans="1:19" x14ac:dyDescent="0.25">
      <c r="B13" t="s">
        <v>26</v>
      </c>
      <c r="C13" t="s">
        <v>27</v>
      </c>
      <c r="D13" t="s">
        <v>43</v>
      </c>
      <c r="E13" t="s">
        <v>44</v>
      </c>
      <c r="F13">
        <v>50</v>
      </c>
      <c r="G13">
        <v>525</v>
      </c>
      <c r="H13">
        <v>118</v>
      </c>
      <c r="I13" t="s">
        <v>14</v>
      </c>
      <c r="J13">
        <v>13</v>
      </c>
      <c r="K13">
        <v>179</v>
      </c>
      <c r="L13">
        <v>1130</v>
      </c>
      <c r="M13" t="s">
        <v>146</v>
      </c>
      <c r="N13" t="s">
        <v>142</v>
      </c>
      <c r="O13" s="1">
        <v>42633</v>
      </c>
      <c r="P13">
        <v>48.735900000000001</v>
      </c>
      <c r="Q13">
        <v>-118.5932</v>
      </c>
      <c r="S13" t="s">
        <v>49</v>
      </c>
    </row>
    <row r="14" spans="1:19" x14ac:dyDescent="0.25">
      <c r="B14" t="s">
        <v>16</v>
      </c>
      <c r="C14" t="s">
        <v>17</v>
      </c>
      <c r="D14" s="3" t="s">
        <v>24</v>
      </c>
      <c r="E14" t="s">
        <v>25</v>
      </c>
      <c r="F14">
        <v>50</v>
      </c>
      <c r="G14">
        <v>500</v>
      </c>
      <c r="H14">
        <v>1319</v>
      </c>
      <c r="I14" t="s">
        <v>14</v>
      </c>
      <c r="J14">
        <v>35</v>
      </c>
      <c r="K14">
        <v>280</v>
      </c>
      <c r="L14">
        <v>1200</v>
      </c>
      <c r="M14" t="s">
        <v>169</v>
      </c>
      <c r="O14" s="1">
        <v>42633</v>
      </c>
      <c r="P14">
        <v>47.763100000000001</v>
      </c>
      <c r="Q14">
        <v>-120.6819</v>
      </c>
      <c r="R14" s="6" t="b">
        <v>0</v>
      </c>
      <c r="S14" t="s">
        <v>49</v>
      </c>
    </row>
    <row r="15" spans="1:19" x14ac:dyDescent="0.25">
      <c r="B15" t="s">
        <v>45</v>
      </c>
      <c r="C15" t="s">
        <v>46</v>
      </c>
      <c r="D15" s="3" t="s">
        <v>50</v>
      </c>
      <c r="E15" t="s">
        <v>51</v>
      </c>
      <c r="F15">
        <v>64</v>
      </c>
      <c r="G15">
        <v>896</v>
      </c>
      <c r="H15" s="17">
        <v>712</v>
      </c>
      <c r="I15" t="s">
        <v>14</v>
      </c>
      <c r="M15" t="s">
        <v>148</v>
      </c>
      <c r="O15" s="1">
        <v>42633</v>
      </c>
      <c r="P15">
        <v>48.573</v>
      </c>
      <c r="Q15">
        <v>-120.292</v>
      </c>
      <c r="R15" s="6" t="b">
        <v>0</v>
      </c>
      <c r="S15" t="s">
        <v>49</v>
      </c>
    </row>
    <row r="16" spans="1:19" x14ac:dyDescent="0.25">
      <c r="O16" s="1"/>
    </row>
    <row r="17" spans="1:19" x14ac:dyDescent="0.25">
      <c r="B17" t="s">
        <v>16</v>
      </c>
      <c r="C17" t="s">
        <v>54</v>
      </c>
      <c r="D17" t="s">
        <v>55</v>
      </c>
      <c r="E17" t="s">
        <v>56</v>
      </c>
      <c r="F17">
        <v>30</v>
      </c>
      <c r="G17">
        <v>240</v>
      </c>
      <c r="H17">
        <v>331</v>
      </c>
      <c r="I17" t="s">
        <v>14</v>
      </c>
      <c r="J17">
        <v>30</v>
      </c>
      <c r="K17">
        <v>240</v>
      </c>
      <c r="L17">
        <v>1100</v>
      </c>
      <c r="M17" t="s">
        <v>146</v>
      </c>
      <c r="O17" s="1">
        <v>42634</v>
      </c>
      <c r="P17">
        <v>47.798000000000002</v>
      </c>
      <c r="Q17">
        <v>-120.426</v>
      </c>
      <c r="S17" t="s">
        <v>52</v>
      </c>
    </row>
    <row r="18" spans="1:19" x14ac:dyDescent="0.25">
      <c r="A18" s="4">
        <v>10002310</v>
      </c>
      <c r="B18" t="s">
        <v>16</v>
      </c>
      <c r="C18" t="s">
        <v>33</v>
      </c>
      <c r="D18" s="3" t="s">
        <v>34</v>
      </c>
      <c r="E18" t="s">
        <v>35</v>
      </c>
      <c r="F18">
        <v>80</v>
      </c>
      <c r="G18">
        <v>640</v>
      </c>
      <c r="H18">
        <v>480</v>
      </c>
      <c r="I18" t="s">
        <v>14</v>
      </c>
      <c r="J18">
        <v>60</v>
      </c>
      <c r="K18">
        <v>480</v>
      </c>
      <c r="L18">
        <v>930</v>
      </c>
      <c r="M18" t="s">
        <v>147</v>
      </c>
      <c r="N18" t="s">
        <v>53</v>
      </c>
      <c r="O18" s="1">
        <v>42634</v>
      </c>
      <c r="P18">
        <v>47.3217</v>
      </c>
      <c r="Q18">
        <v>-120.6901</v>
      </c>
      <c r="R18" s="3" t="b">
        <v>1</v>
      </c>
      <c r="S18" t="s">
        <v>52</v>
      </c>
    </row>
    <row r="19" spans="1:19" x14ac:dyDescent="0.25">
      <c r="B19" t="s">
        <v>16</v>
      </c>
      <c r="C19" t="s">
        <v>17</v>
      </c>
      <c r="D19" s="3" t="s">
        <v>24</v>
      </c>
      <c r="E19" t="s">
        <v>25</v>
      </c>
      <c r="F19">
        <v>35</v>
      </c>
      <c r="G19">
        <v>280</v>
      </c>
      <c r="H19">
        <v>1221</v>
      </c>
      <c r="I19" t="s">
        <v>14</v>
      </c>
      <c r="J19">
        <v>35</v>
      </c>
      <c r="K19">
        <v>280</v>
      </c>
      <c r="L19">
        <v>1200</v>
      </c>
      <c r="M19" t="s">
        <v>169</v>
      </c>
      <c r="N19" t="s">
        <v>57</v>
      </c>
      <c r="O19" s="1">
        <v>42634</v>
      </c>
      <c r="P19">
        <v>47.763100000000001</v>
      </c>
      <c r="Q19">
        <v>-120.6819</v>
      </c>
      <c r="R19" s="6" t="b">
        <v>0</v>
      </c>
      <c r="S19" t="s">
        <v>52</v>
      </c>
    </row>
    <row r="20" spans="1:19" x14ac:dyDescent="0.25">
      <c r="O20" s="1"/>
    </row>
    <row r="21" spans="1:19" x14ac:dyDescent="0.25">
      <c r="B21" t="s">
        <v>16</v>
      </c>
      <c r="C21" t="s">
        <v>54</v>
      </c>
      <c r="D21" t="s">
        <v>55</v>
      </c>
      <c r="E21" t="s">
        <v>56</v>
      </c>
      <c r="F21">
        <v>146</v>
      </c>
      <c r="G21">
        <v>1168</v>
      </c>
      <c r="H21">
        <v>585</v>
      </c>
      <c r="I21" t="s">
        <v>14</v>
      </c>
      <c r="J21">
        <v>53</v>
      </c>
      <c r="K21">
        <v>700</v>
      </c>
      <c r="L21">
        <v>1100</v>
      </c>
      <c r="M21" t="s">
        <v>146</v>
      </c>
      <c r="O21" s="1">
        <v>42635</v>
      </c>
      <c r="P21">
        <v>47.798000000000002</v>
      </c>
      <c r="Q21">
        <v>-120.426</v>
      </c>
      <c r="S21" t="s">
        <v>59</v>
      </c>
    </row>
    <row r="22" spans="1:19" x14ac:dyDescent="0.25">
      <c r="A22" s="4">
        <v>10002310</v>
      </c>
      <c r="B22" t="s">
        <v>16</v>
      </c>
      <c r="C22" t="s">
        <v>33</v>
      </c>
      <c r="D22" s="3" t="s">
        <v>34</v>
      </c>
      <c r="E22" t="s">
        <v>35</v>
      </c>
      <c r="F22">
        <v>85</v>
      </c>
      <c r="G22">
        <v>680</v>
      </c>
      <c r="H22" s="27" t="s">
        <v>15</v>
      </c>
      <c r="I22" t="s">
        <v>14</v>
      </c>
      <c r="J22">
        <v>78</v>
      </c>
      <c r="K22">
        <v>624</v>
      </c>
      <c r="L22">
        <v>1000</v>
      </c>
      <c r="M22" t="s">
        <v>147</v>
      </c>
      <c r="N22" t="s">
        <v>60</v>
      </c>
      <c r="O22" s="1">
        <v>42635</v>
      </c>
      <c r="P22">
        <v>47.3217</v>
      </c>
      <c r="Q22">
        <v>-120.6901</v>
      </c>
      <c r="R22" s="3" t="b">
        <v>1</v>
      </c>
      <c r="S22" t="s">
        <v>59</v>
      </c>
    </row>
    <row r="23" spans="1:19" x14ac:dyDescent="0.25">
      <c r="B23" t="s">
        <v>16</v>
      </c>
      <c r="C23" t="s">
        <v>17</v>
      </c>
      <c r="D23" s="3" t="s">
        <v>24</v>
      </c>
      <c r="E23" t="s">
        <v>25</v>
      </c>
      <c r="F23">
        <v>40</v>
      </c>
      <c r="G23">
        <v>320</v>
      </c>
      <c r="H23">
        <v>1244</v>
      </c>
      <c r="I23" t="s">
        <v>14</v>
      </c>
      <c r="J23">
        <v>40</v>
      </c>
      <c r="K23">
        <v>320</v>
      </c>
      <c r="L23">
        <v>1200</v>
      </c>
      <c r="M23" t="s">
        <v>169</v>
      </c>
      <c r="N23" t="s">
        <v>61</v>
      </c>
      <c r="O23" s="1">
        <v>42635</v>
      </c>
      <c r="P23">
        <v>47.763100000000001</v>
      </c>
      <c r="Q23">
        <v>-120.6819</v>
      </c>
      <c r="R23" s="6" t="b">
        <v>0</v>
      </c>
      <c r="S23" t="s">
        <v>59</v>
      </c>
    </row>
    <row r="24" spans="1:19" x14ac:dyDescent="0.25">
      <c r="B24" t="s">
        <v>45</v>
      </c>
      <c r="C24" t="s">
        <v>46</v>
      </c>
      <c r="D24" s="3" t="s">
        <v>47</v>
      </c>
      <c r="E24" t="s">
        <v>48</v>
      </c>
      <c r="F24">
        <v>117</v>
      </c>
      <c r="G24">
        <v>2106</v>
      </c>
      <c r="H24">
        <v>1673</v>
      </c>
      <c r="I24" t="s">
        <v>14</v>
      </c>
      <c r="J24">
        <v>85</v>
      </c>
      <c r="K24">
        <v>1210</v>
      </c>
      <c r="L24">
        <v>1000</v>
      </c>
      <c r="M24" t="s">
        <v>148</v>
      </c>
      <c r="N24" t="s">
        <v>58</v>
      </c>
      <c r="O24" s="1">
        <v>42635</v>
      </c>
      <c r="P24">
        <v>48.588000000000001</v>
      </c>
      <c r="Q24">
        <v>-120.346</v>
      </c>
      <c r="R24" s="6" t="b">
        <v>0</v>
      </c>
      <c r="S24" t="s">
        <v>59</v>
      </c>
    </row>
    <row r="25" spans="1:19" x14ac:dyDescent="0.25">
      <c r="O25" s="1"/>
    </row>
    <row r="26" spans="1:19" x14ac:dyDescent="0.25">
      <c r="B26" t="s">
        <v>16</v>
      </c>
      <c r="C26" t="s">
        <v>17</v>
      </c>
      <c r="D26" t="s">
        <v>18</v>
      </c>
      <c r="E26" t="s">
        <v>19</v>
      </c>
      <c r="F26">
        <v>125</v>
      </c>
      <c r="G26">
        <v>750</v>
      </c>
      <c r="H26">
        <v>5579</v>
      </c>
      <c r="I26" t="s">
        <v>14</v>
      </c>
      <c r="J26">
        <v>125</v>
      </c>
      <c r="K26">
        <v>750</v>
      </c>
      <c r="L26">
        <v>1200</v>
      </c>
      <c r="M26" t="s">
        <v>169</v>
      </c>
      <c r="N26" t="s">
        <v>70</v>
      </c>
      <c r="O26" s="1">
        <v>42639</v>
      </c>
      <c r="P26">
        <v>47.803800000000003</v>
      </c>
      <c r="Q26">
        <v>-120.6538</v>
      </c>
      <c r="S26" t="s">
        <v>62</v>
      </c>
    </row>
    <row r="27" spans="1:19" x14ac:dyDescent="0.25">
      <c r="B27" t="s">
        <v>26</v>
      </c>
      <c r="C27" t="s">
        <v>63</v>
      </c>
      <c r="D27" s="3" t="s">
        <v>64</v>
      </c>
      <c r="E27" t="s">
        <v>65</v>
      </c>
      <c r="F27">
        <v>100</v>
      </c>
      <c r="G27">
        <v>600</v>
      </c>
      <c r="H27">
        <v>259</v>
      </c>
      <c r="I27" t="s">
        <v>14</v>
      </c>
      <c r="J27">
        <v>15</v>
      </c>
      <c r="K27">
        <v>90</v>
      </c>
      <c r="L27">
        <v>1500</v>
      </c>
      <c r="M27" t="s">
        <v>151</v>
      </c>
      <c r="N27" t="s">
        <v>66</v>
      </c>
      <c r="O27" s="1">
        <v>42639</v>
      </c>
      <c r="P27">
        <v>48.621386000000001</v>
      </c>
      <c r="Q27">
        <v>-117.25740999999999</v>
      </c>
      <c r="R27" s="3" t="b">
        <v>1</v>
      </c>
      <c r="S27" t="s">
        <v>62</v>
      </c>
    </row>
    <row r="28" spans="1:19" x14ac:dyDescent="0.25">
      <c r="O28" s="1"/>
    </row>
    <row r="29" spans="1:19" x14ac:dyDescent="0.25">
      <c r="B29" t="s">
        <v>26</v>
      </c>
      <c r="C29" t="s">
        <v>27</v>
      </c>
      <c r="D29" t="s">
        <v>43</v>
      </c>
      <c r="E29" t="s">
        <v>44</v>
      </c>
      <c r="F29">
        <v>50</v>
      </c>
      <c r="G29">
        <v>525</v>
      </c>
      <c r="H29">
        <v>273</v>
      </c>
      <c r="I29" t="s">
        <v>14</v>
      </c>
      <c r="J29">
        <v>30</v>
      </c>
      <c r="K29">
        <v>245</v>
      </c>
      <c r="L29">
        <v>1100</v>
      </c>
      <c r="M29" t="s">
        <v>146</v>
      </c>
      <c r="O29" s="1">
        <v>42640</v>
      </c>
      <c r="P29">
        <v>48.735900000000001</v>
      </c>
      <c r="Q29">
        <v>-118.5932</v>
      </c>
      <c r="S29" t="s">
        <v>73</v>
      </c>
    </row>
    <row r="30" spans="1:19" x14ac:dyDescent="0.25">
      <c r="B30" t="s">
        <v>82</v>
      </c>
      <c r="C30" t="s">
        <v>83</v>
      </c>
      <c r="D30" t="s">
        <v>84</v>
      </c>
      <c r="E30" t="s">
        <v>85</v>
      </c>
      <c r="F30">
        <v>52</v>
      </c>
      <c r="G30">
        <v>111</v>
      </c>
      <c r="H30">
        <v>549</v>
      </c>
      <c r="I30" t="s">
        <v>14</v>
      </c>
      <c r="J30">
        <v>52</v>
      </c>
      <c r="K30">
        <v>156</v>
      </c>
      <c r="L30">
        <v>1230</v>
      </c>
      <c r="M30" t="s">
        <v>144</v>
      </c>
      <c r="O30" s="1">
        <v>42640</v>
      </c>
      <c r="P30">
        <v>48.445700000000002</v>
      </c>
      <c r="Q30">
        <v>-117.74460000000001</v>
      </c>
      <c r="S30" t="s">
        <v>73</v>
      </c>
    </row>
    <row r="31" spans="1:19" x14ac:dyDescent="0.25">
      <c r="B31" t="s">
        <v>26</v>
      </c>
      <c r="C31" t="s">
        <v>29</v>
      </c>
      <c r="D31" s="3" t="s">
        <v>30</v>
      </c>
      <c r="E31" t="s">
        <v>31</v>
      </c>
      <c r="F31">
        <v>450</v>
      </c>
      <c r="G31">
        <v>7200</v>
      </c>
      <c r="H31">
        <v>753</v>
      </c>
      <c r="I31" t="s">
        <v>14</v>
      </c>
      <c r="J31">
        <v>80</v>
      </c>
      <c r="K31">
        <v>645</v>
      </c>
      <c r="L31">
        <v>1100</v>
      </c>
      <c r="M31" t="s">
        <v>144</v>
      </c>
      <c r="N31" t="s">
        <v>77</v>
      </c>
      <c r="O31" s="1">
        <v>42640</v>
      </c>
      <c r="P31">
        <v>48.555556000000003</v>
      </c>
      <c r="Q31">
        <v>-118.396666</v>
      </c>
      <c r="R31" s="3" t="b">
        <v>1</v>
      </c>
      <c r="S31" t="s">
        <v>73</v>
      </c>
    </row>
    <row r="32" spans="1:19" x14ac:dyDescent="0.25">
      <c r="B32" t="s">
        <v>26</v>
      </c>
      <c r="C32" t="s">
        <v>63</v>
      </c>
      <c r="D32" t="s">
        <v>74</v>
      </c>
      <c r="E32" t="s">
        <v>75</v>
      </c>
      <c r="F32">
        <v>200</v>
      </c>
      <c r="G32">
        <v>1800</v>
      </c>
      <c r="H32">
        <v>261</v>
      </c>
      <c r="I32" t="s">
        <v>14</v>
      </c>
      <c r="J32">
        <v>15</v>
      </c>
      <c r="K32">
        <v>135</v>
      </c>
      <c r="L32">
        <v>1100</v>
      </c>
      <c r="M32" t="s">
        <v>151</v>
      </c>
      <c r="O32" s="1">
        <v>42640</v>
      </c>
      <c r="P32">
        <v>48.553351999999997</v>
      </c>
      <c r="Q32">
        <v>-117.362362</v>
      </c>
      <c r="S32" t="s">
        <v>73</v>
      </c>
    </row>
    <row r="33" spans="1:19" x14ac:dyDescent="0.25">
      <c r="B33" t="s">
        <v>26</v>
      </c>
      <c r="C33" t="s">
        <v>63</v>
      </c>
      <c r="D33" s="3" t="s">
        <v>76</v>
      </c>
      <c r="E33" t="s">
        <v>65</v>
      </c>
      <c r="F33">
        <v>350</v>
      </c>
      <c r="G33">
        <v>1925</v>
      </c>
      <c r="H33">
        <v>4587</v>
      </c>
      <c r="I33" t="s">
        <v>14</v>
      </c>
      <c r="J33">
        <v>250</v>
      </c>
      <c r="K33">
        <v>1250</v>
      </c>
      <c r="L33">
        <v>1300</v>
      </c>
      <c r="M33" t="s">
        <v>151</v>
      </c>
      <c r="O33" s="1">
        <v>42640</v>
      </c>
      <c r="P33">
        <v>48.621386000000001</v>
      </c>
      <c r="Q33">
        <v>-117.25740999999999</v>
      </c>
      <c r="R33" s="6" t="b">
        <v>0</v>
      </c>
      <c r="S33" t="s">
        <v>73</v>
      </c>
    </row>
    <row r="34" spans="1:19" x14ac:dyDescent="0.25">
      <c r="O34" s="1"/>
    </row>
    <row r="35" spans="1:19" x14ac:dyDescent="0.25">
      <c r="B35" t="s">
        <v>16</v>
      </c>
      <c r="C35" t="s">
        <v>54</v>
      </c>
      <c r="D35" t="s">
        <v>55</v>
      </c>
      <c r="E35" t="s">
        <v>56</v>
      </c>
      <c r="F35">
        <v>110</v>
      </c>
      <c r="G35">
        <v>880</v>
      </c>
      <c r="H35">
        <v>1026</v>
      </c>
      <c r="I35" t="s">
        <v>14</v>
      </c>
      <c r="J35">
        <v>93</v>
      </c>
      <c r="K35" t="s">
        <v>162</v>
      </c>
      <c r="L35">
        <v>1100</v>
      </c>
      <c r="M35" t="s">
        <v>146</v>
      </c>
      <c r="O35" s="1">
        <v>42641</v>
      </c>
      <c r="P35">
        <v>47.798000000000002</v>
      </c>
      <c r="Q35">
        <v>-120.426</v>
      </c>
      <c r="S35" t="s">
        <v>86</v>
      </c>
    </row>
    <row r="36" spans="1:19" x14ac:dyDescent="0.25">
      <c r="B36" t="s">
        <v>26</v>
      </c>
      <c r="C36" t="s">
        <v>27</v>
      </c>
      <c r="D36" s="13" t="s">
        <v>87</v>
      </c>
      <c r="E36" t="s">
        <v>88</v>
      </c>
      <c r="F36">
        <v>112</v>
      </c>
      <c r="G36">
        <v>1848</v>
      </c>
      <c r="H36">
        <v>654</v>
      </c>
      <c r="I36" t="s">
        <v>14</v>
      </c>
      <c r="J36">
        <v>75</v>
      </c>
      <c r="K36">
        <v>956</v>
      </c>
      <c r="L36">
        <v>1050</v>
      </c>
      <c r="M36" t="s">
        <v>152</v>
      </c>
      <c r="N36" t="s">
        <v>89</v>
      </c>
      <c r="O36" s="1">
        <v>42641</v>
      </c>
      <c r="P36">
        <v>48.927799999999998</v>
      </c>
      <c r="Q36">
        <v>-118.68600000000001</v>
      </c>
      <c r="R36" s="15"/>
      <c r="S36" t="s">
        <v>86</v>
      </c>
    </row>
    <row r="37" spans="1:19" x14ac:dyDescent="0.25">
      <c r="B37" t="s">
        <v>26</v>
      </c>
      <c r="C37" t="s">
        <v>29</v>
      </c>
      <c r="D37" s="3" t="s">
        <v>30</v>
      </c>
      <c r="E37" t="s">
        <v>31</v>
      </c>
      <c r="F37">
        <v>450</v>
      </c>
      <c r="G37">
        <v>7200</v>
      </c>
      <c r="H37">
        <v>4238</v>
      </c>
      <c r="I37" t="s">
        <v>14</v>
      </c>
      <c r="J37">
        <v>450</v>
      </c>
      <c r="K37">
        <v>3627</v>
      </c>
      <c r="L37">
        <v>1000</v>
      </c>
      <c r="M37" t="s">
        <v>144</v>
      </c>
      <c r="N37" t="s">
        <v>91</v>
      </c>
      <c r="O37" s="1">
        <v>42641</v>
      </c>
      <c r="P37">
        <v>48.555556000000003</v>
      </c>
      <c r="Q37">
        <v>-118.396666</v>
      </c>
      <c r="R37" s="3" t="b">
        <v>1</v>
      </c>
      <c r="S37" t="s">
        <v>86</v>
      </c>
    </row>
    <row r="38" spans="1:19" x14ac:dyDescent="0.25">
      <c r="B38" t="s">
        <v>16</v>
      </c>
      <c r="C38" t="s">
        <v>67</v>
      </c>
      <c r="D38" s="3" t="s">
        <v>68</v>
      </c>
      <c r="E38" t="s">
        <v>69</v>
      </c>
      <c r="F38">
        <v>70</v>
      </c>
      <c r="G38">
        <v>502</v>
      </c>
      <c r="H38">
        <v>273</v>
      </c>
      <c r="I38" t="s">
        <v>14</v>
      </c>
      <c r="J38">
        <v>30</v>
      </c>
      <c r="K38">
        <v>220</v>
      </c>
      <c r="L38">
        <v>1030</v>
      </c>
      <c r="M38" t="s">
        <v>149</v>
      </c>
      <c r="N38" t="s">
        <v>92</v>
      </c>
      <c r="O38" s="1">
        <v>42641</v>
      </c>
      <c r="P38">
        <v>47.969099999999997</v>
      </c>
      <c r="Q38">
        <v>-120.2991</v>
      </c>
      <c r="R38" s="3" t="b">
        <v>1</v>
      </c>
      <c r="S38" t="s">
        <v>86</v>
      </c>
    </row>
    <row r="39" spans="1:19" x14ac:dyDescent="0.25">
      <c r="B39" t="s">
        <v>16</v>
      </c>
      <c r="C39" t="s">
        <v>40</v>
      </c>
      <c r="D39" s="3" t="s">
        <v>41</v>
      </c>
      <c r="E39" t="s">
        <v>42</v>
      </c>
      <c r="F39">
        <v>57</v>
      </c>
      <c r="G39">
        <v>684</v>
      </c>
      <c r="H39">
        <v>324</v>
      </c>
      <c r="I39" t="s">
        <v>14</v>
      </c>
      <c r="J39">
        <v>57</v>
      </c>
      <c r="K39">
        <v>650</v>
      </c>
      <c r="L39">
        <v>1130</v>
      </c>
      <c r="M39" t="s">
        <v>150</v>
      </c>
      <c r="N39" t="s">
        <v>95</v>
      </c>
      <c r="O39" s="1">
        <v>42641</v>
      </c>
      <c r="P39">
        <v>46.794499999999999</v>
      </c>
      <c r="Q39">
        <v>-121.0596</v>
      </c>
      <c r="R39" s="7" t="b">
        <v>0</v>
      </c>
      <c r="S39" t="s">
        <v>86</v>
      </c>
    </row>
    <row r="40" spans="1:19" x14ac:dyDescent="0.25">
      <c r="B40" t="s">
        <v>16</v>
      </c>
      <c r="C40" t="s">
        <v>17</v>
      </c>
      <c r="D40" t="s">
        <v>18</v>
      </c>
      <c r="E40" t="s">
        <v>19</v>
      </c>
      <c r="F40">
        <v>60</v>
      </c>
      <c r="G40">
        <v>480</v>
      </c>
      <c r="H40">
        <v>2669</v>
      </c>
      <c r="I40" t="s">
        <v>14</v>
      </c>
      <c r="J40">
        <v>60</v>
      </c>
      <c r="K40">
        <v>480</v>
      </c>
      <c r="L40">
        <v>1000</v>
      </c>
      <c r="M40" t="s">
        <v>169</v>
      </c>
      <c r="N40" t="s">
        <v>96</v>
      </c>
      <c r="O40" s="1">
        <v>42641</v>
      </c>
      <c r="P40">
        <v>47.803800000000003</v>
      </c>
      <c r="Q40">
        <v>-120.6538</v>
      </c>
      <c r="S40" t="s">
        <v>86</v>
      </c>
    </row>
    <row r="41" spans="1:19" x14ac:dyDescent="0.25">
      <c r="B41" t="s">
        <v>26</v>
      </c>
      <c r="C41" t="s">
        <v>63</v>
      </c>
      <c r="D41" t="s">
        <v>74</v>
      </c>
      <c r="E41" t="s">
        <v>75</v>
      </c>
      <c r="F41">
        <v>200</v>
      </c>
      <c r="G41">
        <v>1800</v>
      </c>
      <c r="H41">
        <v>1741</v>
      </c>
      <c r="I41" t="s">
        <v>14</v>
      </c>
      <c r="J41">
        <v>100</v>
      </c>
      <c r="K41">
        <v>900</v>
      </c>
      <c r="L41">
        <v>1300</v>
      </c>
      <c r="M41" t="s">
        <v>151</v>
      </c>
      <c r="O41" s="1">
        <v>42641</v>
      </c>
      <c r="P41">
        <v>48.553351999999997</v>
      </c>
      <c r="Q41">
        <v>-117.362362</v>
      </c>
      <c r="S41" t="s">
        <v>86</v>
      </c>
    </row>
    <row r="42" spans="1:19" x14ac:dyDescent="0.25">
      <c r="O42" s="1"/>
    </row>
    <row r="43" spans="1:19" x14ac:dyDescent="0.25">
      <c r="B43" t="s">
        <v>82</v>
      </c>
      <c r="C43" t="s">
        <v>83</v>
      </c>
      <c r="D43" t="s">
        <v>101</v>
      </c>
      <c r="E43" t="s">
        <v>102</v>
      </c>
      <c r="F43">
        <v>50</v>
      </c>
      <c r="G43">
        <v>140</v>
      </c>
      <c r="H43">
        <v>651</v>
      </c>
      <c r="I43" t="s">
        <v>14</v>
      </c>
      <c r="J43">
        <v>40</v>
      </c>
      <c r="K43">
        <v>120</v>
      </c>
      <c r="L43">
        <v>1130</v>
      </c>
      <c r="M43" t="s">
        <v>146</v>
      </c>
      <c r="N43" t="s">
        <v>103</v>
      </c>
      <c r="O43" s="1">
        <v>42642</v>
      </c>
      <c r="P43">
        <v>48.452399999999997</v>
      </c>
      <c r="Q43">
        <v>-117.7077</v>
      </c>
      <c r="S43" t="s">
        <v>98</v>
      </c>
    </row>
    <row r="44" spans="1:19" x14ac:dyDescent="0.25">
      <c r="B44" t="s">
        <v>26</v>
      </c>
      <c r="C44" t="s">
        <v>27</v>
      </c>
      <c r="D44" t="s">
        <v>43</v>
      </c>
      <c r="E44" t="s">
        <v>44</v>
      </c>
      <c r="F44">
        <v>10</v>
      </c>
      <c r="G44">
        <v>110</v>
      </c>
      <c r="H44">
        <v>64</v>
      </c>
      <c r="I44" t="s">
        <v>14</v>
      </c>
      <c r="J44">
        <v>7</v>
      </c>
      <c r="K44">
        <v>61</v>
      </c>
      <c r="L44">
        <v>1130</v>
      </c>
      <c r="M44" t="s">
        <v>146</v>
      </c>
      <c r="O44" s="1">
        <v>42642</v>
      </c>
      <c r="P44">
        <v>48.735900000000001</v>
      </c>
      <c r="Q44">
        <v>-118.5932</v>
      </c>
      <c r="S44" t="s">
        <v>98</v>
      </c>
    </row>
    <row r="45" spans="1:19" x14ac:dyDescent="0.25">
      <c r="A45" s="5">
        <v>10002312</v>
      </c>
      <c r="B45" t="s">
        <v>26</v>
      </c>
      <c r="C45" t="s">
        <v>27</v>
      </c>
      <c r="D45" s="13" t="s">
        <v>87</v>
      </c>
      <c r="E45" t="s">
        <v>88</v>
      </c>
      <c r="F45">
        <v>12</v>
      </c>
      <c r="G45">
        <v>204</v>
      </c>
      <c r="H45">
        <v>78</v>
      </c>
      <c r="I45" t="s">
        <v>14</v>
      </c>
      <c r="J45">
        <v>9</v>
      </c>
      <c r="K45">
        <v>114</v>
      </c>
      <c r="L45">
        <v>1145</v>
      </c>
      <c r="M45" t="s">
        <v>152</v>
      </c>
      <c r="N45" t="s">
        <v>99</v>
      </c>
      <c r="O45" s="1">
        <v>42642</v>
      </c>
      <c r="P45">
        <v>48.927799999999998</v>
      </c>
      <c r="Q45">
        <v>-118.68600000000001</v>
      </c>
      <c r="R45" s="14"/>
      <c r="S45" t="s">
        <v>98</v>
      </c>
    </row>
    <row r="46" spans="1:19" x14ac:dyDescent="0.25">
      <c r="B46" t="s">
        <v>16</v>
      </c>
      <c r="C46" t="s">
        <v>67</v>
      </c>
      <c r="D46" s="3" t="s">
        <v>68</v>
      </c>
      <c r="E46" t="s">
        <v>69</v>
      </c>
      <c r="F46">
        <v>70</v>
      </c>
      <c r="G46">
        <v>502</v>
      </c>
      <c r="H46">
        <v>364</v>
      </c>
      <c r="I46" t="s">
        <v>14</v>
      </c>
      <c r="J46">
        <v>40</v>
      </c>
      <c r="K46">
        <v>290</v>
      </c>
      <c r="L46">
        <v>1030</v>
      </c>
      <c r="M46" t="s">
        <v>149</v>
      </c>
      <c r="N46" t="s">
        <v>104</v>
      </c>
      <c r="O46" s="1">
        <v>42642</v>
      </c>
      <c r="P46">
        <v>47.969099999999997</v>
      </c>
      <c r="Q46">
        <v>-120.2991</v>
      </c>
      <c r="R46" s="12" t="b">
        <v>1</v>
      </c>
      <c r="S46" t="s">
        <v>98</v>
      </c>
    </row>
    <row r="47" spans="1:19" x14ac:dyDescent="0.25">
      <c r="B47" t="s">
        <v>26</v>
      </c>
      <c r="C47" t="s">
        <v>63</v>
      </c>
      <c r="D47" t="s">
        <v>100</v>
      </c>
      <c r="E47" t="s">
        <v>75</v>
      </c>
      <c r="F47">
        <v>100</v>
      </c>
      <c r="G47">
        <v>600</v>
      </c>
      <c r="H47">
        <v>871</v>
      </c>
      <c r="I47" t="s">
        <v>14</v>
      </c>
      <c r="J47">
        <v>50</v>
      </c>
      <c r="K47">
        <v>450</v>
      </c>
      <c r="L47">
        <v>1200</v>
      </c>
      <c r="M47" t="s">
        <v>151</v>
      </c>
      <c r="O47" s="1">
        <v>42642</v>
      </c>
      <c r="P47">
        <v>48.553351999999997</v>
      </c>
      <c r="Q47">
        <v>-117.362362</v>
      </c>
      <c r="S47" t="s">
        <v>98</v>
      </c>
    </row>
    <row r="48" spans="1:19" x14ac:dyDescent="0.25">
      <c r="B48" t="s">
        <v>26</v>
      </c>
      <c r="C48" t="s">
        <v>71</v>
      </c>
      <c r="D48" t="s">
        <v>97</v>
      </c>
      <c r="E48" t="s">
        <v>72</v>
      </c>
      <c r="F48">
        <v>30</v>
      </c>
      <c r="G48">
        <v>150</v>
      </c>
      <c r="H48">
        <v>117</v>
      </c>
      <c r="I48" t="s">
        <v>14</v>
      </c>
      <c r="J48">
        <v>30</v>
      </c>
      <c r="K48">
        <v>141</v>
      </c>
      <c r="L48">
        <v>1400</v>
      </c>
      <c r="M48" t="s">
        <v>151</v>
      </c>
      <c r="O48" s="1">
        <v>42642</v>
      </c>
      <c r="P48">
        <v>48.541009000000003</v>
      </c>
      <c r="Q48">
        <v>-117.35901</v>
      </c>
      <c r="S48" t="s">
        <v>98</v>
      </c>
    </row>
    <row r="49" spans="1:19" x14ac:dyDescent="0.25">
      <c r="O49" s="1"/>
    </row>
    <row r="50" spans="1:19" x14ac:dyDescent="0.25">
      <c r="B50" t="s">
        <v>16</v>
      </c>
      <c r="C50" t="s">
        <v>54</v>
      </c>
      <c r="D50" t="s">
        <v>55</v>
      </c>
      <c r="E50" t="s">
        <v>56</v>
      </c>
      <c r="F50">
        <v>40</v>
      </c>
      <c r="G50">
        <v>320</v>
      </c>
      <c r="H50">
        <v>441</v>
      </c>
      <c r="I50" t="s">
        <v>14</v>
      </c>
      <c r="J50">
        <v>40</v>
      </c>
      <c r="K50" t="s">
        <v>162</v>
      </c>
      <c r="L50">
        <v>1000</v>
      </c>
      <c r="M50" t="s">
        <v>146</v>
      </c>
      <c r="O50" s="1">
        <v>42646</v>
      </c>
      <c r="P50">
        <v>47.798000000000002</v>
      </c>
      <c r="Q50">
        <v>-120.426</v>
      </c>
      <c r="S50" t="s">
        <v>107</v>
      </c>
    </row>
    <row r="51" spans="1:19" x14ac:dyDescent="0.25">
      <c r="B51" t="s">
        <v>16</v>
      </c>
      <c r="C51" t="s">
        <v>33</v>
      </c>
      <c r="D51" s="8" t="s">
        <v>93</v>
      </c>
      <c r="E51" t="s">
        <v>94</v>
      </c>
      <c r="F51">
        <v>82</v>
      </c>
      <c r="G51">
        <v>1722</v>
      </c>
      <c r="H51">
        <v>29</v>
      </c>
      <c r="I51" t="s">
        <v>14</v>
      </c>
      <c r="J51">
        <v>40</v>
      </c>
      <c r="K51">
        <v>840</v>
      </c>
      <c r="L51" t="s">
        <v>162</v>
      </c>
      <c r="M51" t="s">
        <v>147</v>
      </c>
      <c r="O51" s="1">
        <v>42646</v>
      </c>
      <c r="P51">
        <v>47.3108</v>
      </c>
      <c r="Q51">
        <v>-120.63630000000001</v>
      </c>
      <c r="R51" s="7" t="b">
        <v>0</v>
      </c>
      <c r="S51" t="s">
        <v>107</v>
      </c>
    </row>
    <row r="52" spans="1:19" x14ac:dyDescent="0.25">
      <c r="B52" t="s">
        <v>16</v>
      </c>
      <c r="C52" t="s">
        <v>67</v>
      </c>
      <c r="D52" s="3" t="s">
        <v>68</v>
      </c>
      <c r="E52" t="s">
        <v>69</v>
      </c>
      <c r="F52">
        <v>80</v>
      </c>
      <c r="G52">
        <v>575</v>
      </c>
      <c r="H52">
        <v>637</v>
      </c>
      <c r="I52" t="s">
        <v>14</v>
      </c>
      <c r="J52">
        <v>70</v>
      </c>
      <c r="K52">
        <v>510</v>
      </c>
      <c r="L52">
        <v>1030</v>
      </c>
      <c r="M52" t="s">
        <v>149</v>
      </c>
      <c r="N52" t="s">
        <v>108</v>
      </c>
      <c r="O52" s="1">
        <v>42646</v>
      </c>
      <c r="P52">
        <v>47.969099999999997</v>
      </c>
      <c r="Q52">
        <v>-120.2991</v>
      </c>
      <c r="R52" s="7" t="b">
        <v>0</v>
      </c>
      <c r="S52" t="s">
        <v>107</v>
      </c>
    </row>
    <row r="53" spans="1:19" x14ac:dyDescent="0.25">
      <c r="O53" s="1"/>
    </row>
    <row r="54" spans="1:19" x14ac:dyDescent="0.25">
      <c r="B54" t="s">
        <v>16</v>
      </c>
      <c r="C54" t="s">
        <v>54</v>
      </c>
      <c r="D54" t="s">
        <v>55</v>
      </c>
      <c r="E54" t="s">
        <v>56</v>
      </c>
      <c r="F54">
        <v>110</v>
      </c>
      <c r="G54">
        <v>880</v>
      </c>
      <c r="H54">
        <v>165</v>
      </c>
      <c r="I54" t="s">
        <v>14</v>
      </c>
      <c r="J54">
        <v>15</v>
      </c>
      <c r="K54" t="s">
        <v>162</v>
      </c>
      <c r="L54">
        <v>1100</v>
      </c>
      <c r="M54" t="s">
        <v>146</v>
      </c>
      <c r="O54" s="1">
        <v>42647</v>
      </c>
      <c r="P54">
        <v>47.798000000000002</v>
      </c>
      <c r="Q54">
        <v>-120.426</v>
      </c>
      <c r="S54" t="s">
        <v>111</v>
      </c>
    </row>
    <row r="55" spans="1:19" x14ac:dyDescent="0.25">
      <c r="A55" s="5">
        <v>10002399</v>
      </c>
      <c r="B55" t="s">
        <v>26</v>
      </c>
      <c r="C55" t="s">
        <v>27</v>
      </c>
      <c r="D55" t="s">
        <v>112</v>
      </c>
      <c r="E55" t="s">
        <v>113</v>
      </c>
      <c r="F55">
        <v>27</v>
      </c>
      <c r="G55">
        <v>486</v>
      </c>
      <c r="H55">
        <v>87</v>
      </c>
      <c r="I55" t="s">
        <v>14</v>
      </c>
      <c r="J55">
        <v>6</v>
      </c>
      <c r="K55">
        <v>81</v>
      </c>
      <c r="L55">
        <v>1230</v>
      </c>
      <c r="M55" t="s">
        <v>152</v>
      </c>
      <c r="N55" t="s">
        <v>114</v>
      </c>
      <c r="O55" s="1">
        <v>42647</v>
      </c>
      <c r="P55">
        <v>48.922899999999998</v>
      </c>
      <c r="Q55">
        <v>-118.6486</v>
      </c>
      <c r="S55" t="s">
        <v>111</v>
      </c>
    </row>
    <row r="56" spans="1:19" x14ac:dyDescent="0.25">
      <c r="B56" t="s">
        <v>78</v>
      </c>
      <c r="C56" t="s">
        <v>79</v>
      </c>
      <c r="D56" t="s">
        <v>80</v>
      </c>
      <c r="E56" t="s">
        <v>81</v>
      </c>
      <c r="F56">
        <v>22</v>
      </c>
      <c r="G56">
        <v>319</v>
      </c>
      <c r="H56">
        <v>249</v>
      </c>
      <c r="I56" t="s">
        <v>14</v>
      </c>
      <c r="J56">
        <v>6</v>
      </c>
      <c r="K56">
        <v>75</v>
      </c>
      <c r="L56">
        <v>945</v>
      </c>
      <c r="M56" t="s">
        <v>144</v>
      </c>
      <c r="O56" s="1">
        <v>42647</v>
      </c>
      <c r="P56">
        <v>48.546669999999999</v>
      </c>
      <c r="Q56">
        <v>-118.13722</v>
      </c>
      <c r="S56" t="s">
        <v>111</v>
      </c>
    </row>
    <row r="57" spans="1:19" x14ac:dyDescent="0.25">
      <c r="B57" t="s">
        <v>16</v>
      </c>
      <c r="C57" t="s">
        <v>33</v>
      </c>
      <c r="D57" s="3" t="s">
        <v>109</v>
      </c>
      <c r="E57" t="s">
        <v>110</v>
      </c>
      <c r="F57">
        <v>70</v>
      </c>
      <c r="G57">
        <v>581</v>
      </c>
      <c r="H57">
        <v>420</v>
      </c>
      <c r="I57" t="s">
        <v>14</v>
      </c>
      <c r="J57">
        <v>70</v>
      </c>
      <c r="K57">
        <v>560</v>
      </c>
      <c r="L57">
        <v>1100</v>
      </c>
      <c r="M57" t="s">
        <v>147</v>
      </c>
      <c r="N57" t="s">
        <v>115</v>
      </c>
      <c r="O57" s="1">
        <v>42647</v>
      </c>
      <c r="P57">
        <v>47.2956</v>
      </c>
      <c r="Q57">
        <v>-120.7026</v>
      </c>
      <c r="R57" s="7" t="b">
        <v>0</v>
      </c>
      <c r="S57" t="s">
        <v>111</v>
      </c>
    </row>
    <row r="58" spans="1:19" x14ac:dyDescent="0.25">
      <c r="B58" t="s">
        <v>16</v>
      </c>
      <c r="C58" t="s">
        <v>17</v>
      </c>
      <c r="D58" s="3" t="s">
        <v>116</v>
      </c>
      <c r="E58" t="s">
        <v>117</v>
      </c>
      <c r="F58">
        <v>55</v>
      </c>
      <c r="G58">
        <v>440</v>
      </c>
      <c r="H58">
        <v>1071</v>
      </c>
      <c r="I58" t="s">
        <v>14</v>
      </c>
      <c r="J58">
        <v>55</v>
      </c>
      <c r="K58">
        <v>440</v>
      </c>
      <c r="L58">
        <v>1100</v>
      </c>
      <c r="M58" t="s">
        <v>169</v>
      </c>
      <c r="N58" t="s">
        <v>118</v>
      </c>
      <c r="O58" s="1">
        <v>42647</v>
      </c>
      <c r="P58">
        <v>47.671199999999999</v>
      </c>
      <c r="Q58">
        <v>-120.60760000000001</v>
      </c>
      <c r="R58" s="7" t="b">
        <v>0</v>
      </c>
      <c r="S58" t="s">
        <v>111</v>
      </c>
    </row>
    <row r="59" spans="1:19" x14ac:dyDescent="0.25">
      <c r="O59" s="1"/>
    </row>
    <row r="60" spans="1:19" x14ac:dyDescent="0.25">
      <c r="B60" t="s">
        <v>16</v>
      </c>
      <c r="C60" t="s">
        <v>54</v>
      </c>
      <c r="D60" t="s">
        <v>120</v>
      </c>
      <c r="E60" t="s">
        <v>121</v>
      </c>
      <c r="F60">
        <v>146</v>
      </c>
      <c r="G60">
        <v>847</v>
      </c>
      <c r="H60">
        <v>720</v>
      </c>
      <c r="I60" t="s">
        <v>14</v>
      </c>
      <c r="J60">
        <v>120</v>
      </c>
      <c r="K60">
        <v>720</v>
      </c>
      <c r="L60">
        <v>1000</v>
      </c>
      <c r="M60" t="s">
        <v>146</v>
      </c>
      <c r="O60" s="1">
        <v>42648</v>
      </c>
      <c r="P60">
        <v>47.804000000000002</v>
      </c>
      <c r="Q60">
        <v>-120.43899999999999</v>
      </c>
      <c r="S60" t="s">
        <v>119</v>
      </c>
    </row>
    <row r="61" spans="1:19" x14ac:dyDescent="0.25">
      <c r="O61" s="1"/>
    </row>
    <row r="62" spans="1:19" x14ac:dyDescent="0.25">
      <c r="B62" t="s">
        <v>16</v>
      </c>
      <c r="C62" t="s">
        <v>54</v>
      </c>
      <c r="D62" t="s">
        <v>123</v>
      </c>
      <c r="E62" t="s">
        <v>124</v>
      </c>
      <c r="F62">
        <v>71</v>
      </c>
      <c r="G62">
        <v>426</v>
      </c>
      <c r="H62">
        <v>1762</v>
      </c>
      <c r="I62" t="s">
        <v>14</v>
      </c>
      <c r="J62">
        <v>65</v>
      </c>
      <c r="K62">
        <v>568</v>
      </c>
      <c r="L62">
        <v>1230</v>
      </c>
      <c r="M62" t="s">
        <v>146</v>
      </c>
      <c r="O62" s="1">
        <v>42649</v>
      </c>
      <c r="P62">
        <v>47.817</v>
      </c>
      <c r="Q62">
        <v>-120.36799999999999</v>
      </c>
      <c r="S62" t="s">
        <v>122</v>
      </c>
    </row>
    <row r="63" spans="1:19" x14ac:dyDescent="0.25">
      <c r="B63" t="s">
        <v>16</v>
      </c>
      <c r="C63" t="s">
        <v>54</v>
      </c>
      <c r="D63" t="s">
        <v>105</v>
      </c>
      <c r="E63" t="s">
        <v>106</v>
      </c>
      <c r="F63">
        <v>72</v>
      </c>
      <c r="G63">
        <v>382</v>
      </c>
      <c r="H63">
        <v>382</v>
      </c>
      <c r="I63" t="s">
        <v>14</v>
      </c>
      <c r="J63">
        <v>43</v>
      </c>
      <c r="K63">
        <v>382</v>
      </c>
      <c r="L63">
        <v>1100</v>
      </c>
      <c r="M63" t="s">
        <v>146</v>
      </c>
      <c r="O63" s="1">
        <v>42649</v>
      </c>
      <c r="P63">
        <v>47.959000000000003</v>
      </c>
      <c r="Q63">
        <v>-120.59</v>
      </c>
      <c r="S63" t="s">
        <v>122</v>
      </c>
    </row>
    <row r="64" spans="1:19" x14ac:dyDescent="0.25">
      <c r="B64" t="s">
        <v>16</v>
      </c>
      <c r="C64" t="s">
        <v>17</v>
      </c>
      <c r="D64" s="3" t="s">
        <v>116</v>
      </c>
      <c r="E64" t="s">
        <v>117</v>
      </c>
      <c r="F64">
        <v>55</v>
      </c>
      <c r="G64">
        <v>550</v>
      </c>
      <c r="H64">
        <v>288</v>
      </c>
      <c r="I64" t="s">
        <v>14</v>
      </c>
      <c r="J64">
        <v>15</v>
      </c>
      <c r="K64">
        <v>150</v>
      </c>
      <c r="L64">
        <v>1100</v>
      </c>
      <c r="M64" t="s">
        <v>169</v>
      </c>
      <c r="N64" t="s">
        <v>125</v>
      </c>
      <c r="O64" s="1">
        <v>42649</v>
      </c>
      <c r="P64">
        <v>47.671199999999999</v>
      </c>
      <c r="Q64">
        <v>-120.60760000000001</v>
      </c>
      <c r="R64" s="11" t="b">
        <v>0</v>
      </c>
      <c r="S64" t="s">
        <v>122</v>
      </c>
    </row>
    <row r="65" spans="2:19" x14ac:dyDescent="0.25">
      <c r="O65" s="1"/>
    </row>
    <row r="66" spans="2:19" x14ac:dyDescent="0.25">
      <c r="B66" t="s">
        <v>16</v>
      </c>
      <c r="C66" t="s">
        <v>54</v>
      </c>
      <c r="D66" t="s">
        <v>120</v>
      </c>
      <c r="E66" t="s">
        <v>121</v>
      </c>
      <c r="F66">
        <v>50</v>
      </c>
      <c r="G66">
        <v>299</v>
      </c>
      <c r="H66">
        <v>180</v>
      </c>
      <c r="I66" t="s">
        <v>14</v>
      </c>
      <c r="J66">
        <v>30</v>
      </c>
      <c r="K66">
        <v>180</v>
      </c>
      <c r="L66">
        <v>1100</v>
      </c>
      <c r="M66" t="s">
        <v>146</v>
      </c>
      <c r="N66" t="s">
        <v>15</v>
      </c>
      <c r="O66" s="1">
        <v>42650</v>
      </c>
      <c r="P66">
        <v>47.804000000000002</v>
      </c>
      <c r="Q66">
        <v>-120.43899999999999</v>
      </c>
      <c r="S66" t="s">
        <v>126</v>
      </c>
    </row>
    <row r="67" spans="2:19" x14ac:dyDescent="0.25">
      <c r="O67" s="1"/>
    </row>
    <row r="68" spans="2:19" x14ac:dyDescent="0.25">
      <c r="B68" t="s">
        <v>16</v>
      </c>
      <c r="C68" t="s">
        <v>54</v>
      </c>
      <c r="D68" t="s">
        <v>128</v>
      </c>
      <c r="E68" t="s">
        <v>129</v>
      </c>
      <c r="F68">
        <v>20</v>
      </c>
      <c r="G68">
        <v>160</v>
      </c>
      <c r="H68">
        <v>160</v>
      </c>
      <c r="J68">
        <v>20</v>
      </c>
      <c r="K68">
        <v>160</v>
      </c>
      <c r="L68">
        <v>1200</v>
      </c>
      <c r="M68" t="s">
        <v>146</v>
      </c>
      <c r="O68" s="1">
        <v>42654</v>
      </c>
      <c r="P68">
        <v>47.997</v>
      </c>
      <c r="Q68">
        <v>-120.48399999999999</v>
      </c>
      <c r="S68" t="s">
        <v>127</v>
      </c>
    </row>
    <row r="69" spans="2:19" x14ac:dyDescent="0.25">
      <c r="O69" s="1"/>
    </row>
    <row r="70" spans="2:19" x14ac:dyDescent="0.25">
      <c r="B70" t="s">
        <v>16</v>
      </c>
      <c r="C70" t="s">
        <v>54</v>
      </c>
      <c r="D70" t="s">
        <v>136</v>
      </c>
      <c r="E70" t="s">
        <v>137</v>
      </c>
      <c r="F70">
        <v>6</v>
      </c>
      <c r="G70">
        <v>311</v>
      </c>
      <c r="H70">
        <v>150</v>
      </c>
      <c r="I70" t="s">
        <v>14</v>
      </c>
      <c r="J70">
        <v>6</v>
      </c>
      <c r="K70">
        <v>150</v>
      </c>
      <c r="L70">
        <v>1100</v>
      </c>
      <c r="M70" t="s">
        <v>146</v>
      </c>
      <c r="O70" s="1">
        <v>42655</v>
      </c>
      <c r="P70">
        <v>47.93</v>
      </c>
      <c r="Q70">
        <v>-120.471</v>
      </c>
      <c r="S70" t="s">
        <v>130</v>
      </c>
    </row>
    <row r="71" spans="2:19" x14ac:dyDescent="0.25">
      <c r="B71" t="s">
        <v>16</v>
      </c>
      <c r="C71" t="s">
        <v>54</v>
      </c>
      <c r="D71" t="s">
        <v>55</v>
      </c>
      <c r="E71" t="s">
        <v>56</v>
      </c>
      <c r="F71">
        <v>97</v>
      </c>
      <c r="G71">
        <v>776</v>
      </c>
      <c r="H71">
        <v>1070</v>
      </c>
      <c r="I71" t="s">
        <v>14</v>
      </c>
      <c r="J71">
        <v>97</v>
      </c>
      <c r="K71">
        <v>776</v>
      </c>
      <c r="L71">
        <v>1030</v>
      </c>
      <c r="M71" t="s">
        <v>146</v>
      </c>
      <c r="N71" t="s">
        <v>138</v>
      </c>
      <c r="O71" s="1">
        <v>42655</v>
      </c>
      <c r="P71">
        <v>47.798000000000002</v>
      </c>
      <c r="Q71">
        <v>-120.426</v>
      </c>
      <c r="S71" t="s">
        <v>130</v>
      </c>
    </row>
    <row r="72" spans="2:19" x14ac:dyDescent="0.25">
      <c r="B72" t="s">
        <v>16</v>
      </c>
      <c r="C72" t="s">
        <v>40</v>
      </c>
      <c r="D72" t="s">
        <v>139</v>
      </c>
      <c r="E72" t="s">
        <v>140</v>
      </c>
      <c r="F72">
        <v>90</v>
      </c>
      <c r="G72">
        <v>270</v>
      </c>
      <c r="H72">
        <v>60</v>
      </c>
      <c r="I72" t="s">
        <v>14</v>
      </c>
      <c r="J72">
        <v>20</v>
      </c>
      <c r="K72">
        <v>60</v>
      </c>
      <c r="L72">
        <v>900</v>
      </c>
      <c r="M72" t="s">
        <v>150</v>
      </c>
      <c r="N72" t="s">
        <v>141</v>
      </c>
      <c r="O72" s="1">
        <v>42655</v>
      </c>
      <c r="P72">
        <v>46.621699999999997</v>
      </c>
      <c r="Q72">
        <v>-121.1305</v>
      </c>
      <c r="S72" t="s">
        <v>130</v>
      </c>
    </row>
    <row r="73" spans="2:19" x14ac:dyDescent="0.25">
      <c r="B73" t="s">
        <v>16</v>
      </c>
      <c r="C73" t="s">
        <v>54</v>
      </c>
      <c r="D73" t="s">
        <v>133</v>
      </c>
      <c r="E73" t="s">
        <v>134</v>
      </c>
      <c r="F73">
        <v>56</v>
      </c>
      <c r="G73">
        <v>534</v>
      </c>
      <c r="H73">
        <v>534</v>
      </c>
      <c r="I73" t="s">
        <v>14</v>
      </c>
      <c r="J73">
        <v>56</v>
      </c>
      <c r="K73">
        <v>534</v>
      </c>
      <c r="L73">
        <v>1100</v>
      </c>
      <c r="M73" t="s">
        <v>145</v>
      </c>
      <c r="N73" t="s">
        <v>135</v>
      </c>
      <c r="O73" s="1">
        <v>42655</v>
      </c>
      <c r="P73">
        <v>47.780999999999999</v>
      </c>
      <c r="Q73">
        <v>-120.548</v>
      </c>
      <c r="S73" t="s">
        <v>130</v>
      </c>
    </row>
    <row r="74" spans="2:19" x14ac:dyDescent="0.25">
      <c r="B74" t="s">
        <v>26</v>
      </c>
      <c r="C74" t="s">
        <v>71</v>
      </c>
      <c r="D74" t="s">
        <v>131</v>
      </c>
      <c r="E74" t="s">
        <v>132</v>
      </c>
      <c r="F74">
        <v>35</v>
      </c>
      <c r="G74">
        <v>200</v>
      </c>
      <c r="H74" t="s">
        <v>15</v>
      </c>
      <c r="I74" t="s">
        <v>14</v>
      </c>
      <c r="J74" t="s">
        <v>162</v>
      </c>
      <c r="K74" t="s">
        <v>162</v>
      </c>
      <c r="L74" t="s">
        <v>162</v>
      </c>
      <c r="M74" t="s">
        <v>151</v>
      </c>
      <c r="O74" s="1">
        <v>42655</v>
      </c>
      <c r="P74">
        <v>48.270386000000002</v>
      </c>
      <c r="Q74">
        <v>-117.405991</v>
      </c>
      <c r="S74" t="s">
        <v>130</v>
      </c>
    </row>
    <row r="77" spans="2:19" x14ac:dyDescent="0.25">
      <c r="R77">
        <f>COUNTIF(R2:R74, "TRUE")</f>
        <v>10</v>
      </c>
    </row>
    <row r="78" spans="2:19" x14ac:dyDescent="0.25">
      <c r="R78">
        <f>COUNTIF(R2:R74, "FALSE")</f>
        <v>14</v>
      </c>
    </row>
  </sheetData>
  <sortState ref="B2:S76">
    <sortCondition ref="O2:O76"/>
    <sortCondition ref="M2:M7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03"/>
  <sheetViews>
    <sheetView tabSelected="1" zoomScale="90" zoomScaleNormal="90" workbookViewId="0">
      <selection activeCell="D79" sqref="D79"/>
    </sheetView>
  </sheetViews>
  <sheetFormatPr defaultRowHeight="15" x14ac:dyDescent="0.25"/>
  <cols>
    <col min="1" max="1" width="12.85546875" customWidth="1"/>
    <col min="2" max="2" width="15.5703125" customWidth="1"/>
    <col min="3" max="3" width="21.85546875" customWidth="1"/>
    <col min="4" max="4" width="31.85546875" customWidth="1"/>
    <col min="5" max="5" width="15.42578125" customWidth="1"/>
    <col min="6" max="6" width="6.7109375" customWidth="1"/>
    <col min="7" max="7" width="9.42578125" customWidth="1"/>
    <col min="8" max="9" width="13.42578125" customWidth="1"/>
    <col min="10" max="10" width="10.85546875" customWidth="1"/>
    <col min="11" max="11" width="13.42578125" customWidth="1"/>
    <col min="13" max="13" width="9.85546875" customWidth="1"/>
    <col min="14" max="14" width="14.140625" customWidth="1"/>
    <col min="15" max="15" width="10.28515625" customWidth="1"/>
    <col min="16" max="16" width="12.42578125" customWidth="1"/>
    <col min="17" max="17" width="32.42578125" customWidth="1"/>
    <col min="18" max="18" width="13" style="1" customWidth="1"/>
    <col min="21" max="21" width="10.7109375" customWidth="1"/>
    <col min="22" max="22" width="0" hidden="1" customWidth="1"/>
  </cols>
  <sheetData>
    <row r="1" spans="1:25" ht="30.75" customHeight="1" x14ac:dyDescent="0.25">
      <c r="F1" s="29" t="s">
        <v>164</v>
      </c>
      <c r="G1" s="29"/>
      <c r="H1" s="29"/>
      <c r="M1" s="29" t="s">
        <v>163</v>
      </c>
      <c r="N1" s="29"/>
    </row>
    <row r="2" spans="1:25" s="2" customFormat="1" ht="4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167</v>
      </c>
      <c r="J2" s="2" t="s">
        <v>165</v>
      </c>
      <c r="K2" s="2" t="s">
        <v>166</v>
      </c>
      <c r="L2" s="2" t="s">
        <v>8</v>
      </c>
      <c r="M2" s="2" t="s">
        <v>161</v>
      </c>
      <c r="N2" s="2" t="s">
        <v>159</v>
      </c>
      <c r="O2" s="2" t="s">
        <v>160</v>
      </c>
      <c r="P2" s="2" t="s">
        <v>143</v>
      </c>
      <c r="Q2" s="2" t="s">
        <v>9</v>
      </c>
      <c r="R2" s="23" t="s">
        <v>168</v>
      </c>
      <c r="S2" s="2" t="s">
        <v>11</v>
      </c>
      <c r="T2" s="2" t="s">
        <v>12</v>
      </c>
      <c r="U2" s="2" t="s">
        <v>153</v>
      </c>
      <c r="V2" s="2" t="s">
        <v>13</v>
      </c>
    </row>
    <row r="3" spans="1:25" x14ac:dyDescent="0.25">
      <c r="B3" t="s">
        <v>26</v>
      </c>
      <c r="C3" t="s">
        <v>71</v>
      </c>
      <c r="D3" t="s">
        <v>131</v>
      </c>
      <c r="E3" t="s">
        <v>132</v>
      </c>
      <c r="F3">
        <v>35</v>
      </c>
      <c r="G3">
        <v>200</v>
      </c>
      <c r="H3" t="s">
        <v>15</v>
      </c>
      <c r="I3" s="26"/>
      <c r="J3" s="26">
        <f>G3/F3</f>
        <v>5.7142857142857144</v>
      </c>
      <c r="K3" s="26"/>
      <c r="L3" t="s">
        <v>14</v>
      </c>
      <c r="M3" t="s">
        <v>162</v>
      </c>
      <c r="N3" t="s">
        <v>162</v>
      </c>
      <c r="O3" t="s">
        <v>162</v>
      </c>
      <c r="P3" t="s">
        <v>151</v>
      </c>
      <c r="R3" s="1">
        <v>42655</v>
      </c>
      <c r="S3">
        <v>48.270386000000002</v>
      </c>
      <c r="T3">
        <v>-117.405991</v>
      </c>
      <c r="V3" t="s">
        <v>98</v>
      </c>
    </row>
    <row r="4" spans="1:25" x14ac:dyDescent="0.25">
      <c r="B4" t="s">
        <v>26</v>
      </c>
      <c r="C4" t="s">
        <v>71</v>
      </c>
      <c r="D4" t="s">
        <v>97</v>
      </c>
      <c r="E4" t="s">
        <v>72</v>
      </c>
      <c r="F4">
        <v>30</v>
      </c>
      <c r="G4">
        <v>150</v>
      </c>
      <c r="H4">
        <v>117</v>
      </c>
      <c r="I4" s="26">
        <f>H4/M4</f>
        <v>3.9</v>
      </c>
      <c r="J4" s="26">
        <f>G4/F4</f>
        <v>5</v>
      </c>
      <c r="K4" s="26">
        <f>N4/M4</f>
        <v>4.7</v>
      </c>
      <c r="L4" t="s">
        <v>14</v>
      </c>
      <c r="M4">
        <v>30</v>
      </c>
      <c r="N4">
        <v>141</v>
      </c>
      <c r="O4">
        <v>1400</v>
      </c>
      <c r="P4" t="s">
        <v>151</v>
      </c>
      <c r="R4" s="1">
        <v>42642</v>
      </c>
      <c r="S4">
        <v>48.541009000000003</v>
      </c>
      <c r="T4">
        <v>-117.35901</v>
      </c>
      <c r="V4" t="s">
        <v>130</v>
      </c>
    </row>
    <row r="5" spans="1:25" x14ac:dyDescent="0.25">
      <c r="I5" s="26"/>
      <c r="J5" s="26"/>
      <c r="K5" s="26"/>
    </row>
    <row r="6" spans="1:25" x14ac:dyDescent="0.25">
      <c r="B6" t="s">
        <v>26</v>
      </c>
      <c r="C6" t="s">
        <v>27</v>
      </c>
      <c r="D6" t="s">
        <v>43</v>
      </c>
      <c r="E6" t="s">
        <v>44</v>
      </c>
      <c r="F6">
        <v>50</v>
      </c>
      <c r="G6">
        <v>525</v>
      </c>
      <c r="H6">
        <v>118</v>
      </c>
      <c r="I6" s="26">
        <f t="shared" ref="I6:I11" si="0">H6/M6</f>
        <v>9.0769230769230766</v>
      </c>
      <c r="J6" s="26">
        <f t="shared" ref="J6:J11" si="1">G6/F6</f>
        <v>10.5</v>
      </c>
      <c r="K6" s="26">
        <f t="shared" ref="K6:K11" si="2">N6/M6</f>
        <v>13.76923076923077</v>
      </c>
      <c r="L6" t="s">
        <v>14</v>
      </c>
      <c r="M6">
        <v>13</v>
      </c>
      <c r="N6">
        <v>179</v>
      </c>
      <c r="O6">
        <v>1130</v>
      </c>
      <c r="P6" t="s">
        <v>146</v>
      </c>
      <c r="Q6" t="s">
        <v>142</v>
      </c>
      <c r="R6" s="1">
        <v>42633</v>
      </c>
      <c r="S6">
        <v>48.735900000000001</v>
      </c>
      <c r="T6">
        <v>-118.5932</v>
      </c>
    </row>
    <row r="7" spans="1:25" x14ac:dyDescent="0.25">
      <c r="B7" t="s">
        <v>26</v>
      </c>
      <c r="C7" t="s">
        <v>27</v>
      </c>
      <c r="D7" t="s">
        <v>43</v>
      </c>
      <c r="E7" t="s">
        <v>44</v>
      </c>
      <c r="F7">
        <v>50</v>
      </c>
      <c r="G7">
        <v>525</v>
      </c>
      <c r="H7">
        <v>273</v>
      </c>
      <c r="I7" s="26">
        <f t="shared" si="0"/>
        <v>9.1</v>
      </c>
      <c r="J7" s="26">
        <f t="shared" si="1"/>
        <v>10.5</v>
      </c>
      <c r="K7" s="26">
        <f t="shared" si="2"/>
        <v>8.1666666666666661</v>
      </c>
      <c r="L7" t="s">
        <v>14</v>
      </c>
      <c r="M7">
        <v>30</v>
      </c>
      <c r="N7">
        <v>245</v>
      </c>
      <c r="O7">
        <v>1100</v>
      </c>
      <c r="P7" t="s">
        <v>146</v>
      </c>
      <c r="R7" s="1">
        <v>42640</v>
      </c>
      <c r="S7">
        <v>48.735900000000001</v>
      </c>
      <c r="T7">
        <v>-118.5932</v>
      </c>
      <c r="V7" t="s">
        <v>49</v>
      </c>
    </row>
    <row r="8" spans="1:25" x14ac:dyDescent="0.25">
      <c r="B8" t="s">
        <v>26</v>
      </c>
      <c r="C8" t="s">
        <v>27</v>
      </c>
      <c r="D8" t="s">
        <v>43</v>
      </c>
      <c r="E8" t="s">
        <v>44</v>
      </c>
      <c r="F8">
        <v>10</v>
      </c>
      <c r="G8">
        <v>110</v>
      </c>
      <c r="H8">
        <v>64</v>
      </c>
      <c r="I8" s="26">
        <f t="shared" si="0"/>
        <v>9.1428571428571423</v>
      </c>
      <c r="J8" s="26">
        <f t="shared" si="1"/>
        <v>11</v>
      </c>
      <c r="K8" s="26">
        <f t="shared" si="2"/>
        <v>8.7142857142857135</v>
      </c>
      <c r="L8" t="s">
        <v>14</v>
      </c>
      <c r="M8">
        <v>7</v>
      </c>
      <c r="N8">
        <v>61</v>
      </c>
      <c r="O8">
        <v>1130</v>
      </c>
      <c r="P8" t="s">
        <v>146</v>
      </c>
      <c r="R8" s="1">
        <v>42642</v>
      </c>
      <c r="S8">
        <v>48.735900000000001</v>
      </c>
      <c r="T8">
        <v>-118.5932</v>
      </c>
      <c r="V8" t="s">
        <v>73</v>
      </c>
    </row>
    <row r="9" spans="1:25" x14ac:dyDescent="0.25">
      <c r="A9" s="25">
        <v>10002399</v>
      </c>
      <c r="B9" t="s">
        <v>26</v>
      </c>
      <c r="C9" t="s">
        <v>27</v>
      </c>
      <c r="D9" t="s">
        <v>112</v>
      </c>
      <c r="E9" t="s">
        <v>113</v>
      </c>
      <c r="F9">
        <v>27</v>
      </c>
      <c r="G9">
        <v>486</v>
      </c>
      <c r="H9">
        <v>87</v>
      </c>
      <c r="I9" s="26">
        <f t="shared" si="0"/>
        <v>14.5</v>
      </c>
      <c r="J9" s="26">
        <f t="shared" si="1"/>
        <v>18</v>
      </c>
      <c r="K9" s="26">
        <f t="shared" si="2"/>
        <v>13.5</v>
      </c>
      <c r="L9" t="s">
        <v>14</v>
      </c>
      <c r="M9">
        <v>6</v>
      </c>
      <c r="N9">
        <v>81</v>
      </c>
      <c r="O9">
        <v>1230</v>
      </c>
      <c r="P9" t="s">
        <v>152</v>
      </c>
      <c r="Q9" t="s">
        <v>114</v>
      </c>
      <c r="R9" s="1">
        <v>42647</v>
      </c>
      <c r="S9">
        <v>48.922899999999998</v>
      </c>
      <c r="T9">
        <v>-118.6486</v>
      </c>
      <c r="V9" t="s">
        <v>98</v>
      </c>
    </row>
    <row r="10" spans="1:25" x14ac:dyDescent="0.25">
      <c r="A10" s="20"/>
      <c r="B10" t="s">
        <v>26</v>
      </c>
      <c r="C10" t="s">
        <v>27</v>
      </c>
      <c r="D10" t="s">
        <v>87</v>
      </c>
      <c r="E10" t="s">
        <v>88</v>
      </c>
      <c r="F10">
        <v>112</v>
      </c>
      <c r="G10">
        <v>1848</v>
      </c>
      <c r="H10">
        <v>654</v>
      </c>
      <c r="I10" s="26">
        <f t="shared" si="0"/>
        <v>8.7200000000000006</v>
      </c>
      <c r="J10" s="26">
        <f t="shared" si="1"/>
        <v>16.5</v>
      </c>
      <c r="K10" s="26">
        <f t="shared" si="2"/>
        <v>12.746666666666666</v>
      </c>
      <c r="L10" t="s">
        <v>14</v>
      </c>
      <c r="M10">
        <v>75</v>
      </c>
      <c r="N10">
        <v>956</v>
      </c>
      <c r="O10">
        <v>1050</v>
      </c>
      <c r="P10" t="s">
        <v>152</v>
      </c>
      <c r="Q10" t="s">
        <v>89</v>
      </c>
      <c r="R10" s="1">
        <v>42641</v>
      </c>
      <c r="S10">
        <v>48.927799999999998</v>
      </c>
      <c r="T10">
        <v>-118.68600000000001</v>
      </c>
      <c r="V10" t="s">
        <v>111</v>
      </c>
    </row>
    <row r="11" spans="1:25" x14ac:dyDescent="0.25">
      <c r="A11" s="5">
        <v>10002312</v>
      </c>
      <c r="B11" t="s">
        <v>26</v>
      </c>
      <c r="C11" t="s">
        <v>27</v>
      </c>
      <c r="D11" t="s">
        <v>87</v>
      </c>
      <c r="E11" t="s">
        <v>88</v>
      </c>
      <c r="F11">
        <v>12</v>
      </c>
      <c r="G11">
        <v>204</v>
      </c>
      <c r="H11">
        <v>78</v>
      </c>
      <c r="I11" s="26">
        <f t="shared" si="0"/>
        <v>8.6666666666666661</v>
      </c>
      <c r="J11" s="26">
        <f t="shared" si="1"/>
        <v>17</v>
      </c>
      <c r="K11" s="26">
        <f t="shared" si="2"/>
        <v>12.666666666666666</v>
      </c>
      <c r="L11" t="s">
        <v>14</v>
      </c>
      <c r="M11">
        <v>9</v>
      </c>
      <c r="N11">
        <v>114</v>
      </c>
      <c r="O11">
        <v>1145</v>
      </c>
      <c r="P11" t="s">
        <v>152</v>
      </c>
      <c r="Q11" t="s">
        <v>99</v>
      </c>
      <c r="R11" s="1">
        <v>42642</v>
      </c>
      <c r="S11">
        <v>48.927799999999998</v>
      </c>
      <c r="T11">
        <v>-118.68600000000001</v>
      </c>
      <c r="V11" t="s">
        <v>86</v>
      </c>
      <c r="Y11" t="s">
        <v>142</v>
      </c>
    </row>
    <row r="12" spans="1:25" x14ac:dyDescent="0.25">
      <c r="A12" s="5"/>
      <c r="I12" s="26"/>
      <c r="J12" s="26"/>
      <c r="K12" s="26"/>
    </row>
    <row r="13" spans="1:25" x14ac:dyDescent="0.25">
      <c r="A13" s="19"/>
      <c r="B13" t="s">
        <v>26</v>
      </c>
      <c r="C13" t="s">
        <v>63</v>
      </c>
      <c r="D13" t="s">
        <v>74</v>
      </c>
      <c r="E13" t="s">
        <v>75</v>
      </c>
      <c r="F13">
        <v>200</v>
      </c>
      <c r="G13">
        <v>1800</v>
      </c>
      <c r="H13">
        <v>261</v>
      </c>
      <c r="I13" s="26">
        <f>H13/M13</f>
        <v>17.399999999999999</v>
      </c>
      <c r="J13" s="26">
        <f>G13/F13</f>
        <v>9</v>
      </c>
      <c r="K13" s="26">
        <f>N13/M13</f>
        <v>9</v>
      </c>
      <c r="L13" t="s">
        <v>14</v>
      </c>
      <c r="M13">
        <v>15</v>
      </c>
      <c r="N13">
        <v>135</v>
      </c>
      <c r="O13">
        <v>1100</v>
      </c>
      <c r="P13" t="s">
        <v>151</v>
      </c>
      <c r="R13" s="1">
        <v>42640</v>
      </c>
      <c r="S13">
        <v>48.553351999999997</v>
      </c>
      <c r="T13">
        <v>-117.362362</v>
      </c>
      <c r="V13" t="s">
        <v>98</v>
      </c>
    </row>
    <row r="14" spans="1:25" x14ac:dyDescent="0.25">
      <c r="B14" t="s">
        <v>26</v>
      </c>
      <c r="C14" t="s">
        <v>63</v>
      </c>
      <c r="D14" t="s">
        <v>74</v>
      </c>
      <c r="E14" t="s">
        <v>75</v>
      </c>
      <c r="F14">
        <v>200</v>
      </c>
      <c r="G14">
        <v>1800</v>
      </c>
      <c r="H14">
        <v>1741</v>
      </c>
      <c r="I14" s="26">
        <f>H14/M14</f>
        <v>17.41</v>
      </c>
      <c r="J14" s="26">
        <f>G14/F14</f>
        <v>9</v>
      </c>
      <c r="K14" s="26">
        <f>N14/M14</f>
        <v>9</v>
      </c>
      <c r="L14" t="s">
        <v>14</v>
      </c>
      <c r="M14">
        <v>100</v>
      </c>
      <c r="N14">
        <v>900</v>
      </c>
      <c r="O14">
        <v>1300</v>
      </c>
      <c r="P14" t="s">
        <v>151</v>
      </c>
      <c r="R14" s="1">
        <v>42641</v>
      </c>
      <c r="S14">
        <v>48.553351999999997</v>
      </c>
      <c r="T14">
        <v>-117.362362</v>
      </c>
    </row>
    <row r="15" spans="1:25" x14ac:dyDescent="0.25">
      <c r="B15" t="s">
        <v>26</v>
      </c>
      <c r="C15" t="s">
        <v>63</v>
      </c>
      <c r="D15" t="s">
        <v>100</v>
      </c>
      <c r="E15" t="s">
        <v>75</v>
      </c>
      <c r="F15">
        <v>100</v>
      </c>
      <c r="G15">
        <v>600</v>
      </c>
      <c r="H15">
        <v>871</v>
      </c>
      <c r="I15" s="26">
        <f>H15/M15</f>
        <v>17.420000000000002</v>
      </c>
      <c r="J15" s="26">
        <f>G15/F15</f>
        <v>6</v>
      </c>
      <c r="K15" s="26">
        <f>N15/M15</f>
        <v>9</v>
      </c>
      <c r="L15" t="s">
        <v>14</v>
      </c>
      <c r="M15">
        <v>50</v>
      </c>
      <c r="N15">
        <v>450</v>
      </c>
      <c r="O15">
        <v>1200</v>
      </c>
      <c r="P15" t="s">
        <v>151</v>
      </c>
      <c r="R15" s="1">
        <v>42642</v>
      </c>
      <c r="S15">
        <v>48.553351999999997</v>
      </c>
      <c r="T15">
        <v>-117.362362</v>
      </c>
    </row>
    <row r="16" spans="1:25" x14ac:dyDescent="0.25">
      <c r="A16" s="19"/>
      <c r="B16" t="s">
        <v>26</v>
      </c>
      <c r="C16" t="s">
        <v>63</v>
      </c>
      <c r="D16" s="3" t="s">
        <v>76</v>
      </c>
      <c r="E16" t="s">
        <v>65</v>
      </c>
      <c r="F16">
        <v>350</v>
      </c>
      <c r="G16">
        <v>1925</v>
      </c>
      <c r="H16">
        <v>4587</v>
      </c>
      <c r="I16" s="26">
        <f>H16/M16</f>
        <v>18.347999999999999</v>
      </c>
      <c r="J16" s="26">
        <f>G16/F16</f>
        <v>5.5</v>
      </c>
      <c r="K16" s="26">
        <f>N16/M16</f>
        <v>5</v>
      </c>
      <c r="L16" t="s">
        <v>14</v>
      </c>
      <c r="M16">
        <v>250</v>
      </c>
      <c r="N16">
        <v>1250</v>
      </c>
      <c r="O16">
        <v>1300</v>
      </c>
      <c r="P16" t="s">
        <v>151</v>
      </c>
      <c r="R16" s="1">
        <v>42640</v>
      </c>
      <c r="S16">
        <v>48.621386000000001</v>
      </c>
      <c r="T16">
        <v>-117.25740999999999</v>
      </c>
      <c r="U16" s="6" t="b">
        <v>0</v>
      </c>
    </row>
    <row r="17" spans="1:22" x14ac:dyDescent="0.25">
      <c r="A17" s="20"/>
      <c r="B17" t="s">
        <v>26</v>
      </c>
      <c r="C17" t="s">
        <v>63</v>
      </c>
      <c r="D17" s="3" t="s">
        <v>64</v>
      </c>
      <c r="E17" t="s">
        <v>65</v>
      </c>
      <c r="F17">
        <v>100</v>
      </c>
      <c r="G17">
        <v>600</v>
      </c>
      <c r="H17">
        <v>259</v>
      </c>
      <c r="I17" s="26">
        <f>H17/M17</f>
        <v>17.266666666666666</v>
      </c>
      <c r="J17" s="26">
        <f>G17/F17</f>
        <v>6</v>
      </c>
      <c r="K17" s="26">
        <f>N17/M17</f>
        <v>6</v>
      </c>
      <c r="L17" t="s">
        <v>14</v>
      </c>
      <c r="M17">
        <v>15</v>
      </c>
      <c r="N17">
        <v>90</v>
      </c>
      <c r="O17">
        <v>1500</v>
      </c>
      <c r="P17" t="s">
        <v>151</v>
      </c>
      <c r="Q17" t="s">
        <v>66</v>
      </c>
      <c r="R17" s="1">
        <v>42639</v>
      </c>
      <c r="S17">
        <v>48.621386000000001</v>
      </c>
      <c r="T17">
        <v>-117.25740999999999</v>
      </c>
      <c r="U17" s="3" t="b">
        <v>1</v>
      </c>
      <c r="V17" t="s">
        <v>73</v>
      </c>
    </row>
    <row r="18" spans="1:22" x14ac:dyDescent="0.25">
      <c r="A18" s="19"/>
      <c r="I18" s="26"/>
      <c r="J18" s="26"/>
      <c r="K18" s="26"/>
      <c r="U18" s="17"/>
    </row>
    <row r="19" spans="1:22" x14ac:dyDescent="0.25">
      <c r="B19" t="s">
        <v>26</v>
      </c>
      <c r="C19" t="s">
        <v>29</v>
      </c>
      <c r="D19" s="3" t="s">
        <v>30</v>
      </c>
      <c r="E19" t="s">
        <v>31</v>
      </c>
      <c r="F19">
        <v>150</v>
      </c>
      <c r="G19">
        <v>2400</v>
      </c>
      <c r="H19">
        <v>976</v>
      </c>
      <c r="I19" s="26">
        <f>H19/M19</f>
        <v>9.76</v>
      </c>
      <c r="J19" s="26">
        <f>G19/F19</f>
        <v>16</v>
      </c>
      <c r="K19" s="26">
        <f>N19/M19</f>
        <v>16</v>
      </c>
      <c r="L19" t="s">
        <v>14</v>
      </c>
      <c r="M19">
        <v>100</v>
      </c>
      <c r="N19">
        <v>1600</v>
      </c>
      <c r="O19">
        <v>1100</v>
      </c>
      <c r="P19" t="s">
        <v>144</v>
      </c>
      <c r="Q19" t="s">
        <v>32</v>
      </c>
      <c r="R19" s="1">
        <v>42627</v>
      </c>
      <c r="S19">
        <v>48.555556000000003</v>
      </c>
      <c r="T19">
        <v>-118.396666</v>
      </c>
      <c r="U19" s="3" t="b">
        <v>1</v>
      </c>
      <c r="V19" t="s">
        <v>86</v>
      </c>
    </row>
    <row r="20" spans="1:22" x14ac:dyDescent="0.25">
      <c r="A20" s="19"/>
      <c r="B20" t="s">
        <v>26</v>
      </c>
      <c r="C20" t="s">
        <v>29</v>
      </c>
      <c r="D20" s="3" t="s">
        <v>30</v>
      </c>
      <c r="E20" t="s">
        <v>31</v>
      </c>
      <c r="F20">
        <v>60</v>
      </c>
      <c r="G20">
        <v>960</v>
      </c>
      <c r="H20">
        <v>293</v>
      </c>
      <c r="I20" s="26">
        <f>H20/M20</f>
        <v>9.7666666666666675</v>
      </c>
      <c r="J20" s="26">
        <f>G20/F20</f>
        <v>16</v>
      </c>
      <c r="K20" s="26">
        <f>N20/M20</f>
        <v>16</v>
      </c>
      <c r="L20" t="s">
        <v>14</v>
      </c>
      <c r="M20">
        <v>30</v>
      </c>
      <c r="N20">
        <v>480</v>
      </c>
      <c r="O20">
        <v>1100</v>
      </c>
      <c r="P20" t="s">
        <v>144</v>
      </c>
      <c r="Q20" t="s">
        <v>38</v>
      </c>
      <c r="R20" s="1">
        <v>42628</v>
      </c>
      <c r="S20">
        <v>48.555556000000003</v>
      </c>
      <c r="T20">
        <v>-118.396666</v>
      </c>
      <c r="U20" s="3" t="b">
        <v>1</v>
      </c>
    </row>
    <row r="21" spans="1:22" x14ac:dyDescent="0.25">
      <c r="A21" s="19"/>
      <c r="B21" t="s">
        <v>26</v>
      </c>
      <c r="C21" t="s">
        <v>29</v>
      </c>
      <c r="D21" s="3" t="s">
        <v>30</v>
      </c>
      <c r="E21" t="s">
        <v>31</v>
      </c>
      <c r="F21">
        <v>450</v>
      </c>
      <c r="G21">
        <v>7200</v>
      </c>
      <c r="H21">
        <v>753</v>
      </c>
      <c r="I21" s="26">
        <f>H21/M21</f>
        <v>9.4124999999999996</v>
      </c>
      <c r="J21" s="26">
        <f>G21/F21</f>
        <v>16</v>
      </c>
      <c r="K21" s="26">
        <f>N21/M21</f>
        <v>8.0625</v>
      </c>
      <c r="L21" t="s">
        <v>14</v>
      </c>
      <c r="M21">
        <v>80</v>
      </c>
      <c r="N21">
        <v>645</v>
      </c>
      <c r="O21">
        <v>1100</v>
      </c>
      <c r="P21" t="s">
        <v>144</v>
      </c>
      <c r="Q21" t="s">
        <v>77</v>
      </c>
      <c r="R21" s="1">
        <v>42640</v>
      </c>
      <c r="S21">
        <v>48.555556000000003</v>
      </c>
      <c r="T21">
        <v>-118.396666</v>
      </c>
      <c r="U21" s="3" t="b">
        <v>1</v>
      </c>
    </row>
    <row r="22" spans="1:22" x14ac:dyDescent="0.25">
      <c r="A22" s="19"/>
      <c r="B22" t="s">
        <v>26</v>
      </c>
      <c r="C22" t="s">
        <v>29</v>
      </c>
      <c r="D22" s="3" t="s">
        <v>30</v>
      </c>
      <c r="E22" t="s">
        <v>31</v>
      </c>
      <c r="F22">
        <v>450</v>
      </c>
      <c r="G22">
        <v>7200</v>
      </c>
      <c r="H22">
        <v>4238</v>
      </c>
      <c r="I22" s="26">
        <f>H22/M22</f>
        <v>9.4177777777777774</v>
      </c>
      <c r="J22" s="26">
        <f>G22/F22</f>
        <v>16</v>
      </c>
      <c r="K22" s="26">
        <f>N22/M22</f>
        <v>8.06</v>
      </c>
      <c r="L22" t="s">
        <v>14</v>
      </c>
      <c r="M22">
        <v>450</v>
      </c>
      <c r="N22">
        <v>3627</v>
      </c>
      <c r="O22">
        <v>1000</v>
      </c>
      <c r="P22" t="s">
        <v>144</v>
      </c>
      <c r="Q22" t="s">
        <v>91</v>
      </c>
      <c r="R22" s="1">
        <v>42641</v>
      </c>
      <c r="S22">
        <v>48.555556000000003</v>
      </c>
      <c r="T22">
        <v>-118.396666</v>
      </c>
      <c r="U22" s="3" t="b">
        <v>1</v>
      </c>
      <c r="V22" t="s">
        <v>98</v>
      </c>
    </row>
    <row r="23" spans="1:22" x14ac:dyDescent="0.25">
      <c r="A23" s="19"/>
      <c r="I23" s="26"/>
      <c r="J23" s="26"/>
      <c r="K23" s="26"/>
      <c r="U23" s="17"/>
    </row>
    <row r="24" spans="1:22" x14ac:dyDescent="0.25">
      <c r="B24" t="s">
        <v>78</v>
      </c>
      <c r="C24" t="s">
        <v>79</v>
      </c>
      <c r="D24" t="s">
        <v>80</v>
      </c>
      <c r="E24" t="s">
        <v>81</v>
      </c>
      <c r="F24">
        <v>22</v>
      </c>
      <c r="G24">
        <v>319</v>
      </c>
      <c r="H24">
        <v>249</v>
      </c>
      <c r="I24" s="26">
        <f>H24/M24</f>
        <v>41.5</v>
      </c>
      <c r="J24" s="26">
        <f>G24/F24</f>
        <v>14.5</v>
      </c>
      <c r="K24" s="26">
        <f>N24/M24</f>
        <v>12.5</v>
      </c>
      <c r="L24" t="s">
        <v>14</v>
      </c>
      <c r="M24">
        <v>6</v>
      </c>
      <c r="N24">
        <v>75</v>
      </c>
      <c r="O24">
        <v>945</v>
      </c>
      <c r="P24" t="s">
        <v>144</v>
      </c>
      <c r="R24" s="1">
        <v>42647</v>
      </c>
      <c r="S24">
        <v>48.546669999999999</v>
      </c>
      <c r="T24">
        <v>-118.13722</v>
      </c>
      <c r="V24" t="s">
        <v>73</v>
      </c>
    </row>
    <row r="25" spans="1:22" x14ac:dyDescent="0.25">
      <c r="I25" s="26"/>
      <c r="J25" s="26"/>
      <c r="K25" s="26"/>
    </row>
    <row r="26" spans="1:22" x14ac:dyDescent="0.25">
      <c r="B26" t="s">
        <v>45</v>
      </c>
      <c r="C26" t="s">
        <v>46</v>
      </c>
      <c r="D26" s="3" t="s">
        <v>47</v>
      </c>
      <c r="E26" t="s">
        <v>48</v>
      </c>
      <c r="F26">
        <v>117</v>
      </c>
      <c r="G26">
        <v>2106</v>
      </c>
      <c r="H26">
        <v>1673</v>
      </c>
      <c r="I26" s="26">
        <f>H26/M26</f>
        <v>19.682352941176472</v>
      </c>
      <c r="J26" s="26">
        <f>G26/F26</f>
        <v>18</v>
      </c>
      <c r="K26" s="26">
        <f>N26/M26</f>
        <v>14.235294117647058</v>
      </c>
      <c r="L26" t="s">
        <v>14</v>
      </c>
      <c r="M26">
        <v>85</v>
      </c>
      <c r="N26">
        <v>1210</v>
      </c>
      <c r="O26">
        <v>1000</v>
      </c>
      <c r="P26" t="s">
        <v>148</v>
      </c>
      <c r="Q26" t="s">
        <v>58</v>
      </c>
      <c r="R26" s="1">
        <v>42635</v>
      </c>
      <c r="S26">
        <v>48.588000000000001</v>
      </c>
      <c r="T26">
        <v>-120.346</v>
      </c>
      <c r="U26" s="22" t="b">
        <v>0</v>
      </c>
      <c r="V26" t="s">
        <v>62</v>
      </c>
    </row>
    <row r="27" spans="1:22" x14ac:dyDescent="0.25">
      <c r="B27" t="s">
        <v>45</v>
      </c>
      <c r="C27" t="s">
        <v>46</v>
      </c>
      <c r="D27" s="3" t="s">
        <v>50</v>
      </c>
      <c r="E27" t="s">
        <v>51</v>
      </c>
      <c r="F27">
        <v>64</v>
      </c>
      <c r="G27">
        <v>896</v>
      </c>
      <c r="H27">
        <v>712</v>
      </c>
      <c r="I27" s="26"/>
      <c r="J27" s="26">
        <f>G27/F27</f>
        <v>14</v>
      </c>
      <c r="K27" s="26"/>
      <c r="L27" t="s">
        <v>14</v>
      </c>
      <c r="P27" t="s">
        <v>148</v>
      </c>
      <c r="R27" s="1">
        <v>42633</v>
      </c>
      <c r="S27">
        <v>48.573</v>
      </c>
      <c r="T27">
        <v>-120.292</v>
      </c>
      <c r="U27" s="22" t="b">
        <v>0</v>
      </c>
    </row>
    <row r="28" spans="1:22" x14ac:dyDescent="0.25">
      <c r="I28" s="26"/>
      <c r="J28" s="26"/>
      <c r="K28" s="26"/>
      <c r="U28" s="17"/>
    </row>
    <row r="29" spans="1:22" x14ac:dyDescent="0.25">
      <c r="A29" s="19"/>
      <c r="B29" t="s">
        <v>82</v>
      </c>
      <c r="C29" t="s">
        <v>83</v>
      </c>
      <c r="D29" t="s">
        <v>101</v>
      </c>
      <c r="E29" t="s">
        <v>102</v>
      </c>
      <c r="F29">
        <v>50</v>
      </c>
      <c r="G29">
        <v>140</v>
      </c>
      <c r="H29">
        <v>651</v>
      </c>
      <c r="I29" s="26">
        <f>H29/M29</f>
        <v>16.274999999999999</v>
      </c>
      <c r="J29" s="26">
        <f>G29/F29</f>
        <v>2.8</v>
      </c>
      <c r="K29" s="26">
        <f>N29/M29</f>
        <v>3</v>
      </c>
      <c r="L29" t="s">
        <v>14</v>
      </c>
      <c r="M29">
        <v>40</v>
      </c>
      <c r="N29">
        <v>120</v>
      </c>
      <c r="O29">
        <v>1130</v>
      </c>
      <c r="P29" t="s">
        <v>146</v>
      </c>
      <c r="Q29" t="s">
        <v>103</v>
      </c>
      <c r="R29" s="1">
        <v>42642</v>
      </c>
      <c r="S29">
        <v>48.452399999999997</v>
      </c>
      <c r="T29">
        <v>-117.7077</v>
      </c>
    </row>
    <row r="30" spans="1:22" x14ac:dyDescent="0.25">
      <c r="B30" t="s">
        <v>82</v>
      </c>
      <c r="C30" t="s">
        <v>83</v>
      </c>
      <c r="D30" t="s">
        <v>84</v>
      </c>
      <c r="E30" t="s">
        <v>85</v>
      </c>
      <c r="F30">
        <v>52</v>
      </c>
      <c r="G30">
        <v>111</v>
      </c>
      <c r="H30">
        <v>549</v>
      </c>
      <c r="I30" s="26">
        <f>H30/M30</f>
        <v>10.557692307692308</v>
      </c>
      <c r="J30" s="26">
        <f>G30/F30</f>
        <v>2.1346153846153846</v>
      </c>
      <c r="K30" s="26">
        <f>N30/M30</f>
        <v>3</v>
      </c>
      <c r="L30" t="s">
        <v>14</v>
      </c>
      <c r="M30">
        <v>52</v>
      </c>
      <c r="N30">
        <v>156</v>
      </c>
      <c r="O30">
        <v>1230</v>
      </c>
      <c r="P30" t="s">
        <v>144</v>
      </c>
      <c r="R30" s="1">
        <v>42640</v>
      </c>
      <c r="S30">
        <v>48.445700000000002</v>
      </c>
      <c r="T30">
        <v>-117.74460000000001</v>
      </c>
    </row>
    <row r="31" spans="1:22" x14ac:dyDescent="0.25">
      <c r="I31" s="26"/>
      <c r="J31" s="26"/>
      <c r="K31" s="26"/>
    </row>
    <row r="32" spans="1:22" x14ac:dyDescent="0.25">
      <c r="B32" t="s">
        <v>16</v>
      </c>
      <c r="C32" t="s">
        <v>67</v>
      </c>
      <c r="D32" s="3" t="s">
        <v>68</v>
      </c>
      <c r="E32" t="s">
        <v>69</v>
      </c>
      <c r="F32">
        <v>70</v>
      </c>
      <c r="G32">
        <v>502</v>
      </c>
      <c r="H32">
        <v>273</v>
      </c>
      <c r="I32" s="26">
        <f>H32/M32</f>
        <v>9.1</v>
      </c>
      <c r="J32" s="26">
        <f>G32/F32</f>
        <v>7.1714285714285717</v>
      </c>
      <c r="K32" s="26">
        <f>N32/M32</f>
        <v>7.333333333333333</v>
      </c>
      <c r="L32" t="s">
        <v>14</v>
      </c>
      <c r="M32">
        <v>30</v>
      </c>
      <c r="N32">
        <v>220</v>
      </c>
      <c r="O32">
        <v>1030</v>
      </c>
      <c r="P32" t="s">
        <v>149</v>
      </c>
      <c r="Q32" t="s">
        <v>92</v>
      </c>
      <c r="R32" s="1">
        <v>42641</v>
      </c>
      <c r="S32">
        <v>47.969099999999997</v>
      </c>
      <c r="T32">
        <v>-120.2991</v>
      </c>
      <c r="U32" s="21" t="b">
        <v>1</v>
      </c>
    </row>
    <row r="33" spans="1:23" x14ac:dyDescent="0.25">
      <c r="B33" t="s">
        <v>16</v>
      </c>
      <c r="C33" t="s">
        <v>67</v>
      </c>
      <c r="D33" s="3" t="s">
        <v>68</v>
      </c>
      <c r="E33" t="s">
        <v>69</v>
      </c>
      <c r="F33">
        <v>70</v>
      </c>
      <c r="G33">
        <v>502</v>
      </c>
      <c r="H33">
        <v>364</v>
      </c>
      <c r="I33" s="26">
        <f>H33/M33</f>
        <v>9.1</v>
      </c>
      <c r="J33" s="26">
        <f>G33/F33</f>
        <v>7.1714285714285717</v>
      </c>
      <c r="K33" s="26">
        <f>N33/M33</f>
        <v>7.25</v>
      </c>
      <c r="L33" t="s">
        <v>14</v>
      </c>
      <c r="M33">
        <v>40</v>
      </c>
      <c r="N33">
        <v>290</v>
      </c>
      <c r="O33">
        <v>1030</v>
      </c>
      <c r="P33" t="s">
        <v>149</v>
      </c>
      <c r="Q33" t="s">
        <v>104</v>
      </c>
      <c r="R33" s="1">
        <v>42642</v>
      </c>
      <c r="S33">
        <v>47.969099999999997</v>
      </c>
      <c r="T33">
        <v>-120.2991</v>
      </c>
      <c r="U33" s="21" t="b">
        <v>1</v>
      </c>
      <c r="V33" t="s">
        <v>28</v>
      </c>
    </row>
    <row r="34" spans="1:23" x14ac:dyDescent="0.25">
      <c r="B34" t="s">
        <v>16</v>
      </c>
      <c r="C34" t="s">
        <v>67</v>
      </c>
      <c r="D34" s="3" t="s">
        <v>68</v>
      </c>
      <c r="E34" t="s">
        <v>69</v>
      </c>
      <c r="F34">
        <v>80</v>
      </c>
      <c r="G34">
        <v>575</v>
      </c>
      <c r="H34">
        <v>637</v>
      </c>
      <c r="I34" s="26">
        <f>H34/M34</f>
        <v>9.1</v>
      </c>
      <c r="J34" s="26">
        <f>G34/F34</f>
        <v>7.1875</v>
      </c>
      <c r="K34" s="26">
        <f>N34/M34</f>
        <v>7.2857142857142856</v>
      </c>
      <c r="L34" t="s">
        <v>14</v>
      </c>
      <c r="M34">
        <v>70</v>
      </c>
      <c r="N34">
        <v>510</v>
      </c>
      <c r="O34">
        <v>1030</v>
      </c>
      <c r="P34" t="s">
        <v>149</v>
      </c>
      <c r="Q34" t="s">
        <v>108</v>
      </c>
      <c r="R34" s="1">
        <v>42646</v>
      </c>
      <c r="S34">
        <v>47.969099999999997</v>
      </c>
      <c r="T34">
        <v>-120.2991</v>
      </c>
      <c r="U34" s="22" t="b">
        <v>0</v>
      </c>
    </row>
    <row r="35" spans="1:23" x14ac:dyDescent="0.25">
      <c r="I35" s="26"/>
      <c r="J35" s="26"/>
      <c r="K35" s="26"/>
      <c r="U35" s="17"/>
    </row>
    <row r="36" spans="1:23" x14ac:dyDescent="0.25">
      <c r="B36" t="s">
        <v>16</v>
      </c>
      <c r="C36" t="s">
        <v>33</v>
      </c>
      <c r="D36" s="3" t="s">
        <v>93</v>
      </c>
      <c r="E36" t="s">
        <v>94</v>
      </c>
      <c r="F36">
        <v>82</v>
      </c>
      <c r="G36">
        <v>1722</v>
      </c>
      <c r="H36">
        <v>29</v>
      </c>
      <c r="I36" s="26">
        <f>H36/M36</f>
        <v>0.72499999999999998</v>
      </c>
      <c r="J36" s="26">
        <f t="shared" ref="J36:J41" si="3">G36/F36</f>
        <v>21</v>
      </c>
      <c r="K36" s="26"/>
      <c r="L36" t="s">
        <v>14</v>
      </c>
      <c r="M36">
        <v>40</v>
      </c>
      <c r="N36">
        <v>840</v>
      </c>
      <c r="O36" t="s">
        <v>162</v>
      </c>
      <c r="P36" t="s">
        <v>147</v>
      </c>
      <c r="R36" s="1">
        <v>42646</v>
      </c>
      <c r="S36">
        <v>47.3108</v>
      </c>
      <c r="T36">
        <v>-120.63630000000001</v>
      </c>
      <c r="U36" s="22" t="b">
        <v>0</v>
      </c>
      <c r="V36" t="s">
        <v>37</v>
      </c>
    </row>
    <row r="37" spans="1:23" x14ac:dyDescent="0.25">
      <c r="B37" t="s">
        <v>16</v>
      </c>
      <c r="C37" t="s">
        <v>33</v>
      </c>
      <c r="D37" s="17" t="s">
        <v>109</v>
      </c>
      <c r="E37" t="s">
        <v>110</v>
      </c>
      <c r="F37">
        <v>70</v>
      </c>
      <c r="G37">
        <v>581</v>
      </c>
      <c r="H37">
        <v>420</v>
      </c>
      <c r="I37" s="26">
        <f>H37/M37</f>
        <v>6</v>
      </c>
      <c r="J37" s="26">
        <f t="shared" si="3"/>
        <v>8.3000000000000007</v>
      </c>
      <c r="K37" s="26"/>
      <c r="L37" t="s">
        <v>14</v>
      </c>
      <c r="M37">
        <v>70</v>
      </c>
      <c r="N37">
        <v>560</v>
      </c>
      <c r="O37">
        <v>1100</v>
      </c>
      <c r="P37" t="s">
        <v>147</v>
      </c>
      <c r="Q37" t="s">
        <v>115</v>
      </c>
      <c r="R37" s="1">
        <v>42647</v>
      </c>
      <c r="S37">
        <v>47.2956</v>
      </c>
      <c r="T37">
        <v>-120.7026</v>
      </c>
      <c r="U37" s="22" t="b">
        <v>0</v>
      </c>
      <c r="V37" t="s">
        <v>73</v>
      </c>
    </row>
    <row r="38" spans="1:23" x14ac:dyDescent="0.25">
      <c r="A38" s="24">
        <v>10002310</v>
      </c>
      <c r="B38" t="s">
        <v>16</v>
      </c>
      <c r="C38" t="s">
        <v>33</v>
      </c>
      <c r="D38" s="3" t="s">
        <v>34</v>
      </c>
      <c r="E38" t="s">
        <v>35</v>
      </c>
      <c r="F38">
        <v>183</v>
      </c>
      <c r="G38">
        <v>1518</v>
      </c>
      <c r="H38">
        <v>1</v>
      </c>
      <c r="I38" s="26">
        <f>H38/M38</f>
        <v>0.2</v>
      </c>
      <c r="J38" s="26">
        <f t="shared" si="3"/>
        <v>8.2950819672131146</v>
      </c>
      <c r="K38" s="26">
        <f>N38/M38</f>
        <v>8</v>
      </c>
      <c r="L38" t="s">
        <v>14</v>
      </c>
      <c r="M38">
        <v>5</v>
      </c>
      <c r="N38">
        <v>40</v>
      </c>
      <c r="O38">
        <v>1130</v>
      </c>
      <c r="P38" t="s">
        <v>147</v>
      </c>
      <c r="Q38" t="s">
        <v>36</v>
      </c>
      <c r="R38" s="1">
        <v>42627</v>
      </c>
      <c r="S38">
        <v>47.3217</v>
      </c>
      <c r="T38">
        <v>-120.6901</v>
      </c>
      <c r="U38" s="21" t="b">
        <v>1</v>
      </c>
      <c r="V38" t="s">
        <v>86</v>
      </c>
    </row>
    <row r="39" spans="1:23" x14ac:dyDescent="0.25">
      <c r="A39" s="18">
        <v>10002310</v>
      </c>
      <c r="B39" t="s">
        <v>16</v>
      </c>
      <c r="C39" t="s">
        <v>33</v>
      </c>
      <c r="D39" s="3" t="s">
        <v>34</v>
      </c>
      <c r="E39" t="s">
        <v>35</v>
      </c>
      <c r="F39">
        <v>120</v>
      </c>
      <c r="G39">
        <v>960</v>
      </c>
      <c r="H39">
        <v>21</v>
      </c>
      <c r="I39" s="26">
        <f>H39/M39</f>
        <v>0.52500000000000002</v>
      </c>
      <c r="J39" s="26">
        <f t="shared" si="3"/>
        <v>8</v>
      </c>
      <c r="K39" s="26">
        <f>N39/M39</f>
        <v>8</v>
      </c>
      <c r="L39" t="s">
        <v>14</v>
      </c>
      <c r="M39">
        <v>40</v>
      </c>
      <c r="N39">
        <v>320</v>
      </c>
      <c r="O39">
        <v>930</v>
      </c>
      <c r="P39" t="s">
        <v>147</v>
      </c>
      <c r="Q39" t="s">
        <v>39</v>
      </c>
      <c r="R39" s="1">
        <v>42628</v>
      </c>
      <c r="S39">
        <v>47.3217</v>
      </c>
      <c r="T39">
        <v>-120.6901</v>
      </c>
      <c r="U39" s="22" t="b">
        <v>0</v>
      </c>
    </row>
    <row r="40" spans="1:23" x14ac:dyDescent="0.25">
      <c r="A40" s="18">
        <v>10002310</v>
      </c>
      <c r="B40" t="s">
        <v>16</v>
      </c>
      <c r="C40" t="s">
        <v>33</v>
      </c>
      <c r="D40" s="3" t="s">
        <v>34</v>
      </c>
      <c r="E40" t="s">
        <v>35</v>
      </c>
      <c r="F40">
        <v>80</v>
      </c>
      <c r="G40">
        <v>640</v>
      </c>
      <c r="H40">
        <v>480</v>
      </c>
      <c r="I40" s="26">
        <f>H40/M40</f>
        <v>8</v>
      </c>
      <c r="J40" s="26">
        <f t="shared" si="3"/>
        <v>8</v>
      </c>
      <c r="K40" s="26">
        <f>N40/M40</f>
        <v>8</v>
      </c>
      <c r="L40" t="s">
        <v>14</v>
      </c>
      <c r="M40">
        <v>60</v>
      </c>
      <c r="N40">
        <v>480</v>
      </c>
      <c r="O40">
        <v>930</v>
      </c>
      <c r="P40" t="s">
        <v>147</v>
      </c>
      <c r="Q40" t="s">
        <v>53</v>
      </c>
      <c r="R40" s="1">
        <v>42634</v>
      </c>
      <c r="S40">
        <v>47.3217</v>
      </c>
      <c r="T40">
        <v>-120.6901</v>
      </c>
      <c r="U40" s="21" t="b">
        <v>1</v>
      </c>
    </row>
    <row r="41" spans="1:23" x14ac:dyDescent="0.25">
      <c r="A41" s="18">
        <v>10002310</v>
      </c>
      <c r="B41" t="s">
        <v>16</v>
      </c>
      <c r="C41" t="s">
        <v>33</v>
      </c>
      <c r="D41" s="3" t="s">
        <v>34</v>
      </c>
      <c r="E41" t="s">
        <v>35</v>
      </c>
      <c r="F41">
        <v>85</v>
      </c>
      <c r="G41">
        <v>680</v>
      </c>
      <c r="H41" t="s">
        <v>15</v>
      </c>
      <c r="I41" s="26"/>
      <c r="J41" s="26">
        <f t="shared" si="3"/>
        <v>8</v>
      </c>
      <c r="K41" s="26">
        <f>N41/M41</f>
        <v>8</v>
      </c>
      <c r="L41" t="s">
        <v>14</v>
      </c>
      <c r="M41">
        <v>78</v>
      </c>
      <c r="N41">
        <v>624</v>
      </c>
      <c r="O41">
        <v>1000</v>
      </c>
      <c r="P41" t="s">
        <v>147</v>
      </c>
      <c r="Q41" t="s">
        <v>60</v>
      </c>
      <c r="R41" s="1">
        <v>42635</v>
      </c>
      <c r="S41">
        <v>47.3217</v>
      </c>
      <c r="T41">
        <v>-120.6901</v>
      </c>
      <c r="U41" s="21" t="b">
        <v>1</v>
      </c>
    </row>
    <row r="42" spans="1:23" x14ac:dyDescent="0.25">
      <c r="A42" s="18"/>
      <c r="I42" s="26"/>
      <c r="J42" s="26"/>
      <c r="K42" s="26"/>
      <c r="U42" s="17"/>
    </row>
    <row r="43" spans="1:23" x14ac:dyDescent="0.25">
      <c r="B43" t="s">
        <v>16</v>
      </c>
      <c r="C43" t="s">
        <v>54</v>
      </c>
      <c r="D43" t="s">
        <v>133</v>
      </c>
      <c r="E43" t="s">
        <v>134</v>
      </c>
      <c r="F43">
        <v>56</v>
      </c>
      <c r="G43">
        <v>534</v>
      </c>
      <c r="H43">
        <v>534</v>
      </c>
      <c r="I43" s="26">
        <f t="shared" ref="I43:I55" si="4">H43/M43</f>
        <v>9.5357142857142865</v>
      </c>
      <c r="J43" s="26">
        <f t="shared" ref="J43:J55" si="5">G43/F43</f>
        <v>9.5357142857142865</v>
      </c>
      <c r="K43" s="26">
        <f>N43/M43</f>
        <v>9.5357142857142865</v>
      </c>
      <c r="L43" t="s">
        <v>14</v>
      </c>
      <c r="M43">
        <v>56</v>
      </c>
      <c r="N43">
        <v>534</v>
      </c>
      <c r="O43">
        <v>1100</v>
      </c>
      <c r="P43" t="s">
        <v>146</v>
      </c>
      <c r="Q43" t="s">
        <v>135</v>
      </c>
      <c r="R43" s="1">
        <v>42655</v>
      </c>
      <c r="S43">
        <v>47.780999999999999</v>
      </c>
      <c r="T43">
        <v>-120.548</v>
      </c>
    </row>
    <row r="44" spans="1:23" x14ac:dyDescent="0.25">
      <c r="B44" t="s">
        <v>16</v>
      </c>
      <c r="C44" t="s">
        <v>54</v>
      </c>
      <c r="D44" t="s">
        <v>136</v>
      </c>
      <c r="E44" t="s">
        <v>137</v>
      </c>
      <c r="F44">
        <v>6</v>
      </c>
      <c r="G44">
        <v>311</v>
      </c>
      <c r="H44">
        <v>150</v>
      </c>
      <c r="I44" s="26">
        <f t="shared" si="4"/>
        <v>25</v>
      </c>
      <c r="J44" s="26">
        <f t="shared" si="5"/>
        <v>51.833333333333336</v>
      </c>
      <c r="K44" s="26">
        <f>N44/M44</f>
        <v>25</v>
      </c>
      <c r="L44" t="s">
        <v>14</v>
      </c>
      <c r="M44">
        <v>6</v>
      </c>
      <c r="N44">
        <v>150</v>
      </c>
      <c r="O44">
        <v>1100</v>
      </c>
      <c r="P44" t="s">
        <v>146</v>
      </c>
      <c r="R44" s="1">
        <v>42655</v>
      </c>
      <c r="S44">
        <v>47.93</v>
      </c>
      <c r="T44">
        <v>-120.471</v>
      </c>
      <c r="V44" t="s">
        <v>111</v>
      </c>
    </row>
    <row r="45" spans="1:23" x14ac:dyDescent="0.25">
      <c r="A45" s="19"/>
      <c r="B45" t="s">
        <v>16</v>
      </c>
      <c r="C45" t="s">
        <v>54</v>
      </c>
      <c r="D45" t="s">
        <v>55</v>
      </c>
      <c r="E45" t="s">
        <v>56</v>
      </c>
      <c r="F45">
        <v>30</v>
      </c>
      <c r="G45">
        <v>240</v>
      </c>
      <c r="H45">
        <v>331</v>
      </c>
      <c r="I45" s="26">
        <f t="shared" si="4"/>
        <v>11.033333333333333</v>
      </c>
      <c r="J45" s="26">
        <f t="shared" si="5"/>
        <v>8</v>
      </c>
      <c r="K45" s="26">
        <f>N45/M45</f>
        <v>8</v>
      </c>
      <c r="L45" t="s">
        <v>14</v>
      </c>
      <c r="M45">
        <v>30</v>
      </c>
      <c r="N45">
        <v>240</v>
      </c>
      <c r="O45">
        <v>1100</v>
      </c>
      <c r="P45" t="s">
        <v>146</v>
      </c>
      <c r="R45" s="1">
        <v>42634</v>
      </c>
      <c r="S45">
        <v>47.798000000000002</v>
      </c>
      <c r="T45">
        <v>-120.426</v>
      </c>
      <c r="W45" t="s">
        <v>142</v>
      </c>
    </row>
    <row r="46" spans="1:23" x14ac:dyDescent="0.25">
      <c r="B46" t="s">
        <v>16</v>
      </c>
      <c r="C46" t="s">
        <v>54</v>
      </c>
      <c r="D46" t="s">
        <v>55</v>
      </c>
      <c r="E46" t="s">
        <v>56</v>
      </c>
      <c r="F46">
        <v>146</v>
      </c>
      <c r="G46">
        <v>1168</v>
      </c>
      <c r="H46">
        <v>585</v>
      </c>
      <c r="I46" s="26">
        <f t="shared" si="4"/>
        <v>11.037735849056604</v>
      </c>
      <c r="J46" s="26">
        <f t="shared" si="5"/>
        <v>8</v>
      </c>
      <c r="K46" s="26">
        <f>N46/M46</f>
        <v>13.20754716981132</v>
      </c>
      <c r="L46" t="s">
        <v>14</v>
      </c>
      <c r="M46">
        <v>53</v>
      </c>
      <c r="N46">
        <v>700</v>
      </c>
      <c r="O46">
        <v>1100</v>
      </c>
      <c r="P46" t="s">
        <v>146</v>
      </c>
      <c r="R46" s="1">
        <v>42635</v>
      </c>
      <c r="S46">
        <v>47.798000000000002</v>
      </c>
      <c r="T46">
        <v>-120.426</v>
      </c>
      <c r="V46" t="s">
        <v>59</v>
      </c>
    </row>
    <row r="47" spans="1:23" x14ac:dyDescent="0.25">
      <c r="B47" t="s">
        <v>16</v>
      </c>
      <c r="C47" t="s">
        <v>54</v>
      </c>
      <c r="D47" t="s">
        <v>55</v>
      </c>
      <c r="E47" t="s">
        <v>56</v>
      </c>
      <c r="F47">
        <v>110</v>
      </c>
      <c r="G47">
        <v>880</v>
      </c>
      <c r="H47">
        <v>1026</v>
      </c>
      <c r="I47" s="26">
        <f t="shared" si="4"/>
        <v>11.03225806451613</v>
      </c>
      <c r="J47" s="26">
        <f t="shared" si="5"/>
        <v>8</v>
      </c>
      <c r="K47" s="26"/>
      <c r="L47" t="s">
        <v>14</v>
      </c>
      <c r="M47">
        <v>93</v>
      </c>
      <c r="N47" t="s">
        <v>15</v>
      </c>
      <c r="O47">
        <v>1100</v>
      </c>
      <c r="P47" t="s">
        <v>146</v>
      </c>
      <c r="R47" s="1">
        <v>42641</v>
      </c>
      <c r="S47">
        <v>47.798000000000002</v>
      </c>
      <c r="T47">
        <v>-120.426</v>
      </c>
      <c r="V47" t="s">
        <v>49</v>
      </c>
    </row>
    <row r="48" spans="1:23" x14ac:dyDescent="0.25">
      <c r="B48" t="s">
        <v>16</v>
      </c>
      <c r="C48" t="s">
        <v>54</v>
      </c>
      <c r="D48" t="s">
        <v>55</v>
      </c>
      <c r="E48" t="s">
        <v>56</v>
      </c>
      <c r="F48">
        <v>40</v>
      </c>
      <c r="G48">
        <v>320</v>
      </c>
      <c r="H48">
        <v>441</v>
      </c>
      <c r="I48" s="26">
        <f t="shared" si="4"/>
        <v>11.025</v>
      </c>
      <c r="J48" s="26">
        <f t="shared" si="5"/>
        <v>8</v>
      </c>
      <c r="K48" s="26"/>
      <c r="L48" t="s">
        <v>14</v>
      </c>
      <c r="M48">
        <v>40</v>
      </c>
      <c r="N48" t="s">
        <v>15</v>
      </c>
      <c r="O48">
        <v>1000</v>
      </c>
      <c r="P48" t="s">
        <v>146</v>
      </c>
      <c r="R48" s="1">
        <v>42646</v>
      </c>
      <c r="S48">
        <v>47.798000000000002</v>
      </c>
      <c r="T48">
        <v>-120.426</v>
      </c>
    </row>
    <row r="49" spans="1:22" x14ac:dyDescent="0.25">
      <c r="B49" t="s">
        <v>16</v>
      </c>
      <c r="C49" t="s">
        <v>54</v>
      </c>
      <c r="D49" t="s">
        <v>55</v>
      </c>
      <c r="E49" t="s">
        <v>56</v>
      </c>
      <c r="F49">
        <v>110</v>
      </c>
      <c r="G49">
        <v>880</v>
      </c>
      <c r="H49">
        <v>165</v>
      </c>
      <c r="I49" s="26">
        <f t="shared" si="4"/>
        <v>11</v>
      </c>
      <c r="J49" s="26">
        <f t="shared" si="5"/>
        <v>8</v>
      </c>
      <c r="K49" s="26"/>
      <c r="L49" t="s">
        <v>14</v>
      </c>
      <c r="M49">
        <v>15</v>
      </c>
      <c r="N49" t="s">
        <v>15</v>
      </c>
      <c r="O49">
        <v>1100</v>
      </c>
      <c r="P49" t="s">
        <v>146</v>
      </c>
      <c r="R49" s="1">
        <v>42647</v>
      </c>
      <c r="S49">
        <v>47.798000000000002</v>
      </c>
      <c r="T49">
        <v>-120.426</v>
      </c>
    </row>
    <row r="50" spans="1:22" x14ac:dyDescent="0.25">
      <c r="A50" s="20"/>
      <c r="B50" t="s">
        <v>16</v>
      </c>
      <c r="C50" t="s">
        <v>54</v>
      </c>
      <c r="D50" t="s">
        <v>55</v>
      </c>
      <c r="E50" t="s">
        <v>56</v>
      </c>
      <c r="F50">
        <v>97</v>
      </c>
      <c r="G50">
        <v>776</v>
      </c>
      <c r="H50">
        <v>1070</v>
      </c>
      <c r="I50" s="26">
        <f t="shared" si="4"/>
        <v>11.030927835051546</v>
      </c>
      <c r="J50" s="26">
        <f t="shared" si="5"/>
        <v>8</v>
      </c>
      <c r="K50" s="26">
        <f t="shared" ref="K50:K55" si="6">N50/M50</f>
        <v>8</v>
      </c>
      <c r="L50" t="s">
        <v>14</v>
      </c>
      <c r="M50">
        <v>97</v>
      </c>
      <c r="N50">
        <v>776</v>
      </c>
      <c r="O50">
        <v>1030</v>
      </c>
      <c r="P50" t="s">
        <v>146</v>
      </c>
      <c r="Q50" t="s">
        <v>138</v>
      </c>
      <c r="R50" s="1">
        <v>42655</v>
      </c>
      <c r="S50">
        <v>47.798000000000002</v>
      </c>
      <c r="T50">
        <v>-120.426</v>
      </c>
      <c r="V50" t="s">
        <v>98</v>
      </c>
    </row>
    <row r="51" spans="1:22" x14ac:dyDescent="0.25">
      <c r="B51" t="s">
        <v>16</v>
      </c>
      <c r="C51" t="s">
        <v>54</v>
      </c>
      <c r="D51" t="s">
        <v>123</v>
      </c>
      <c r="E51" t="s">
        <v>124</v>
      </c>
      <c r="F51">
        <v>71</v>
      </c>
      <c r="G51">
        <v>426</v>
      </c>
      <c r="H51">
        <v>1762</v>
      </c>
      <c r="I51" s="26">
        <f t="shared" si="4"/>
        <v>27.107692307692307</v>
      </c>
      <c r="J51" s="26">
        <f t="shared" si="5"/>
        <v>6</v>
      </c>
      <c r="K51" s="26">
        <f t="shared" si="6"/>
        <v>8.7384615384615376</v>
      </c>
      <c r="L51" t="s">
        <v>14</v>
      </c>
      <c r="M51">
        <v>65</v>
      </c>
      <c r="N51">
        <v>568</v>
      </c>
      <c r="O51">
        <v>1230</v>
      </c>
      <c r="P51" t="s">
        <v>146</v>
      </c>
      <c r="R51" s="1">
        <v>42649</v>
      </c>
      <c r="S51">
        <v>47.817</v>
      </c>
      <c r="T51">
        <v>-120.36799999999999</v>
      </c>
    </row>
    <row r="52" spans="1:22" x14ac:dyDescent="0.25">
      <c r="B52" t="s">
        <v>16</v>
      </c>
      <c r="C52" t="s">
        <v>54</v>
      </c>
      <c r="D52" t="s">
        <v>128</v>
      </c>
      <c r="E52" t="s">
        <v>129</v>
      </c>
      <c r="F52">
        <v>20</v>
      </c>
      <c r="G52">
        <v>160</v>
      </c>
      <c r="H52">
        <v>160</v>
      </c>
      <c r="I52" s="26">
        <f t="shared" si="4"/>
        <v>8</v>
      </c>
      <c r="J52" s="26">
        <f t="shared" si="5"/>
        <v>8</v>
      </c>
      <c r="K52" s="26">
        <f t="shared" si="6"/>
        <v>8</v>
      </c>
      <c r="M52">
        <v>20</v>
      </c>
      <c r="N52">
        <v>160</v>
      </c>
      <c r="O52">
        <v>1200</v>
      </c>
      <c r="P52" t="s">
        <v>146</v>
      </c>
      <c r="R52" s="1">
        <v>42654</v>
      </c>
      <c r="S52">
        <v>47.997</v>
      </c>
      <c r="T52">
        <v>-120.48399999999999</v>
      </c>
      <c r="V52" t="s">
        <v>73</v>
      </c>
    </row>
    <row r="53" spans="1:22" x14ac:dyDescent="0.25">
      <c r="B53" t="s">
        <v>16</v>
      </c>
      <c r="C53" t="s">
        <v>54</v>
      </c>
      <c r="D53" t="s">
        <v>105</v>
      </c>
      <c r="E53" t="s">
        <v>106</v>
      </c>
      <c r="F53">
        <v>72</v>
      </c>
      <c r="G53">
        <v>382</v>
      </c>
      <c r="H53">
        <v>382</v>
      </c>
      <c r="I53" s="26">
        <f t="shared" si="4"/>
        <v>8.8837209302325579</v>
      </c>
      <c r="J53" s="26">
        <f t="shared" si="5"/>
        <v>5.3055555555555554</v>
      </c>
      <c r="K53" s="26">
        <f t="shared" si="6"/>
        <v>8.8837209302325579</v>
      </c>
      <c r="L53" t="s">
        <v>14</v>
      </c>
      <c r="M53">
        <v>43</v>
      </c>
      <c r="N53">
        <v>382</v>
      </c>
      <c r="O53">
        <v>1100</v>
      </c>
      <c r="P53" t="s">
        <v>146</v>
      </c>
      <c r="R53" s="1">
        <v>42649</v>
      </c>
      <c r="S53">
        <v>47.959000000000003</v>
      </c>
      <c r="T53">
        <v>-120.59</v>
      </c>
    </row>
    <row r="54" spans="1:22" x14ac:dyDescent="0.25">
      <c r="B54" t="s">
        <v>16</v>
      </c>
      <c r="C54" t="s">
        <v>54</v>
      </c>
      <c r="D54" t="s">
        <v>120</v>
      </c>
      <c r="E54" t="s">
        <v>121</v>
      </c>
      <c r="F54">
        <v>146</v>
      </c>
      <c r="G54">
        <v>847</v>
      </c>
      <c r="H54">
        <v>720</v>
      </c>
      <c r="I54" s="26">
        <f t="shared" si="4"/>
        <v>6</v>
      </c>
      <c r="J54" s="26">
        <f t="shared" si="5"/>
        <v>5.8013698630136989</v>
      </c>
      <c r="K54" s="26">
        <f t="shared" si="6"/>
        <v>6</v>
      </c>
      <c r="L54" t="s">
        <v>14</v>
      </c>
      <c r="M54">
        <v>120</v>
      </c>
      <c r="N54">
        <v>720</v>
      </c>
      <c r="O54">
        <v>1000</v>
      </c>
      <c r="P54" t="s">
        <v>146</v>
      </c>
      <c r="R54" s="1">
        <v>42648</v>
      </c>
      <c r="S54">
        <v>47.804000000000002</v>
      </c>
      <c r="T54">
        <v>-120.43899999999999</v>
      </c>
      <c r="V54" t="s">
        <v>86</v>
      </c>
    </row>
    <row r="55" spans="1:22" x14ac:dyDescent="0.25">
      <c r="B55" t="s">
        <v>16</v>
      </c>
      <c r="C55" t="s">
        <v>54</v>
      </c>
      <c r="D55" t="s">
        <v>120</v>
      </c>
      <c r="E55" t="s">
        <v>121</v>
      </c>
      <c r="F55">
        <v>50</v>
      </c>
      <c r="G55">
        <v>299</v>
      </c>
      <c r="H55">
        <v>180</v>
      </c>
      <c r="I55" s="26">
        <f t="shared" si="4"/>
        <v>6</v>
      </c>
      <c r="J55" s="26">
        <f t="shared" si="5"/>
        <v>5.98</v>
      </c>
      <c r="K55" s="26">
        <f t="shared" si="6"/>
        <v>6</v>
      </c>
      <c r="L55" t="s">
        <v>14</v>
      </c>
      <c r="M55">
        <v>30</v>
      </c>
      <c r="N55">
        <v>180</v>
      </c>
      <c r="O55">
        <v>1100</v>
      </c>
      <c r="P55" t="s">
        <v>146</v>
      </c>
      <c r="Q55" t="s">
        <v>15</v>
      </c>
      <c r="R55" s="1">
        <v>42650</v>
      </c>
      <c r="S55">
        <v>47.804000000000002</v>
      </c>
      <c r="T55">
        <v>-120.43899999999999</v>
      </c>
    </row>
    <row r="56" spans="1:22" x14ac:dyDescent="0.25">
      <c r="I56" s="26"/>
      <c r="J56" s="26"/>
      <c r="K56" s="26"/>
    </row>
    <row r="57" spans="1:22" x14ac:dyDescent="0.25">
      <c r="A57" s="19"/>
      <c r="B57" t="s">
        <v>16</v>
      </c>
      <c r="C57" t="s">
        <v>40</v>
      </c>
      <c r="D57" s="3" t="s">
        <v>41</v>
      </c>
      <c r="E57" t="s">
        <v>42</v>
      </c>
      <c r="F57">
        <v>58</v>
      </c>
      <c r="G57">
        <v>232</v>
      </c>
      <c r="H57">
        <v>329</v>
      </c>
      <c r="I57" s="26">
        <f>H57/M57</f>
        <v>5.6724137931034484</v>
      </c>
      <c r="J57" s="26">
        <f>G57/F57</f>
        <v>4</v>
      </c>
      <c r="K57" s="26">
        <f>N57/M57</f>
        <v>3</v>
      </c>
      <c r="L57" t="s">
        <v>14</v>
      </c>
      <c r="M57">
        <v>58</v>
      </c>
      <c r="N57">
        <v>174</v>
      </c>
      <c r="O57">
        <v>1000</v>
      </c>
      <c r="P57" t="s">
        <v>150</v>
      </c>
      <c r="Q57" t="s">
        <v>39</v>
      </c>
      <c r="R57" s="1">
        <v>42628</v>
      </c>
      <c r="S57">
        <v>46.794499999999999</v>
      </c>
      <c r="T57">
        <v>-121.0596</v>
      </c>
      <c r="U57" s="22" t="b">
        <v>0</v>
      </c>
      <c r="V57" t="s">
        <v>98</v>
      </c>
    </row>
    <row r="58" spans="1:22" x14ac:dyDescent="0.25">
      <c r="B58" t="s">
        <v>16</v>
      </c>
      <c r="C58" t="s">
        <v>40</v>
      </c>
      <c r="D58" s="3" t="s">
        <v>41</v>
      </c>
      <c r="E58" t="s">
        <v>42</v>
      </c>
      <c r="F58">
        <v>57</v>
      </c>
      <c r="G58">
        <v>684</v>
      </c>
      <c r="H58">
        <v>324</v>
      </c>
      <c r="I58" s="26">
        <f>H58/M58</f>
        <v>5.6842105263157894</v>
      </c>
      <c r="J58" s="26">
        <f>G58/F58</f>
        <v>12</v>
      </c>
      <c r="K58" s="26">
        <f>N58/M58</f>
        <v>11.403508771929825</v>
      </c>
      <c r="L58" t="s">
        <v>14</v>
      </c>
      <c r="M58">
        <v>57</v>
      </c>
      <c r="N58">
        <v>650</v>
      </c>
      <c r="O58">
        <v>1130</v>
      </c>
      <c r="P58" t="s">
        <v>150</v>
      </c>
      <c r="Q58" t="s">
        <v>95</v>
      </c>
      <c r="R58" s="1">
        <v>42641</v>
      </c>
      <c r="S58">
        <v>46.794499999999999</v>
      </c>
      <c r="T58">
        <v>-121.0596</v>
      </c>
      <c r="U58" s="22" t="b">
        <v>0</v>
      </c>
      <c r="V58" t="s">
        <v>107</v>
      </c>
    </row>
    <row r="59" spans="1:22" x14ac:dyDescent="0.25">
      <c r="B59" t="s">
        <v>16</v>
      </c>
      <c r="C59" t="s">
        <v>40</v>
      </c>
      <c r="D59" t="s">
        <v>139</v>
      </c>
      <c r="E59" t="s">
        <v>140</v>
      </c>
      <c r="F59">
        <v>90</v>
      </c>
      <c r="G59">
        <v>270</v>
      </c>
      <c r="H59">
        <v>60</v>
      </c>
      <c r="I59" s="26">
        <f>H59/M59</f>
        <v>3</v>
      </c>
      <c r="J59" s="26">
        <f>G59/F59</f>
        <v>3</v>
      </c>
      <c r="K59" s="26">
        <f>N59/M59</f>
        <v>3</v>
      </c>
      <c r="L59" t="s">
        <v>14</v>
      </c>
      <c r="M59">
        <v>20</v>
      </c>
      <c r="N59">
        <v>60</v>
      </c>
      <c r="O59">
        <v>900</v>
      </c>
      <c r="P59" t="s">
        <v>150</v>
      </c>
      <c r="Q59" t="s">
        <v>141</v>
      </c>
      <c r="R59" s="1">
        <v>42655</v>
      </c>
      <c r="S59">
        <v>46.621699999999997</v>
      </c>
      <c r="T59">
        <v>-121.1305</v>
      </c>
    </row>
    <row r="60" spans="1:22" x14ac:dyDescent="0.25">
      <c r="I60" s="26"/>
      <c r="J60" s="26"/>
      <c r="K60" s="26"/>
    </row>
    <row r="61" spans="1:22" x14ac:dyDescent="0.25">
      <c r="B61" t="s">
        <v>16</v>
      </c>
      <c r="C61" t="s">
        <v>17</v>
      </c>
      <c r="D61" s="3" t="s">
        <v>116</v>
      </c>
      <c r="E61" t="s">
        <v>117</v>
      </c>
      <c r="F61">
        <v>55</v>
      </c>
      <c r="G61">
        <v>440</v>
      </c>
      <c r="H61">
        <v>1071</v>
      </c>
      <c r="I61" s="26">
        <f t="shared" ref="I61:I69" si="7">H61/M61</f>
        <v>19.472727272727273</v>
      </c>
      <c r="J61" s="26">
        <f>G61/F61</f>
        <v>8</v>
      </c>
      <c r="K61" s="26">
        <f t="shared" ref="K61:K69" si="8">N61/M61</f>
        <v>8</v>
      </c>
      <c r="L61" t="s">
        <v>14</v>
      </c>
      <c r="M61">
        <v>55</v>
      </c>
      <c r="N61">
        <v>440</v>
      </c>
      <c r="O61">
        <v>1100</v>
      </c>
      <c r="P61" t="s">
        <v>169</v>
      </c>
      <c r="Q61" t="s">
        <v>118</v>
      </c>
      <c r="R61" s="1">
        <v>42647</v>
      </c>
      <c r="S61">
        <v>47.671199999999999</v>
      </c>
      <c r="T61">
        <v>-120.60760000000001</v>
      </c>
      <c r="U61" s="22" t="b">
        <v>0</v>
      </c>
    </row>
    <row r="62" spans="1:22" x14ac:dyDescent="0.25">
      <c r="B62" t="s">
        <v>16</v>
      </c>
      <c r="C62" t="s">
        <v>17</v>
      </c>
      <c r="D62" s="3" t="s">
        <v>116</v>
      </c>
      <c r="E62" t="s">
        <v>117</v>
      </c>
      <c r="F62">
        <v>55</v>
      </c>
      <c r="G62">
        <v>550</v>
      </c>
      <c r="H62">
        <v>288</v>
      </c>
      <c r="I62" s="26">
        <f t="shared" si="7"/>
        <v>19.2</v>
      </c>
      <c r="J62" s="26">
        <f>G62/F62</f>
        <v>10</v>
      </c>
      <c r="K62" s="26">
        <f t="shared" si="8"/>
        <v>10</v>
      </c>
      <c r="L62" t="s">
        <v>14</v>
      </c>
      <c r="M62">
        <v>15</v>
      </c>
      <c r="N62">
        <v>150</v>
      </c>
      <c r="O62">
        <v>1100</v>
      </c>
      <c r="P62" t="s">
        <v>169</v>
      </c>
      <c r="Q62" t="s">
        <v>125</v>
      </c>
      <c r="R62" s="1">
        <v>42649</v>
      </c>
      <c r="S62">
        <v>47.671199999999999</v>
      </c>
      <c r="T62">
        <v>-120.60760000000001</v>
      </c>
      <c r="U62" s="22" t="b">
        <v>0</v>
      </c>
    </row>
    <row r="63" spans="1:22" x14ac:dyDescent="0.25">
      <c r="B63" t="s">
        <v>16</v>
      </c>
      <c r="C63" t="s">
        <v>17</v>
      </c>
      <c r="D63" t="s">
        <v>18</v>
      </c>
      <c r="E63" t="s">
        <v>19</v>
      </c>
      <c r="F63">
        <v>0</v>
      </c>
      <c r="G63">
        <v>960</v>
      </c>
      <c r="H63">
        <v>1109</v>
      </c>
      <c r="I63" s="26">
        <f t="shared" si="7"/>
        <v>27.725000000000001</v>
      </c>
      <c r="J63" s="26"/>
      <c r="K63" s="26">
        <f t="shared" si="8"/>
        <v>8</v>
      </c>
      <c r="L63" t="s">
        <v>14</v>
      </c>
      <c r="M63">
        <v>40</v>
      </c>
      <c r="N63">
        <v>320</v>
      </c>
      <c r="O63">
        <v>1230</v>
      </c>
      <c r="P63" t="s">
        <v>169</v>
      </c>
      <c r="Q63" t="s">
        <v>20</v>
      </c>
      <c r="R63" s="1">
        <v>42621</v>
      </c>
      <c r="S63">
        <v>47.803800000000003</v>
      </c>
      <c r="T63">
        <v>-120.6538</v>
      </c>
      <c r="V63" t="s">
        <v>107</v>
      </c>
    </row>
    <row r="64" spans="1:22" x14ac:dyDescent="0.25">
      <c r="B64" t="s">
        <v>16</v>
      </c>
      <c r="C64" t="s">
        <v>17</v>
      </c>
      <c r="D64" t="s">
        <v>18</v>
      </c>
      <c r="E64" t="s">
        <v>19</v>
      </c>
      <c r="F64">
        <v>80</v>
      </c>
      <c r="G64">
        <v>640</v>
      </c>
      <c r="H64">
        <v>1622</v>
      </c>
      <c r="I64" s="26">
        <f t="shared" si="7"/>
        <v>29.490909090909092</v>
      </c>
      <c r="J64" s="26">
        <f t="shared" ref="J64:J69" si="9">G64/F64</f>
        <v>8</v>
      </c>
      <c r="K64" s="26">
        <f t="shared" si="8"/>
        <v>8</v>
      </c>
      <c r="L64" t="s">
        <v>14</v>
      </c>
      <c r="M64">
        <v>55</v>
      </c>
      <c r="N64">
        <v>440</v>
      </c>
      <c r="O64">
        <v>1130</v>
      </c>
      <c r="P64" t="s">
        <v>169</v>
      </c>
      <c r="Q64" t="s">
        <v>22</v>
      </c>
      <c r="R64" s="1">
        <v>42625</v>
      </c>
      <c r="S64">
        <v>47.803800000000003</v>
      </c>
      <c r="T64">
        <v>-120.6538</v>
      </c>
      <c r="V64" t="s">
        <v>111</v>
      </c>
    </row>
    <row r="65" spans="1:22" x14ac:dyDescent="0.25">
      <c r="B65" t="s">
        <v>16</v>
      </c>
      <c r="C65" t="s">
        <v>17</v>
      </c>
      <c r="D65" t="s">
        <v>18</v>
      </c>
      <c r="E65" t="s">
        <v>19</v>
      </c>
      <c r="F65">
        <v>125</v>
      </c>
      <c r="G65">
        <v>750</v>
      </c>
      <c r="H65">
        <v>5579</v>
      </c>
      <c r="I65" s="26">
        <f t="shared" si="7"/>
        <v>44.631999999999998</v>
      </c>
      <c r="J65" s="26">
        <f t="shared" si="9"/>
        <v>6</v>
      </c>
      <c r="K65" s="26">
        <f t="shared" si="8"/>
        <v>6</v>
      </c>
      <c r="L65" t="s">
        <v>14</v>
      </c>
      <c r="M65">
        <v>125</v>
      </c>
      <c r="N65">
        <v>750</v>
      </c>
      <c r="O65">
        <v>1200</v>
      </c>
      <c r="P65" t="s">
        <v>169</v>
      </c>
      <c r="Q65" t="s">
        <v>70</v>
      </c>
      <c r="R65" s="1">
        <v>42639</v>
      </c>
      <c r="S65">
        <v>47.803800000000003</v>
      </c>
      <c r="T65">
        <v>-120.6538</v>
      </c>
    </row>
    <row r="66" spans="1:22" x14ac:dyDescent="0.25">
      <c r="A66" s="19"/>
      <c r="B66" t="s">
        <v>16</v>
      </c>
      <c r="C66" t="s">
        <v>17</v>
      </c>
      <c r="D66" t="s">
        <v>18</v>
      </c>
      <c r="E66" t="s">
        <v>19</v>
      </c>
      <c r="F66">
        <v>60</v>
      </c>
      <c r="G66">
        <v>480</v>
      </c>
      <c r="H66">
        <v>2669</v>
      </c>
      <c r="I66" s="26">
        <f t="shared" si="7"/>
        <v>44.483333333333334</v>
      </c>
      <c r="J66" s="26">
        <f t="shared" si="9"/>
        <v>8</v>
      </c>
      <c r="K66" s="26">
        <f t="shared" si="8"/>
        <v>8</v>
      </c>
      <c r="L66" t="s">
        <v>14</v>
      </c>
      <c r="M66">
        <v>60</v>
      </c>
      <c r="N66">
        <v>480</v>
      </c>
      <c r="O66">
        <v>1000</v>
      </c>
      <c r="P66" t="s">
        <v>169</v>
      </c>
      <c r="Q66" t="s">
        <v>96</v>
      </c>
      <c r="R66" s="1">
        <v>42641</v>
      </c>
      <c r="S66">
        <v>47.803800000000003</v>
      </c>
      <c r="T66">
        <v>-120.6538</v>
      </c>
      <c r="V66" t="s">
        <v>28</v>
      </c>
    </row>
    <row r="67" spans="1:22" x14ac:dyDescent="0.25">
      <c r="B67" t="s">
        <v>16</v>
      </c>
      <c r="C67" t="s">
        <v>17</v>
      </c>
      <c r="D67" s="3" t="s">
        <v>24</v>
      </c>
      <c r="E67" t="s">
        <v>25</v>
      </c>
      <c r="F67">
        <v>50</v>
      </c>
      <c r="G67">
        <v>500</v>
      </c>
      <c r="H67">
        <v>1319</v>
      </c>
      <c r="I67" s="26">
        <f t="shared" si="7"/>
        <v>37.685714285714283</v>
      </c>
      <c r="J67" s="26">
        <f t="shared" si="9"/>
        <v>10</v>
      </c>
      <c r="K67" s="26">
        <f t="shared" si="8"/>
        <v>8</v>
      </c>
      <c r="L67" t="s">
        <v>14</v>
      </c>
      <c r="M67">
        <v>35</v>
      </c>
      <c r="N67">
        <v>280</v>
      </c>
      <c r="O67">
        <v>1200</v>
      </c>
      <c r="P67" t="s">
        <v>169</v>
      </c>
      <c r="R67" s="1">
        <v>42633</v>
      </c>
      <c r="S67">
        <v>47.763100000000001</v>
      </c>
      <c r="T67">
        <v>-120.6819</v>
      </c>
      <c r="U67" s="22" t="b">
        <v>0</v>
      </c>
    </row>
    <row r="68" spans="1:22" x14ac:dyDescent="0.25">
      <c r="B68" t="s">
        <v>16</v>
      </c>
      <c r="C68" t="s">
        <v>17</v>
      </c>
      <c r="D68" s="3" t="s">
        <v>24</v>
      </c>
      <c r="E68" t="s">
        <v>25</v>
      </c>
      <c r="F68">
        <v>35</v>
      </c>
      <c r="G68">
        <v>280</v>
      </c>
      <c r="H68">
        <v>1221</v>
      </c>
      <c r="I68" s="26">
        <f t="shared" si="7"/>
        <v>34.885714285714286</v>
      </c>
      <c r="J68" s="26">
        <f t="shared" si="9"/>
        <v>8</v>
      </c>
      <c r="K68" s="26">
        <f t="shared" si="8"/>
        <v>8</v>
      </c>
      <c r="L68" t="s">
        <v>14</v>
      </c>
      <c r="M68">
        <v>35</v>
      </c>
      <c r="N68">
        <v>280</v>
      </c>
      <c r="O68">
        <v>1200</v>
      </c>
      <c r="P68" t="s">
        <v>169</v>
      </c>
      <c r="Q68" t="s">
        <v>57</v>
      </c>
      <c r="R68" s="1">
        <v>42634</v>
      </c>
      <c r="S68">
        <v>47.763100000000001</v>
      </c>
      <c r="T68">
        <v>-120.6819</v>
      </c>
      <c r="U68" s="22" t="b">
        <v>0</v>
      </c>
      <c r="V68" t="s">
        <v>37</v>
      </c>
    </row>
    <row r="69" spans="1:22" x14ac:dyDescent="0.25">
      <c r="B69" t="s">
        <v>16</v>
      </c>
      <c r="C69" t="s">
        <v>17</v>
      </c>
      <c r="D69" s="3" t="s">
        <v>24</v>
      </c>
      <c r="E69" t="s">
        <v>25</v>
      </c>
      <c r="F69">
        <v>40</v>
      </c>
      <c r="G69">
        <v>320</v>
      </c>
      <c r="H69">
        <v>1244</v>
      </c>
      <c r="I69" s="26">
        <f t="shared" si="7"/>
        <v>31.1</v>
      </c>
      <c r="J69" s="26">
        <f t="shared" si="9"/>
        <v>8</v>
      </c>
      <c r="K69" s="26">
        <f t="shared" si="8"/>
        <v>8</v>
      </c>
      <c r="L69" t="s">
        <v>14</v>
      </c>
      <c r="M69">
        <v>40</v>
      </c>
      <c r="N69">
        <v>320</v>
      </c>
      <c r="O69">
        <v>1200</v>
      </c>
      <c r="P69" t="s">
        <v>169</v>
      </c>
      <c r="Q69" t="s">
        <v>61</v>
      </c>
      <c r="R69" s="1">
        <v>42635</v>
      </c>
      <c r="S69">
        <v>47.763100000000001</v>
      </c>
      <c r="T69">
        <v>-120.6819</v>
      </c>
      <c r="U69" s="22" t="b">
        <v>0</v>
      </c>
    </row>
    <row r="70" spans="1:22" x14ac:dyDescent="0.25">
      <c r="I70" s="26"/>
      <c r="J70" s="26"/>
      <c r="K70" s="26"/>
      <c r="U70" s="17"/>
      <c r="V70" t="s">
        <v>52</v>
      </c>
    </row>
    <row r="71" spans="1:22" x14ac:dyDescent="0.25">
      <c r="I71" s="26"/>
      <c r="J71" s="26"/>
      <c r="K71" s="26"/>
      <c r="U71" s="17"/>
      <c r="V71" t="s">
        <v>59</v>
      </c>
    </row>
    <row r="72" spans="1:22" x14ac:dyDescent="0.25">
      <c r="I72" s="26"/>
      <c r="J72" s="26"/>
      <c r="K72" s="26"/>
      <c r="U72" s="17"/>
    </row>
    <row r="73" spans="1:22" x14ac:dyDescent="0.25">
      <c r="I73" s="26"/>
      <c r="J73" s="26"/>
      <c r="K73" s="26"/>
      <c r="U73" s="17"/>
    </row>
    <row r="74" spans="1:22" x14ac:dyDescent="0.25">
      <c r="A74" s="19"/>
      <c r="I74" s="26"/>
      <c r="J74" s="26"/>
      <c r="K74" s="26"/>
      <c r="U74" s="17"/>
    </row>
    <row r="75" spans="1:22" x14ac:dyDescent="0.25">
      <c r="A75" s="19"/>
      <c r="I75" s="26"/>
      <c r="J75" s="26"/>
      <c r="K75" s="26"/>
    </row>
    <row r="76" spans="1:22" x14ac:dyDescent="0.25">
      <c r="I76" s="26"/>
      <c r="J76" s="26"/>
      <c r="K76" s="26"/>
      <c r="V76" t="s">
        <v>130</v>
      </c>
    </row>
    <row r="77" spans="1:22" x14ac:dyDescent="0.25">
      <c r="I77" s="26"/>
      <c r="J77" s="26"/>
      <c r="K77" s="26"/>
      <c r="U77" s="17"/>
    </row>
    <row r="78" spans="1:22" x14ac:dyDescent="0.25">
      <c r="I78" s="26"/>
      <c r="J78" s="26"/>
      <c r="K78" s="26"/>
      <c r="U78" s="17"/>
      <c r="V78" t="s">
        <v>130</v>
      </c>
    </row>
    <row r="79" spans="1:22" x14ac:dyDescent="0.25">
      <c r="I79" s="26"/>
      <c r="J79" s="26"/>
      <c r="K79" s="26"/>
      <c r="U79" s="17"/>
      <c r="V79" t="s">
        <v>52</v>
      </c>
    </row>
    <row r="80" spans="1:22" x14ac:dyDescent="0.25">
      <c r="I80" s="26"/>
      <c r="J80" s="26"/>
      <c r="K80" s="26"/>
      <c r="U80" s="17"/>
      <c r="V80" t="s">
        <v>59</v>
      </c>
    </row>
    <row r="81" spans="1:22" x14ac:dyDescent="0.25">
      <c r="I81" s="26"/>
      <c r="J81" s="26"/>
      <c r="K81" s="26"/>
      <c r="U81" s="17"/>
      <c r="V81" t="s">
        <v>86</v>
      </c>
    </row>
    <row r="82" spans="1:22" x14ac:dyDescent="0.25">
      <c r="I82" s="26"/>
      <c r="J82" s="26"/>
      <c r="K82" s="26"/>
      <c r="U82" s="17"/>
      <c r="V82" t="s">
        <v>107</v>
      </c>
    </row>
    <row r="83" spans="1:22" x14ac:dyDescent="0.25">
      <c r="I83" s="26"/>
      <c r="J83" s="26"/>
      <c r="K83" s="26"/>
      <c r="U83" s="17"/>
      <c r="V83" t="s">
        <v>111</v>
      </c>
    </row>
    <row r="84" spans="1:22" x14ac:dyDescent="0.25">
      <c r="I84" s="26"/>
      <c r="J84" s="26"/>
      <c r="K84" s="26"/>
      <c r="U84" s="17"/>
      <c r="V84" t="s">
        <v>130</v>
      </c>
    </row>
    <row r="85" spans="1:22" x14ac:dyDescent="0.25">
      <c r="I85" s="26"/>
      <c r="J85" s="26"/>
      <c r="K85" s="26"/>
      <c r="U85" s="17"/>
      <c r="V85" t="s">
        <v>122</v>
      </c>
    </row>
    <row r="86" spans="1:22" x14ac:dyDescent="0.25">
      <c r="I86" s="26"/>
      <c r="J86" s="26"/>
      <c r="K86" s="26"/>
      <c r="U86" s="17"/>
      <c r="V86" t="s">
        <v>127</v>
      </c>
    </row>
    <row r="87" spans="1:22" x14ac:dyDescent="0.25">
      <c r="U87" s="17"/>
      <c r="V87" t="s">
        <v>122</v>
      </c>
    </row>
    <row r="88" spans="1:22" x14ac:dyDescent="0.25">
      <c r="A88" s="19"/>
      <c r="U88" s="17"/>
      <c r="V88" t="s">
        <v>119</v>
      </c>
    </row>
    <row r="89" spans="1:22" x14ac:dyDescent="0.25">
      <c r="U89" s="17"/>
      <c r="V89" t="s">
        <v>126</v>
      </c>
    </row>
    <row r="90" spans="1:22" x14ac:dyDescent="0.25">
      <c r="U90" s="17"/>
    </row>
    <row r="91" spans="1:22" x14ac:dyDescent="0.25">
      <c r="U91" s="17"/>
      <c r="V91" t="s">
        <v>37</v>
      </c>
    </row>
    <row r="92" spans="1:22" x14ac:dyDescent="0.25">
      <c r="U92" s="17"/>
      <c r="V92" t="s">
        <v>86</v>
      </c>
    </row>
    <row r="93" spans="1:22" x14ac:dyDescent="0.25">
      <c r="U93" s="17"/>
      <c r="V93" t="s">
        <v>130</v>
      </c>
    </row>
    <row r="94" spans="1:22" x14ac:dyDescent="0.25">
      <c r="A94" s="5"/>
    </row>
    <row r="95" spans="1:22" x14ac:dyDescent="0.25">
      <c r="V95" t="s">
        <v>111</v>
      </c>
    </row>
    <row r="96" spans="1:22" x14ac:dyDescent="0.25">
      <c r="A96" s="19"/>
      <c r="V96" t="s">
        <v>122</v>
      </c>
    </row>
    <row r="97" spans="1:22" x14ac:dyDescent="0.25">
      <c r="A97" s="19"/>
      <c r="V97" t="s">
        <v>21</v>
      </c>
    </row>
    <row r="98" spans="1:22" x14ac:dyDescent="0.25">
      <c r="V98" t="s">
        <v>23</v>
      </c>
    </row>
    <row r="99" spans="1:22" x14ac:dyDescent="0.25">
      <c r="V99" t="s">
        <v>62</v>
      </c>
    </row>
    <row r="100" spans="1:22" x14ac:dyDescent="0.25">
      <c r="V100" t="s">
        <v>86</v>
      </c>
    </row>
    <row r="101" spans="1:22" x14ac:dyDescent="0.25">
      <c r="V101" t="s">
        <v>49</v>
      </c>
    </row>
    <row r="102" spans="1:22" x14ac:dyDescent="0.25">
      <c r="A102" s="18"/>
      <c r="V102" t="s">
        <v>52</v>
      </c>
    </row>
    <row r="103" spans="1:22" x14ac:dyDescent="0.25">
      <c r="V103" t="s">
        <v>59</v>
      </c>
    </row>
  </sheetData>
  <sortState ref="A3:U72">
    <sortCondition ref="B3:B72"/>
    <sortCondition ref="C3:C72"/>
    <sortCondition ref="D3:D72"/>
  </sortState>
  <mergeCells count="2">
    <mergeCell ref="M1:N1"/>
    <mergeCell ref="F1:H1"/>
  </mergeCells>
  <pageMargins left="0.7" right="0.7" top="0.75" bottom="0.75" header="0.3" footer="0.3"/>
  <pageSetup scale="3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32" sqref="F32"/>
    </sheetView>
  </sheetViews>
  <sheetFormatPr defaultRowHeight="15" x14ac:dyDescent="0.25"/>
  <cols>
    <col min="1" max="1" width="19.85546875" customWidth="1"/>
    <col min="2" max="2" width="15.28515625" customWidth="1"/>
    <col min="3" max="3" width="15.140625" customWidth="1"/>
    <col min="4" max="4" width="19.7109375" customWidth="1"/>
    <col min="5" max="5" width="14.28515625" customWidth="1"/>
    <col min="6" max="6" width="6.7109375" customWidth="1"/>
    <col min="7" max="7" width="9.42578125" customWidth="1"/>
    <col min="8" max="8" width="13.42578125" customWidth="1"/>
    <col min="10" max="10" width="12.28515625" customWidth="1"/>
    <col min="11" max="11" width="31.42578125" customWidth="1"/>
    <col min="12" max="12" width="13" customWidth="1"/>
    <col min="15" max="15" width="11.7109375" customWidth="1"/>
  </cols>
  <sheetData>
    <row r="1" spans="1:16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s="10" t="s">
        <v>6</v>
      </c>
      <c r="H1" s="10" t="s">
        <v>7</v>
      </c>
      <c r="I1" t="s">
        <v>8</v>
      </c>
      <c r="J1" s="2" t="s">
        <v>143</v>
      </c>
      <c r="K1" t="s">
        <v>9</v>
      </c>
      <c r="L1" t="s">
        <v>10</v>
      </c>
      <c r="M1" t="s">
        <v>11</v>
      </c>
      <c r="N1" t="s">
        <v>12</v>
      </c>
      <c r="O1" s="2" t="s">
        <v>153</v>
      </c>
      <c r="P1" t="s">
        <v>13</v>
      </c>
    </row>
    <row r="3" spans="1:16" x14ac:dyDescent="0.25">
      <c r="B3" t="s">
        <v>26</v>
      </c>
      <c r="C3" t="s">
        <v>29</v>
      </c>
      <c r="D3" s="3" t="s">
        <v>30</v>
      </c>
      <c r="E3" t="s">
        <v>31</v>
      </c>
      <c r="F3">
        <v>150</v>
      </c>
      <c r="G3">
        <v>2400</v>
      </c>
      <c r="H3">
        <v>976</v>
      </c>
      <c r="I3" t="s">
        <v>14</v>
      </c>
      <c r="J3" t="s">
        <v>144</v>
      </c>
      <c r="K3" t="s">
        <v>32</v>
      </c>
      <c r="L3" s="1">
        <v>42627</v>
      </c>
      <c r="M3">
        <v>48.555556000000003</v>
      </c>
      <c r="N3">
        <v>-118.396666</v>
      </c>
      <c r="O3" s="3" t="b">
        <v>1</v>
      </c>
      <c r="P3" t="s">
        <v>28</v>
      </c>
    </row>
    <row r="4" spans="1:16" x14ac:dyDescent="0.25">
      <c r="A4" s="4">
        <v>10002310</v>
      </c>
      <c r="B4" t="s">
        <v>16</v>
      </c>
      <c r="C4" t="s">
        <v>33</v>
      </c>
      <c r="D4" s="3" t="s">
        <v>34</v>
      </c>
      <c r="E4" t="s">
        <v>35</v>
      </c>
      <c r="F4">
        <v>183</v>
      </c>
      <c r="G4">
        <v>1518</v>
      </c>
      <c r="H4">
        <v>40</v>
      </c>
      <c r="I4" t="s">
        <v>14</v>
      </c>
      <c r="J4" t="s">
        <v>147</v>
      </c>
      <c r="K4" t="s">
        <v>36</v>
      </c>
      <c r="L4" s="1">
        <v>42627</v>
      </c>
      <c r="M4">
        <v>47.3217</v>
      </c>
      <c r="N4">
        <v>-120.6901</v>
      </c>
      <c r="O4" s="3" t="b">
        <v>1</v>
      </c>
      <c r="P4" t="s">
        <v>28</v>
      </c>
    </row>
    <row r="5" spans="1:16" x14ac:dyDescent="0.25">
      <c r="L5" s="1"/>
    </row>
    <row r="6" spans="1:16" x14ac:dyDescent="0.25">
      <c r="B6" t="s">
        <v>26</v>
      </c>
      <c r="C6" t="s">
        <v>29</v>
      </c>
      <c r="D6" s="3" t="s">
        <v>30</v>
      </c>
      <c r="E6" t="s">
        <v>31</v>
      </c>
      <c r="F6">
        <v>60</v>
      </c>
      <c r="G6">
        <v>960</v>
      </c>
      <c r="H6">
        <v>293</v>
      </c>
      <c r="I6" t="s">
        <v>14</v>
      </c>
      <c r="J6" t="s">
        <v>144</v>
      </c>
      <c r="K6" t="s">
        <v>38</v>
      </c>
      <c r="L6" s="1">
        <v>42628</v>
      </c>
      <c r="M6">
        <v>48.555556000000003</v>
      </c>
      <c r="N6">
        <v>-118.396666</v>
      </c>
      <c r="O6" s="3" t="b">
        <v>1</v>
      </c>
      <c r="P6" t="s">
        <v>37</v>
      </c>
    </row>
    <row r="8" spans="1:16" x14ac:dyDescent="0.25">
      <c r="A8" s="4">
        <v>10002310</v>
      </c>
      <c r="B8" t="s">
        <v>16</v>
      </c>
      <c r="C8" t="s">
        <v>33</v>
      </c>
      <c r="D8" s="3" t="s">
        <v>34</v>
      </c>
      <c r="E8" t="s">
        <v>35</v>
      </c>
      <c r="F8">
        <v>80</v>
      </c>
      <c r="G8">
        <v>640</v>
      </c>
      <c r="H8">
        <v>480</v>
      </c>
      <c r="I8" t="s">
        <v>14</v>
      </c>
      <c r="J8" t="s">
        <v>147</v>
      </c>
      <c r="K8" t="s">
        <v>53</v>
      </c>
      <c r="L8" s="1">
        <v>42634</v>
      </c>
      <c r="M8">
        <v>47.3217</v>
      </c>
      <c r="N8">
        <v>-120.6901</v>
      </c>
      <c r="O8" s="3" t="b">
        <v>1</v>
      </c>
      <c r="P8" t="s">
        <v>52</v>
      </c>
    </row>
    <row r="10" spans="1:16" x14ac:dyDescent="0.25">
      <c r="A10" s="4">
        <v>10002310</v>
      </c>
      <c r="B10" t="s">
        <v>16</v>
      </c>
      <c r="C10" t="s">
        <v>33</v>
      </c>
      <c r="D10" s="3" t="s">
        <v>34</v>
      </c>
      <c r="E10" t="s">
        <v>35</v>
      </c>
      <c r="F10">
        <v>85</v>
      </c>
      <c r="G10">
        <v>680</v>
      </c>
      <c r="H10" t="s">
        <v>15</v>
      </c>
      <c r="I10" t="s">
        <v>14</v>
      </c>
      <c r="J10" t="s">
        <v>147</v>
      </c>
      <c r="K10" t="s">
        <v>60</v>
      </c>
      <c r="L10" s="1">
        <v>42635</v>
      </c>
      <c r="M10">
        <v>47.3217</v>
      </c>
      <c r="N10">
        <v>-120.6901</v>
      </c>
      <c r="O10" s="3" t="b">
        <v>1</v>
      </c>
      <c r="P10" t="s">
        <v>59</v>
      </c>
    </row>
    <row r="12" spans="1:16" x14ac:dyDescent="0.25">
      <c r="B12" t="s">
        <v>26</v>
      </c>
      <c r="C12" t="s">
        <v>63</v>
      </c>
      <c r="D12" s="3" t="s">
        <v>64</v>
      </c>
      <c r="E12" t="s">
        <v>65</v>
      </c>
      <c r="F12">
        <v>100</v>
      </c>
      <c r="G12">
        <v>600</v>
      </c>
      <c r="H12" t="s">
        <v>15</v>
      </c>
      <c r="I12" t="s">
        <v>14</v>
      </c>
      <c r="J12" t="s">
        <v>151</v>
      </c>
      <c r="K12" t="s">
        <v>66</v>
      </c>
      <c r="L12" s="1">
        <v>42639</v>
      </c>
      <c r="M12">
        <v>48.621386000000001</v>
      </c>
      <c r="N12">
        <v>-117.25740999999999</v>
      </c>
      <c r="O12" s="3" t="b">
        <v>1</v>
      </c>
      <c r="P12" t="s">
        <v>62</v>
      </c>
    </row>
    <row r="14" spans="1:16" x14ac:dyDescent="0.25">
      <c r="B14" t="s">
        <v>26</v>
      </c>
      <c r="C14" t="s">
        <v>29</v>
      </c>
      <c r="D14" s="3" t="s">
        <v>30</v>
      </c>
      <c r="E14" t="s">
        <v>31</v>
      </c>
      <c r="F14">
        <v>450</v>
      </c>
      <c r="G14">
        <v>7200</v>
      </c>
      <c r="H14">
        <v>753</v>
      </c>
      <c r="I14" t="s">
        <v>14</v>
      </c>
      <c r="J14" t="s">
        <v>144</v>
      </c>
      <c r="K14" t="s">
        <v>77</v>
      </c>
      <c r="L14" s="1">
        <v>42640</v>
      </c>
      <c r="M14">
        <v>48.555556000000003</v>
      </c>
      <c r="N14">
        <v>-118.396666</v>
      </c>
      <c r="O14" s="3" t="b">
        <v>1</v>
      </c>
      <c r="P14" t="s">
        <v>73</v>
      </c>
    </row>
    <row r="16" spans="1:16" x14ac:dyDescent="0.25">
      <c r="B16" t="s">
        <v>26</v>
      </c>
      <c r="C16" t="s">
        <v>29</v>
      </c>
      <c r="D16" s="3" t="s">
        <v>30</v>
      </c>
      <c r="E16" t="s">
        <v>31</v>
      </c>
      <c r="F16">
        <v>450</v>
      </c>
      <c r="G16">
        <v>7200</v>
      </c>
      <c r="H16">
        <v>4238</v>
      </c>
      <c r="I16" t="s">
        <v>14</v>
      </c>
      <c r="J16" t="s">
        <v>144</v>
      </c>
      <c r="K16" t="s">
        <v>91</v>
      </c>
      <c r="L16" s="1">
        <v>42641</v>
      </c>
      <c r="M16">
        <v>48.555556000000003</v>
      </c>
      <c r="N16">
        <v>-118.396666</v>
      </c>
      <c r="O16" s="3" t="b">
        <v>1</v>
      </c>
      <c r="P16" t="s">
        <v>86</v>
      </c>
    </row>
    <row r="17" spans="1:16" x14ac:dyDescent="0.25">
      <c r="B17" t="s">
        <v>16</v>
      </c>
      <c r="C17" t="s">
        <v>67</v>
      </c>
      <c r="D17" s="3" t="s">
        <v>68</v>
      </c>
      <c r="E17" t="s">
        <v>69</v>
      </c>
      <c r="F17">
        <v>70</v>
      </c>
      <c r="G17">
        <v>502</v>
      </c>
      <c r="H17">
        <v>273</v>
      </c>
      <c r="I17" t="s">
        <v>14</v>
      </c>
      <c r="J17" t="s">
        <v>149</v>
      </c>
      <c r="K17" t="s">
        <v>92</v>
      </c>
      <c r="L17" s="1">
        <v>42641</v>
      </c>
      <c r="M17">
        <v>47.969099999999997</v>
      </c>
      <c r="N17">
        <v>-120.2991</v>
      </c>
      <c r="O17" s="3" t="b">
        <v>1</v>
      </c>
      <c r="P17" t="s">
        <v>86</v>
      </c>
    </row>
    <row r="18" spans="1:16" x14ac:dyDescent="0.25">
      <c r="B18" t="s">
        <v>26</v>
      </c>
      <c r="C18" t="s">
        <v>63</v>
      </c>
      <c r="D18" s="3" t="s">
        <v>76</v>
      </c>
      <c r="E18" t="s">
        <v>65</v>
      </c>
      <c r="F18">
        <v>300</v>
      </c>
      <c r="G18">
        <v>1650</v>
      </c>
      <c r="H18" t="s">
        <v>15</v>
      </c>
      <c r="I18" t="s">
        <v>14</v>
      </c>
      <c r="J18" t="s">
        <v>151</v>
      </c>
      <c r="K18" t="s">
        <v>90</v>
      </c>
      <c r="L18" s="1">
        <v>42641</v>
      </c>
      <c r="M18">
        <v>48.621386000000001</v>
      </c>
      <c r="N18">
        <v>-117.25740999999999</v>
      </c>
      <c r="O18" s="3" t="b">
        <v>1</v>
      </c>
      <c r="P18" t="s">
        <v>86</v>
      </c>
    </row>
    <row r="20" spans="1:16" x14ac:dyDescent="0.25">
      <c r="B20" t="s">
        <v>16</v>
      </c>
      <c r="C20" t="s">
        <v>67</v>
      </c>
      <c r="D20" s="3" t="s">
        <v>68</v>
      </c>
      <c r="E20" t="s">
        <v>69</v>
      </c>
      <c r="F20">
        <v>70</v>
      </c>
      <c r="G20">
        <v>502</v>
      </c>
      <c r="H20">
        <v>364</v>
      </c>
      <c r="I20" t="s">
        <v>14</v>
      </c>
      <c r="J20" t="s">
        <v>149</v>
      </c>
      <c r="K20" t="s">
        <v>104</v>
      </c>
      <c r="L20" s="1">
        <v>42642</v>
      </c>
      <c r="M20">
        <v>47.969099999999997</v>
      </c>
      <c r="N20">
        <v>-120.2991</v>
      </c>
      <c r="O20" s="12" t="b">
        <v>1</v>
      </c>
      <c r="P20" t="s">
        <v>98</v>
      </c>
    </row>
    <row r="23" spans="1:16" x14ac:dyDescent="0.25">
      <c r="A23" t="s">
        <v>154</v>
      </c>
      <c r="B23">
        <f>COUNTIF(B3:B21,"*")</f>
        <v>11</v>
      </c>
      <c r="D23">
        <f>COUNTIF(D3:D21, "PARADISE 90")</f>
        <v>4</v>
      </c>
      <c r="E23" t="s">
        <v>30</v>
      </c>
    </row>
    <row r="24" spans="1:16" x14ac:dyDescent="0.25">
      <c r="A24" t="s">
        <v>155</v>
      </c>
      <c r="B24">
        <f>COUNTIF(B3:B21, "COLVILLE NF")</f>
        <v>6</v>
      </c>
      <c r="D24">
        <f>COUNTIF(D3:D21, "ORION*")</f>
        <v>3</v>
      </c>
      <c r="E24" t="s">
        <v>34</v>
      </c>
    </row>
    <row r="25" spans="1:16" x14ac:dyDescent="0.25">
      <c r="A25" t="s">
        <v>156</v>
      </c>
      <c r="B25">
        <f>COUNTIF(B3:B21, "WENATCHEE NF")</f>
        <v>5</v>
      </c>
      <c r="D25">
        <f>COUNTIF(D3:D20, "HANLON*")</f>
        <v>2</v>
      </c>
      <c r="E25" t="s">
        <v>157</v>
      </c>
      <c r="I25" s="28" t="s">
        <v>170</v>
      </c>
    </row>
    <row r="26" spans="1:16" x14ac:dyDescent="0.25">
      <c r="D26">
        <f>COUNTIF(D3:D20, "25 MILE*")</f>
        <v>2</v>
      </c>
      <c r="E26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SmokeMgmtApprovalsbyDate</vt:lpstr>
      <vt:lpstr>Sort by Forest</vt:lpstr>
      <vt:lpstr>Pilot burns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Janice L -FS</dc:creator>
  <cp:lastModifiedBy>Peterson, Janice L -FS</cp:lastModifiedBy>
  <cp:lastPrinted>2016-10-28T20:47:03Z</cp:lastPrinted>
  <dcterms:created xsi:type="dcterms:W3CDTF">2016-10-12T19:34:26Z</dcterms:created>
  <dcterms:modified xsi:type="dcterms:W3CDTF">2016-10-31T17:38:28Z</dcterms:modified>
</cp:coreProperties>
</file>