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3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4.xml" ContentType="application/vnd.openxmlformats-officedocument.drawing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drawings/drawing5.xml" ContentType="application/vnd.openxmlformats-officedocument.drawing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Qian\Desktop\Research\BH\數據整理\"/>
    </mc:Choice>
  </mc:AlternateContent>
  <xr:revisionPtr revIDLastSave="0" documentId="13_ncr:1_{FC747B4C-FDAB-436E-AA5E-0F3313127837}" xr6:coauthVersionLast="36" xr6:coauthVersionMax="36" xr10:uidLastSave="{00000000-0000-0000-0000-000000000000}"/>
  <bookViews>
    <workbookView xWindow="0" yWindow="0" windowWidth="28800" windowHeight="12765" tabRatio="632" activeTab="4" xr2:uid="{E928B3DE-A0ED-4405-8625-F1473E96D9B2}"/>
  </bookViews>
  <sheets>
    <sheet name="結果" sheetId="20" r:id="rId1"/>
    <sheet name="50 Hz" sheetId="2" r:id="rId2"/>
    <sheet name="200 Hz" sheetId="14" r:id="rId3"/>
    <sheet name="400 Hz" sheetId="18" r:id="rId4"/>
    <sheet name="800 Hz" sheetId="1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1" i="18" l="1"/>
  <c r="L51" i="18"/>
  <c r="K52" i="18"/>
  <c r="L52" i="18"/>
  <c r="K53" i="18"/>
  <c r="L53" i="18"/>
  <c r="K54" i="18"/>
  <c r="L54" i="18"/>
  <c r="K55" i="18"/>
  <c r="L55" i="18"/>
  <c r="K56" i="18"/>
  <c r="K61" i="18" s="1"/>
  <c r="L56" i="18"/>
  <c r="K57" i="18"/>
  <c r="L57" i="18"/>
  <c r="K58" i="18"/>
  <c r="L58" i="18"/>
  <c r="K59" i="18"/>
  <c r="L59" i="18"/>
  <c r="K60" i="18"/>
  <c r="L60" i="18"/>
  <c r="G7" i="2"/>
  <c r="AR47" i="2" l="1"/>
  <c r="AR46" i="2"/>
  <c r="AR45" i="2"/>
  <c r="AR44" i="2"/>
  <c r="AR43" i="2"/>
  <c r="AR42" i="2"/>
  <c r="AR41" i="2"/>
  <c r="AR40" i="2"/>
  <c r="AR39" i="2" l="1"/>
  <c r="BK14" i="19" l="1"/>
  <c r="BK13" i="19"/>
  <c r="BK12" i="19"/>
  <c r="BK11" i="19"/>
  <c r="BK10" i="19"/>
  <c r="BK9" i="19"/>
  <c r="BK8" i="19"/>
  <c r="BK7" i="19"/>
  <c r="BK6" i="19"/>
  <c r="BK5" i="19"/>
  <c r="AW14" i="19"/>
  <c r="AW13" i="19"/>
  <c r="AW12" i="19"/>
  <c r="AW11" i="19"/>
  <c r="AW10" i="19"/>
  <c r="AW9" i="19"/>
  <c r="AW8" i="19"/>
  <c r="AW7" i="19"/>
  <c r="AW6" i="19"/>
  <c r="AW5" i="19"/>
  <c r="AI14" i="19"/>
  <c r="AI13" i="19"/>
  <c r="AI12" i="19"/>
  <c r="AI11" i="19"/>
  <c r="AI10" i="19"/>
  <c r="AI9" i="19"/>
  <c r="AI8" i="19"/>
  <c r="AI7" i="19"/>
  <c r="AI6" i="19"/>
  <c r="AI5" i="19"/>
  <c r="U14" i="19"/>
  <c r="U13" i="19"/>
  <c r="U12" i="19"/>
  <c r="U11" i="19"/>
  <c r="U10" i="19"/>
  <c r="U9" i="19"/>
  <c r="U8" i="19"/>
  <c r="U7" i="19"/>
  <c r="U6" i="19"/>
  <c r="U5" i="19"/>
  <c r="G14" i="19"/>
  <c r="G13" i="19"/>
  <c r="G12" i="19"/>
  <c r="G11" i="19"/>
  <c r="G10" i="19"/>
  <c r="G9" i="19"/>
  <c r="G8" i="19"/>
  <c r="G7" i="19"/>
  <c r="G6" i="19"/>
  <c r="G5" i="19"/>
  <c r="BK14" i="18"/>
  <c r="BK13" i="18"/>
  <c r="BK12" i="18"/>
  <c r="BK11" i="18"/>
  <c r="BK10" i="18"/>
  <c r="BK9" i="18"/>
  <c r="BK8" i="18"/>
  <c r="BK7" i="18"/>
  <c r="BK6" i="18"/>
  <c r="BK5" i="18"/>
  <c r="AW14" i="18"/>
  <c r="AW13" i="18"/>
  <c r="AW12" i="18"/>
  <c r="AW11" i="18"/>
  <c r="AW10" i="18"/>
  <c r="AW9" i="18"/>
  <c r="AW8" i="18"/>
  <c r="AW7" i="18"/>
  <c r="AW6" i="18"/>
  <c r="AW5" i="18"/>
  <c r="AI14" i="18"/>
  <c r="AI13" i="18"/>
  <c r="AI12" i="18"/>
  <c r="AI11" i="18"/>
  <c r="AI10" i="18"/>
  <c r="AI9" i="18"/>
  <c r="AI8" i="18"/>
  <c r="AI7" i="18"/>
  <c r="AI6" i="18"/>
  <c r="AI5" i="18"/>
  <c r="U14" i="18"/>
  <c r="U13" i="18"/>
  <c r="U12" i="18"/>
  <c r="U11" i="18"/>
  <c r="U10" i="18"/>
  <c r="U9" i="18"/>
  <c r="U8" i="18"/>
  <c r="U7" i="18"/>
  <c r="U6" i="18"/>
  <c r="U5" i="18"/>
  <c r="G14" i="18"/>
  <c r="G13" i="18"/>
  <c r="G12" i="18"/>
  <c r="G11" i="18"/>
  <c r="G10" i="18"/>
  <c r="G9" i="18"/>
  <c r="G8" i="18"/>
  <c r="G7" i="18"/>
  <c r="G6" i="18"/>
  <c r="G5" i="18"/>
  <c r="G14" i="14"/>
  <c r="G13" i="14"/>
  <c r="G12" i="14"/>
  <c r="G11" i="14"/>
  <c r="G10" i="14"/>
  <c r="G9" i="14"/>
  <c r="G8" i="14"/>
  <c r="G7" i="14"/>
  <c r="G6" i="14"/>
  <c r="G5" i="14"/>
  <c r="U14" i="14"/>
  <c r="U13" i="14"/>
  <c r="U12" i="14"/>
  <c r="U11" i="14"/>
  <c r="U10" i="14"/>
  <c r="U9" i="14"/>
  <c r="U8" i="14"/>
  <c r="U7" i="14"/>
  <c r="U6" i="14"/>
  <c r="U5" i="14"/>
  <c r="AI14" i="14"/>
  <c r="AI13" i="14"/>
  <c r="AI12" i="14"/>
  <c r="AI11" i="14"/>
  <c r="AI10" i="14"/>
  <c r="AI9" i="14"/>
  <c r="AI8" i="14"/>
  <c r="AI7" i="14"/>
  <c r="AI6" i="14"/>
  <c r="AI5" i="14"/>
  <c r="BK14" i="14"/>
  <c r="BK13" i="14"/>
  <c r="BK12" i="14"/>
  <c r="BK11" i="14"/>
  <c r="BK10" i="14"/>
  <c r="BK9" i="14"/>
  <c r="BK8" i="14"/>
  <c r="BK7" i="14"/>
  <c r="BK6" i="14"/>
  <c r="BK5" i="14"/>
  <c r="AW14" i="14"/>
  <c r="AW13" i="14"/>
  <c r="AW12" i="14"/>
  <c r="AW11" i="14"/>
  <c r="AW10" i="14"/>
  <c r="AW9" i="14"/>
  <c r="AW8" i="14"/>
  <c r="AW7" i="14"/>
  <c r="AW6" i="14"/>
  <c r="AW5" i="14"/>
  <c r="BK14" i="2"/>
  <c r="BK13" i="2"/>
  <c r="BK12" i="2"/>
  <c r="BK11" i="2"/>
  <c r="BK10" i="2"/>
  <c r="BK9" i="2"/>
  <c r="BK8" i="2"/>
  <c r="BK7" i="2"/>
  <c r="BK6" i="2"/>
  <c r="BK5" i="2"/>
  <c r="AW14" i="2"/>
  <c r="AW13" i="2"/>
  <c r="AW12" i="2"/>
  <c r="AW11" i="2"/>
  <c r="AW10" i="2"/>
  <c r="AW9" i="2"/>
  <c r="AW8" i="2"/>
  <c r="AW7" i="2"/>
  <c r="AW6" i="2"/>
  <c r="AW5" i="2"/>
  <c r="AI14" i="2"/>
  <c r="AI13" i="2"/>
  <c r="AI12" i="2"/>
  <c r="AI11" i="2"/>
  <c r="AI10" i="2"/>
  <c r="AI9" i="2"/>
  <c r="AI8" i="2"/>
  <c r="AI7" i="2"/>
  <c r="AI6" i="2"/>
  <c r="AI5" i="2"/>
  <c r="U14" i="2"/>
  <c r="U13" i="2"/>
  <c r="U12" i="2"/>
  <c r="U11" i="2"/>
  <c r="U10" i="2"/>
  <c r="U9" i="2"/>
  <c r="U8" i="2"/>
  <c r="U7" i="2"/>
  <c r="U6" i="2"/>
  <c r="U5" i="2"/>
  <c r="G14" i="2"/>
  <c r="G13" i="2"/>
  <c r="G12" i="2"/>
  <c r="G11" i="2"/>
  <c r="G10" i="2"/>
  <c r="G9" i="2"/>
  <c r="G8" i="2"/>
  <c r="G6" i="2"/>
  <c r="G5" i="2"/>
  <c r="N14" i="18"/>
  <c r="M14" i="18"/>
  <c r="N13" i="18"/>
  <c r="M13" i="18"/>
  <c r="N12" i="18"/>
  <c r="M12" i="18"/>
  <c r="N11" i="18"/>
  <c r="M11" i="18"/>
  <c r="N10" i="18"/>
  <c r="M10" i="18"/>
  <c r="N9" i="18"/>
  <c r="M9" i="18"/>
  <c r="N8" i="18"/>
  <c r="M8" i="18"/>
  <c r="N7" i="18"/>
  <c r="M7" i="18"/>
  <c r="N6" i="18"/>
  <c r="M6" i="18"/>
  <c r="N5" i="18"/>
  <c r="M5" i="18"/>
  <c r="M15" i="18" l="1"/>
  <c r="BC7" i="19"/>
  <c r="BQ7" i="19"/>
  <c r="AO7" i="19"/>
  <c r="BR5" i="19"/>
  <c r="BQ14" i="19"/>
  <c r="BD20" i="19" s="1"/>
  <c r="BD29" i="19" s="1"/>
  <c r="BQ13" i="19"/>
  <c r="BQ12" i="19"/>
  <c r="BQ11" i="19"/>
  <c r="BQ10" i="19"/>
  <c r="BQ9" i="19"/>
  <c r="BQ8" i="19"/>
  <c r="BQ6" i="19"/>
  <c r="BQ5" i="19"/>
  <c r="BC14" i="19"/>
  <c r="AQ20" i="19" s="1"/>
  <c r="AQ29" i="19" s="1"/>
  <c r="BC13" i="19"/>
  <c r="BC12" i="19"/>
  <c r="BC11" i="19"/>
  <c r="AP19" i="19" s="1"/>
  <c r="AP25" i="19" s="1"/>
  <c r="BC10" i="19"/>
  <c r="BC9" i="19"/>
  <c r="BC8" i="19"/>
  <c r="BC6" i="19"/>
  <c r="BC5" i="19"/>
  <c r="AO14" i="19"/>
  <c r="AD20" i="19" s="1"/>
  <c r="AD29" i="19" s="1"/>
  <c r="AO13" i="19"/>
  <c r="AO12" i="19"/>
  <c r="AO11" i="19"/>
  <c r="AO10" i="19"/>
  <c r="AO9" i="19"/>
  <c r="AO8" i="19"/>
  <c r="AO6" i="19"/>
  <c r="AD18" i="19" s="1"/>
  <c r="AD27" i="19" s="1"/>
  <c r="AO5" i="19"/>
  <c r="AA14" i="19"/>
  <c r="Q20" i="19" s="1"/>
  <c r="Q29" i="19" s="1"/>
  <c r="AA13" i="19"/>
  <c r="AA12" i="19"/>
  <c r="AA11" i="19"/>
  <c r="AA10" i="19"/>
  <c r="AA9" i="19"/>
  <c r="AA8" i="19"/>
  <c r="AA7" i="19"/>
  <c r="AA6" i="19"/>
  <c r="AA5" i="19"/>
  <c r="M7" i="19"/>
  <c r="M6" i="19"/>
  <c r="M14" i="19"/>
  <c r="M13" i="19"/>
  <c r="M12" i="19"/>
  <c r="M11" i="19"/>
  <c r="M10" i="19"/>
  <c r="M9" i="19"/>
  <c r="M8" i="19"/>
  <c r="M5" i="19"/>
  <c r="BR7" i="14"/>
  <c r="BQ7" i="14"/>
  <c r="Q17" i="19" l="1"/>
  <c r="Q26" i="19" s="1"/>
  <c r="AC18" i="19"/>
  <c r="AC24" i="19" s="1"/>
  <c r="D18" i="19"/>
  <c r="D27" i="19" s="1"/>
  <c r="Q18" i="19"/>
  <c r="Q27" i="19" s="1"/>
  <c r="BC18" i="19"/>
  <c r="BC24" i="19" s="1"/>
  <c r="P19" i="19"/>
  <c r="P25" i="19" s="1"/>
  <c r="AO15" i="19"/>
  <c r="D19" i="19"/>
  <c r="D28" i="19" s="1"/>
  <c r="Q19" i="19"/>
  <c r="Q28" i="19" s="1"/>
  <c r="AC19" i="19"/>
  <c r="AC25" i="19" s="1"/>
  <c r="C18" i="19"/>
  <c r="C24" i="19" s="1"/>
  <c r="P18" i="19"/>
  <c r="P24" i="19" s="1"/>
  <c r="D17" i="19"/>
  <c r="D26" i="19" s="1"/>
  <c r="BD18" i="19"/>
  <c r="BD27" i="19" s="1"/>
  <c r="AD19" i="19"/>
  <c r="AD28" i="19" s="1"/>
  <c r="AQ18" i="19"/>
  <c r="AQ27" i="19" s="1"/>
  <c r="BC17" i="19"/>
  <c r="BC23" i="19" s="1"/>
  <c r="C19" i="19"/>
  <c r="C25" i="19" s="1"/>
  <c r="AQ17" i="19"/>
  <c r="AQ26" i="19" s="1"/>
  <c r="BC19" i="19"/>
  <c r="BC25" i="19" s="1"/>
  <c r="BC15" i="19"/>
  <c r="D20" i="19"/>
  <c r="D29" i="19" s="1"/>
  <c r="AC17" i="19"/>
  <c r="AC23" i="19" s="1"/>
  <c r="AP17" i="19"/>
  <c r="AP23" i="19" s="1"/>
  <c r="C17" i="19"/>
  <c r="C23" i="19" s="1"/>
  <c r="AP18" i="19"/>
  <c r="AP24" i="19" s="1"/>
  <c r="AD17" i="19"/>
  <c r="AD26" i="19" s="1"/>
  <c r="AQ19" i="19"/>
  <c r="AQ28" i="19" s="1"/>
  <c r="M15" i="19"/>
  <c r="AA15" i="19"/>
  <c r="BQ15" i="19"/>
  <c r="BD17" i="19"/>
  <c r="BD26" i="19" s="1"/>
  <c r="P17" i="19"/>
  <c r="P23" i="19" s="1"/>
  <c r="BD19" i="19"/>
  <c r="BD28" i="19" s="1"/>
  <c r="BQ14" i="14"/>
  <c r="BD21" i="14" s="1"/>
  <c r="BD30" i="14" s="1"/>
  <c r="BQ13" i="14"/>
  <c r="BQ12" i="14"/>
  <c r="BQ11" i="14"/>
  <c r="BQ10" i="14"/>
  <c r="BQ9" i="14"/>
  <c r="BQ8" i="14"/>
  <c r="BQ6" i="14"/>
  <c r="BQ5" i="14"/>
  <c r="BC7" i="14"/>
  <c r="BC14" i="14"/>
  <c r="AQ21" i="14" s="1"/>
  <c r="AQ30" i="14" s="1"/>
  <c r="BC13" i="14"/>
  <c r="BC12" i="14"/>
  <c r="BC11" i="14"/>
  <c r="BC10" i="14"/>
  <c r="BC9" i="14"/>
  <c r="BC8" i="14"/>
  <c r="BC6" i="14"/>
  <c r="BC5" i="14"/>
  <c r="AO7" i="14"/>
  <c r="AO14" i="14"/>
  <c r="AD21" i="14" s="1"/>
  <c r="AD30" i="14" s="1"/>
  <c r="AO13" i="14"/>
  <c r="AO12" i="14"/>
  <c r="AO11" i="14"/>
  <c r="AO10" i="14"/>
  <c r="AO9" i="14"/>
  <c r="AO8" i="14"/>
  <c r="AO6" i="14"/>
  <c r="AO5" i="14"/>
  <c r="AA14" i="14"/>
  <c r="Q21" i="14" s="1"/>
  <c r="Q30" i="14" s="1"/>
  <c r="AA13" i="14"/>
  <c r="AA12" i="14"/>
  <c r="AA11" i="14"/>
  <c r="AA10" i="14"/>
  <c r="AA9" i="14"/>
  <c r="AA8" i="14"/>
  <c r="AA7" i="14"/>
  <c r="AA6" i="14"/>
  <c r="AA5" i="14"/>
  <c r="M7" i="14"/>
  <c r="M14" i="14"/>
  <c r="M13" i="14"/>
  <c r="M12" i="14"/>
  <c r="M11" i="14"/>
  <c r="M10" i="14"/>
  <c r="M9" i="14"/>
  <c r="M8" i="14"/>
  <c r="M6" i="14"/>
  <c r="D19" i="14" s="1"/>
  <c r="M5" i="14"/>
  <c r="BQ7" i="2"/>
  <c r="AO7" i="2"/>
  <c r="AO14" i="2"/>
  <c r="AO13" i="2"/>
  <c r="AO12" i="2"/>
  <c r="AO11" i="2"/>
  <c r="AC20" i="2" s="1"/>
  <c r="AO10" i="2"/>
  <c r="AO9" i="2"/>
  <c r="AO8" i="2"/>
  <c r="AO6" i="2"/>
  <c r="AO5" i="2"/>
  <c r="AA14" i="2"/>
  <c r="AA13" i="2"/>
  <c r="AA12" i="2"/>
  <c r="AA11" i="2"/>
  <c r="AA10" i="2"/>
  <c r="AA9" i="2"/>
  <c r="AA8" i="2"/>
  <c r="AA7" i="2"/>
  <c r="AA6" i="2"/>
  <c r="AA5" i="2"/>
  <c r="BC14" i="2"/>
  <c r="BC13" i="2"/>
  <c r="BC12" i="2"/>
  <c r="BC11" i="2"/>
  <c r="BC10" i="2"/>
  <c r="BC9" i="2"/>
  <c r="BC8" i="2"/>
  <c r="BC7" i="2"/>
  <c r="BC6" i="2"/>
  <c r="BC5" i="2"/>
  <c r="M7" i="2"/>
  <c r="M14" i="2"/>
  <c r="M13" i="2"/>
  <c r="M12" i="2"/>
  <c r="M11" i="2"/>
  <c r="M10" i="2"/>
  <c r="M9" i="2"/>
  <c r="M8" i="2"/>
  <c r="M6" i="2"/>
  <c r="M5" i="2"/>
  <c r="BD20" i="14" l="1"/>
  <c r="BD29" i="14" s="1"/>
  <c r="AP19" i="14"/>
  <c r="AP25" i="14" s="1"/>
  <c r="P19" i="14"/>
  <c r="P25" i="14" s="1"/>
  <c r="AD20" i="2"/>
  <c r="BC15" i="2"/>
  <c r="AQ19" i="2"/>
  <c r="AC18" i="2"/>
  <c r="P19" i="2"/>
  <c r="AQ20" i="2"/>
  <c r="AC20" i="14"/>
  <c r="AC26" i="14" s="1"/>
  <c r="AQ19" i="14"/>
  <c r="AQ28" i="14" s="1"/>
  <c r="AC19" i="14"/>
  <c r="AC25" i="14" s="1"/>
  <c r="C19" i="14"/>
  <c r="AQ20" i="14"/>
  <c r="AQ29" i="14" s="1"/>
  <c r="P20" i="14"/>
  <c r="P26" i="14" s="1"/>
  <c r="Q18" i="14"/>
  <c r="Q27" i="14" s="1"/>
  <c r="C20" i="14"/>
  <c r="AD20" i="14"/>
  <c r="AD29" i="14" s="1"/>
  <c r="AP18" i="14"/>
  <c r="AP24" i="14" s="1"/>
  <c r="BC19" i="14"/>
  <c r="BC25" i="14" s="1"/>
  <c r="AD18" i="14"/>
  <c r="AD27" i="14" s="1"/>
  <c r="D20" i="14"/>
  <c r="AD19" i="14"/>
  <c r="AD28" i="14" s="1"/>
  <c r="AA15" i="14"/>
  <c r="Q19" i="14"/>
  <c r="Q28" i="14" s="1"/>
  <c r="AP20" i="14"/>
  <c r="AP26" i="14" s="1"/>
  <c r="M15" i="14"/>
  <c r="Q20" i="14"/>
  <c r="Q29" i="14" s="1"/>
  <c r="C18" i="14"/>
  <c r="AC18" i="14"/>
  <c r="AC24" i="14" s="1"/>
  <c r="BQ15" i="14"/>
  <c r="BD18" i="14"/>
  <c r="BD27" i="14" s="1"/>
  <c r="D18" i="14"/>
  <c r="BD19" i="14"/>
  <c r="BD28" i="14" s="1"/>
  <c r="BC15" i="14"/>
  <c r="AQ18" i="14"/>
  <c r="AQ27" i="14" s="1"/>
  <c r="P18" i="14"/>
  <c r="P24" i="14" s="1"/>
  <c r="AO15" i="14"/>
  <c r="BC20" i="14"/>
  <c r="BC26" i="14" s="1"/>
  <c r="BC18" i="14"/>
  <c r="BC24" i="14" s="1"/>
  <c r="AA15" i="2"/>
  <c r="AD18" i="2"/>
  <c r="Q19" i="2"/>
  <c r="Q20" i="2"/>
  <c r="D18" i="2"/>
  <c r="AD19" i="2"/>
  <c r="C17" i="2"/>
  <c r="AP19" i="2"/>
  <c r="C18" i="2"/>
  <c r="P20" i="2"/>
  <c r="AP20" i="2"/>
  <c r="D19" i="2"/>
  <c r="C19" i="2"/>
  <c r="AC19" i="2"/>
  <c r="M15" i="2"/>
  <c r="D17" i="2"/>
  <c r="P18" i="2"/>
  <c r="AP18" i="2"/>
  <c r="AO15" i="2"/>
  <c r="Q18" i="2"/>
  <c r="AQ18" i="2"/>
  <c r="BR7" i="19"/>
  <c r="AP7" i="19"/>
  <c r="BD7" i="19"/>
  <c r="N7" i="19"/>
  <c r="AP7" i="18"/>
  <c r="AP7" i="14"/>
  <c r="BD7" i="14"/>
  <c r="N7" i="14"/>
  <c r="N5" i="2"/>
  <c r="AP7" i="2"/>
  <c r="BD7" i="2"/>
  <c r="BR7" i="2"/>
  <c r="N7" i="2"/>
  <c r="BR14" i="18" l="1"/>
  <c r="BQ14" i="18"/>
  <c r="BD20" i="18" s="1"/>
  <c r="BD29" i="18" s="1"/>
  <c r="BR13" i="18"/>
  <c r="BQ13" i="18"/>
  <c r="BR12" i="18"/>
  <c r="BQ12" i="18"/>
  <c r="BR11" i="18"/>
  <c r="BQ11" i="18"/>
  <c r="BR10" i="18"/>
  <c r="BQ10" i="18"/>
  <c r="BR9" i="18"/>
  <c r="BQ9" i="18"/>
  <c r="BR8" i="18"/>
  <c r="BQ8" i="18"/>
  <c r="BR7" i="18"/>
  <c r="BQ7" i="18"/>
  <c r="BR6" i="18"/>
  <c r="BQ6" i="18"/>
  <c r="BR5" i="18"/>
  <c r="BQ5" i="18"/>
  <c r="BR14" i="14"/>
  <c r="BR13" i="14"/>
  <c r="BR12" i="14"/>
  <c r="BR11" i="14"/>
  <c r="BR10" i="14"/>
  <c r="BR9" i="14"/>
  <c r="BR8" i="14"/>
  <c r="BR6" i="14"/>
  <c r="BR5" i="14"/>
  <c r="BR14" i="2"/>
  <c r="BQ14" i="2"/>
  <c r="BR13" i="2"/>
  <c r="BQ13" i="2"/>
  <c r="BR12" i="2"/>
  <c r="BQ12" i="2"/>
  <c r="BR11" i="2"/>
  <c r="BQ11" i="2"/>
  <c r="BR10" i="2"/>
  <c r="BQ10" i="2"/>
  <c r="BR9" i="2"/>
  <c r="BQ9" i="2"/>
  <c r="BR8" i="2"/>
  <c r="BQ8" i="2"/>
  <c r="BR6" i="2"/>
  <c r="BQ6" i="2"/>
  <c r="BR5" i="2"/>
  <c r="BQ5" i="2"/>
  <c r="BC19" i="18" l="1"/>
  <c r="BC25" i="18" s="1"/>
  <c r="BQ15" i="18"/>
  <c r="BC17" i="18"/>
  <c r="BC23" i="18" s="1"/>
  <c r="BD17" i="18"/>
  <c r="BD26" i="18" s="1"/>
  <c r="BD19" i="18"/>
  <c r="BD28" i="18" s="1"/>
  <c r="BD18" i="18"/>
  <c r="BD27" i="18" s="1"/>
  <c r="BC18" i="18"/>
  <c r="BC24" i="18" s="1"/>
  <c r="BQ15" i="2"/>
  <c r="BC19" i="2"/>
  <c r="BD19" i="2"/>
  <c r="BC18" i="2"/>
  <c r="BD18" i="2"/>
  <c r="BD20" i="2"/>
  <c r="BC20" i="2"/>
  <c r="BD14" i="18"/>
  <c r="BC14" i="18"/>
  <c r="AQ20" i="18" s="1"/>
  <c r="AQ29" i="18" s="1"/>
  <c r="AP14" i="18"/>
  <c r="AO14" i="18"/>
  <c r="AD20" i="18" s="1"/>
  <c r="AD29" i="18" s="1"/>
  <c r="AP13" i="18"/>
  <c r="AO13" i="18"/>
  <c r="AB14" i="18"/>
  <c r="AA14" i="18"/>
  <c r="Q20" i="18" s="1"/>
  <c r="Q29" i="18" s="1"/>
  <c r="D20" i="18"/>
  <c r="D29" i="18" s="1"/>
  <c r="BD14" i="14"/>
  <c r="AP14" i="14"/>
  <c r="AP13" i="14"/>
  <c r="AB14" i="14"/>
  <c r="N14" i="14"/>
  <c r="BD14" i="2"/>
  <c r="AP14" i="2"/>
  <c r="AB14" i="2"/>
  <c r="N14" i="2"/>
  <c r="BR14" i="19"/>
  <c r="BD14" i="19"/>
  <c r="AP14" i="19"/>
  <c r="AB14" i="19"/>
  <c r="N14" i="19"/>
  <c r="BR13" i="19" l="1"/>
  <c r="BR12" i="19"/>
  <c r="BR11" i="19"/>
  <c r="BR10" i="19"/>
  <c r="BR9" i="19"/>
  <c r="BR8" i="19"/>
  <c r="BR6" i="19"/>
  <c r="BD13" i="19"/>
  <c r="BD12" i="19"/>
  <c r="BD11" i="19"/>
  <c r="BD10" i="19"/>
  <c r="BD9" i="19"/>
  <c r="BD8" i="19"/>
  <c r="BD6" i="19"/>
  <c r="BD5" i="19"/>
  <c r="AP13" i="19"/>
  <c r="AB13" i="19"/>
  <c r="N13" i="19"/>
  <c r="AP12" i="19"/>
  <c r="AB12" i="19"/>
  <c r="N12" i="19"/>
  <c r="AP11" i="19"/>
  <c r="AB11" i="19"/>
  <c r="N11" i="19"/>
  <c r="AP10" i="19"/>
  <c r="AB10" i="19"/>
  <c r="N10" i="19"/>
  <c r="AP9" i="19"/>
  <c r="AB9" i="19"/>
  <c r="N9" i="19"/>
  <c r="AP8" i="19"/>
  <c r="AB8" i="19"/>
  <c r="N8" i="19"/>
  <c r="AB7" i="19"/>
  <c r="AP6" i="19"/>
  <c r="AB6" i="19"/>
  <c r="N6" i="19"/>
  <c r="AP5" i="19"/>
  <c r="AB5" i="19"/>
  <c r="N5" i="19"/>
  <c r="BD13" i="18"/>
  <c r="BC13" i="18"/>
  <c r="BD12" i="18"/>
  <c r="BC12" i="18"/>
  <c r="BD11" i="18"/>
  <c r="BC11" i="18"/>
  <c r="AP19" i="18" s="1"/>
  <c r="AP25" i="18" s="1"/>
  <c r="BD10" i="18"/>
  <c r="BC10" i="18"/>
  <c r="BD9" i="18"/>
  <c r="BC9" i="18"/>
  <c r="BD8" i="18"/>
  <c r="BC8" i="18"/>
  <c r="BD7" i="18"/>
  <c r="BC7" i="18"/>
  <c r="BD6" i="18"/>
  <c r="BC6" i="18"/>
  <c r="AQ18" i="18" s="1"/>
  <c r="AQ27" i="18" s="1"/>
  <c r="BD5" i="18"/>
  <c r="BC5" i="18"/>
  <c r="AB13" i="18"/>
  <c r="AA13" i="18"/>
  <c r="AP12" i="18"/>
  <c r="AO12" i="18"/>
  <c r="AB12" i="18"/>
  <c r="AA12" i="18"/>
  <c r="AP11" i="18"/>
  <c r="AO11" i="18"/>
  <c r="AC19" i="18" s="1"/>
  <c r="AC25" i="18" s="1"/>
  <c r="AB11" i="18"/>
  <c r="AA11" i="18"/>
  <c r="AP10" i="18"/>
  <c r="AO10" i="18"/>
  <c r="AB10" i="18"/>
  <c r="AA10" i="18"/>
  <c r="AP9" i="18"/>
  <c r="AO9" i="18"/>
  <c r="AB9" i="18"/>
  <c r="AA9" i="18"/>
  <c r="AP8" i="18"/>
  <c r="AO8" i="18"/>
  <c r="AB8" i="18"/>
  <c r="AA8" i="18"/>
  <c r="C18" i="18"/>
  <c r="C24" i="18" s="1"/>
  <c r="AO7" i="18"/>
  <c r="AD19" i="18" s="1"/>
  <c r="AD28" i="18" s="1"/>
  <c r="AB7" i="18"/>
  <c r="AA7" i="18"/>
  <c r="D19" i="18"/>
  <c r="D28" i="18" s="1"/>
  <c r="AP6" i="18"/>
  <c r="AO6" i="18"/>
  <c r="AB6" i="18"/>
  <c r="AA6" i="18"/>
  <c r="AP5" i="18"/>
  <c r="AO5" i="18"/>
  <c r="AB5" i="18"/>
  <c r="AA5" i="18"/>
  <c r="AP12" i="14"/>
  <c r="AP11" i="14"/>
  <c r="AP10" i="14"/>
  <c r="AP9" i="14"/>
  <c r="AP8" i="14"/>
  <c r="AP6" i="14"/>
  <c r="AP5" i="14"/>
  <c r="BD13" i="14"/>
  <c r="BD12" i="14"/>
  <c r="BD11" i="14"/>
  <c r="BD10" i="14"/>
  <c r="BD9" i="14"/>
  <c r="BD8" i="14"/>
  <c r="BD6" i="14"/>
  <c r="BD5" i="14"/>
  <c r="AB13" i="14"/>
  <c r="N13" i="14"/>
  <c r="AB12" i="14"/>
  <c r="N12" i="14"/>
  <c r="AB11" i="14"/>
  <c r="N11" i="14"/>
  <c r="AB10" i="14"/>
  <c r="N10" i="14"/>
  <c r="AB9" i="14"/>
  <c r="N9" i="14"/>
  <c r="AB8" i="14"/>
  <c r="N8" i="14"/>
  <c r="AB7" i="14"/>
  <c r="AB6" i="14"/>
  <c r="N6" i="14"/>
  <c r="AB5" i="14"/>
  <c r="N5" i="14"/>
  <c r="AP13" i="2"/>
  <c r="N13" i="2"/>
  <c r="AP12" i="2"/>
  <c r="AP11" i="2"/>
  <c r="AP10" i="2"/>
  <c r="AP9" i="2"/>
  <c r="AP8" i="2"/>
  <c r="AP6" i="2"/>
  <c r="AP5" i="2"/>
  <c r="BD13" i="2"/>
  <c r="BD12" i="2"/>
  <c r="BD11" i="2"/>
  <c r="BD10" i="2"/>
  <c r="BD9" i="2"/>
  <c r="BD8" i="2"/>
  <c r="BD6" i="2"/>
  <c r="BD5" i="2"/>
  <c r="AB13" i="2"/>
  <c r="AB12" i="2"/>
  <c r="AB11" i="2"/>
  <c r="AB10" i="2"/>
  <c r="AB9" i="2"/>
  <c r="AB8" i="2"/>
  <c r="AB7" i="2"/>
  <c r="AB6" i="2"/>
  <c r="AB5" i="2"/>
  <c r="N6" i="2"/>
  <c r="N8" i="2"/>
  <c r="N9" i="2"/>
  <c r="N10" i="2"/>
  <c r="N11" i="2"/>
  <c r="N12" i="2"/>
  <c r="P19" i="18" l="1"/>
  <c r="P25" i="18" s="1"/>
  <c r="D17" i="18"/>
  <c r="D26" i="18" s="1"/>
  <c r="C17" i="18"/>
  <c r="C23" i="18" s="1"/>
  <c r="P18" i="18"/>
  <c r="P24" i="18" s="1"/>
  <c r="Q18" i="18"/>
  <c r="Q27" i="18" s="1"/>
  <c r="AC18" i="18"/>
  <c r="AC24" i="18" s="1"/>
  <c r="D18" i="18"/>
  <c r="D27" i="18" s="1"/>
  <c r="Q19" i="18"/>
  <c r="Q28" i="18" s="1"/>
  <c r="AO15" i="18"/>
  <c r="AD17" i="18"/>
  <c r="AD26" i="18" s="1"/>
  <c r="AC17" i="18"/>
  <c r="AC23" i="18" s="1"/>
  <c r="AD18" i="18"/>
  <c r="AD27" i="18" s="1"/>
  <c r="C19" i="18"/>
  <c r="C25" i="18" s="1"/>
  <c r="AA15" i="18"/>
  <c r="Q17" i="18"/>
  <c r="Q26" i="18" s="1"/>
  <c r="P17" i="18"/>
  <c r="P23" i="18" s="1"/>
  <c r="AP18" i="18"/>
  <c r="AP24" i="18" s="1"/>
  <c r="BC15" i="18"/>
  <c r="AQ17" i="18"/>
  <c r="AQ26" i="18" s="1"/>
  <c r="AP17" i="18"/>
  <c r="AP23" i="18" s="1"/>
  <c r="AQ19" i="18"/>
  <c r="AQ28" i="18" s="1"/>
</calcChain>
</file>

<file path=xl/sharedStrings.xml><?xml version="1.0" encoding="utf-8"?>
<sst xmlns="http://schemas.openxmlformats.org/spreadsheetml/2006/main" count="755" uniqueCount="66">
  <si>
    <t>Factor</t>
  </si>
  <si>
    <t>Trial</t>
  </si>
  <si>
    <t>Ave</t>
  </si>
  <si>
    <t>Std</t>
  </si>
  <si>
    <t>(ppm)</t>
  </si>
  <si>
    <t>(W)</t>
  </si>
  <si>
    <t>(mm/s)</t>
  </si>
  <si>
    <r>
      <rPr>
        <sz val="12"/>
        <color theme="1"/>
        <rFont val="DFKai-SB"/>
        <family val="4"/>
        <charset val="136"/>
      </rPr>
      <t>第一批</t>
    </r>
  </si>
  <si>
    <r>
      <rPr>
        <sz val="12"/>
        <color theme="1"/>
        <rFont val="DFKai-SB"/>
        <family val="4"/>
        <charset val="136"/>
      </rPr>
      <t>氧濃度</t>
    </r>
  </si>
  <si>
    <r>
      <rPr>
        <sz val="12"/>
        <color theme="1"/>
        <rFont val="DFKai-SB"/>
        <family val="4"/>
        <charset val="136"/>
      </rPr>
      <t>雷射掃描速度</t>
    </r>
  </si>
  <si>
    <t>Hm = 2500A/m</t>
    <phoneticPr fontId="1" type="noConversion"/>
  </si>
  <si>
    <t>最小值</t>
    <phoneticPr fontId="1" type="noConversion"/>
  </si>
  <si>
    <t>最大值</t>
    <phoneticPr fontId="1" type="noConversion"/>
  </si>
  <si>
    <r>
      <t>最大磁通密度</t>
    </r>
    <r>
      <rPr>
        <sz val="12"/>
        <color theme="1"/>
        <rFont val="Times New Roman"/>
        <family val="1"/>
      </rPr>
      <t>Bm</t>
    </r>
    <phoneticPr fontId="1" type="noConversion"/>
  </si>
  <si>
    <r>
      <rPr>
        <sz val="12"/>
        <color theme="1"/>
        <rFont val="標楷體"/>
        <family val="4"/>
        <charset val="136"/>
      </rPr>
      <t>矯頑力</t>
    </r>
    <r>
      <rPr>
        <sz val="12"/>
        <color theme="1"/>
        <rFont val="Times New Roman"/>
        <family val="1"/>
      </rPr>
      <t>Hc</t>
    </r>
    <phoneticPr fontId="1" type="noConversion"/>
  </si>
  <si>
    <r>
      <t>剩磁</t>
    </r>
    <r>
      <rPr>
        <sz val="12"/>
        <color theme="1"/>
        <rFont val="Times New Roman"/>
        <family val="1"/>
      </rPr>
      <t>Br</t>
    </r>
    <phoneticPr fontId="1" type="noConversion"/>
  </si>
  <si>
    <r>
      <t>體積比功耗</t>
    </r>
    <r>
      <rPr>
        <sz val="12"/>
        <color theme="1"/>
        <rFont val="Times New Roman"/>
        <family val="1"/>
      </rPr>
      <t>Pcv</t>
    </r>
    <phoneticPr fontId="1" type="noConversion"/>
  </si>
  <si>
    <t>O</t>
    <phoneticPr fontId="1" type="noConversion"/>
  </si>
  <si>
    <t>N</t>
    <phoneticPr fontId="1" type="noConversion"/>
  </si>
  <si>
    <t>雷射功率</t>
    <phoneticPr fontId="1" type="noConversion"/>
  </si>
  <si>
    <t>O</t>
    <phoneticPr fontId="1" type="noConversion"/>
  </si>
  <si>
    <t>N</t>
    <phoneticPr fontId="1" type="noConversion"/>
  </si>
  <si>
    <t>離群值( 不採計)</t>
    <phoneticPr fontId="1" type="noConversion"/>
  </si>
  <si>
    <t>A1</t>
    <phoneticPr fontId="1" type="noConversion"/>
  </si>
  <si>
    <t>A</t>
    <phoneticPr fontId="1" type="noConversion"/>
  </si>
  <si>
    <t>B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</si>
  <si>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</si>
  <si>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</si>
  <si>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</si>
  <si>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r>
      <rPr>
        <sz val="12"/>
        <color theme="1"/>
        <rFont val="Calibri"/>
        <family val="2"/>
      </rPr>
      <t>1000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A1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500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A2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300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A3</t>
    </r>
    <r>
      <rPr>
        <sz val="12"/>
        <color theme="1"/>
        <rFont val="微軟正黑體"/>
        <family val="2"/>
        <charset val="136"/>
      </rPr>
      <t>；雷射速率</t>
    </r>
    <r>
      <rPr>
        <sz val="12"/>
        <color theme="1"/>
        <rFont val="Calibri"/>
        <family val="2"/>
      </rPr>
      <t>150W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B1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200W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B2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250W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B3</t>
    </r>
    <phoneticPr fontId="1" type="noConversion"/>
  </si>
  <si>
    <r>
      <rPr>
        <sz val="12"/>
        <color theme="1"/>
        <rFont val="微軟正黑體"/>
        <family val="2"/>
        <charset val="136"/>
      </rPr>
      <t>兩個因子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共有三個水準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外加一個</t>
    </r>
    <r>
      <rPr>
        <sz val="12"/>
        <color theme="1"/>
        <rFont val="Calibri"/>
        <family val="2"/>
      </rPr>
      <t>B4</t>
    </r>
    <phoneticPr fontId="1" type="noConversion"/>
  </si>
  <si>
    <t>掃描速度</t>
    <phoneticPr fontId="1" type="noConversion"/>
  </si>
  <si>
    <t>功率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</si>
  <si>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</si>
  <si>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</si>
  <si>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</si>
  <si>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</si>
  <si>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2500 A/m</t>
    <phoneticPr fontId="1" type="noConversion"/>
  </si>
  <si>
    <t>A3</t>
    <phoneticPr fontId="1" type="noConversion"/>
  </si>
  <si>
    <t>B3</t>
    <phoneticPr fontId="1" type="noConversion"/>
  </si>
  <si>
    <t>B4</t>
    <phoneticPr fontId="1" type="noConversion"/>
  </si>
  <si>
    <r>
      <rPr>
        <sz val="12"/>
        <color theme="1"/>
        <rFont val="DFKai-SB"/>
        <family val="4"/>
        <charset val="136"/>
      </rPr>
      <t>磁導率</t>
    </r>
    <r>
      <rPr>
        <sz val="12"/>
        <color theme="1"/>
        <rFont val="Calibri"/>
        <family val="4"/>
        <charset val="161"/>
      </rPr>
      <t>μ</t>
    </r>
    <r>
      <rPr>
        <sz val="12"/>
        <color theme="1"/>
        <rFont val="Calibri"/>
        <family val="1"/>
      </rPr>
      <t>a</t>
    </r>
    <phoneticPr fontId="1" type="noConversion"/>
  </si>
  <si>
    <t>離群值</t>
    <phoneticPr fontId="1" type="noConversion"/>
  </si>
  <si>
    <r>
      <rPr>
        <sz val="12"/>
        <color theme="1"/>
        <rFont val="微軟正黑體"/>
        <family val="2"/>
        <charset val="136"/>
      </rPr>
      <t>掃描速度</t>
    </r>
    <r>
      <rPr>
        <sz val="12"/>
        <color theme="1"/>
        <rFont val="Calibri"/>
        <family val="2"/>
      </rPr>
      <t>1000(mm/s)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A1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500 (mm/s)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A2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300 (mm/s)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A3</t>
    </r>
    <r>
      <rPr>
        <sz val="12"/>
        <color theme="1"/>
        <rFont val="微軟正黑體"/>
        <family val="2"/>
        <charset val="136"/>
      </rPr>
      <t>；雷射速率</t>
    </r>
    <r>
      <rPr>
        <sz val="12"/>
        <color theme="1"/>
        <rFont val="Calibri"/>
        <family val="2"/>
      </rPr>
      <t>150(W)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B1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200 (W)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B2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250 (W)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B3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225 (W)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B4</t>
    </r>
    <phoneticPr fontId="1" type="noConversion"/>
  </si>
  <si>
    <r>
      <rPr>
        <sz val="12"/>
        <color theme="1"/>
        <rFont val="微軟正黑體"/>
        <family val="2"/>
        <charset val="136"/>
      </rPr>
      <t>全部平均值</t>
    </r>
    <r>
      <rPr>
        <sz val="12"/>
        <color theme="1"/>
        <rFont val="Calibri"/>
        <family val="2"/>
      </rPr>
      <t>:</t>
    </r>
    <phoneticPr fontId="1" type="noConversion"/>
  </si>
  <si>
    <t>全部平均值</t>
    <phoneticPr fontId="1" type="noConversion"/>
  </si>
  <si>
    <t>(W)</t>
    <phoneticPr fontId="1" type="noConversion"/>
  </si>
  <si>
    <t>(mm)</t>
    <phoneticPr fontId="1" type="noConversion"/>
  </si>
  <si>
    <t>線間距</t>
    <phoneticPr fontId="1" type="noConversion"/>
  </si>
  <si>
    <t>線間距</t>
    <phoneticPr fontId="1" type="noConversion"/>
  </si>
  <si>
    <t>能量密度</t>
    <phoneticPr fontId="1" type="noConversion"/>
  </si>
  <si>
    <t>(J/mm^3)</t>
    <phoneticPr fontId="1" type="noConversion"/>
  </si>
  <si>
    <r>
      <rPr>
        <sz val="12"/>
        <color theme="1"/>
        <rFont val="微軟正黑體"/>
        <family val="2"/>
        <charset val="136"/>
      </rPr>
      <t>粉末層高</t>
    </r>
    <r>
      <rPr>
        <sz val="12"/>
        <color theme="1"/>
        <rFont val="Calibri"/>
        <family val="2"/>
      </rPr>
      <t>:</t>
    </r>
    <phoneticPr fontId="1" type="noConversion"/>
  </si>
  <si>
    <t>編號</t>
  </si>
  <si>
    <r>
      <t>氧濃度</t>
    </r>
    <r>
      <rPr>
        <b/>
        <sz val="10.5"/>
        <color rgb="FFFFFFFF"/>
        <rFont val="Times New Roman"/>
        <family val="1"/>
      </rPr>
      <t>(ppm)</t>
    </r>
  </si>
  <si>
    <t>線間距</t>
  </si>
  <si>
    <t>(mm)</t>
  </si>
  <si>
    <t>粉末粒徑</t>
  </si>
  <si>
    <r>
      <t>(</t>
    </r>
    <r>
      <rPr>
        <sz val="10.5"/>
        <color rgb="FFFFFFFF"/>
        <rFont val="Times New Roman"/>
        <family val="1"/>
      </rPr>
      <t>µm</t>
    </r>
    <r>
      <rPr>
        <b/>
        <sz val="10.5"/>
        <color rgb="FFFFFFFF"/>
        <rFont val="Times New Roman"/>
        <family val="1"/>
      </rPr>
      <t>)</t>
    </r>
  </si>
  <si>
    <t>層高</t>
  </si>
  <si>
    <t>能量密度</t>
  </si>
  <si>
    <t>(J/mm^3)</t>
  </si>
  <si>
    <t>雷射掃描速度</t>
    <phoneticPr fontId="1" type="noConversion"/>
  </si>
  <si>
    <t>掃描速度</t>
  </si>
  <si>
    <t>雷射功率</t>
  </si>
  <si>
    <t>最小值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</si>
</sst>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_);[Red]\(0.00\)"/>
  </numFmts>
  <fonts count="2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DFKai-SB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Calibri"/>
      <family val="4"/>
      <charset val="136"/>
    </font>
    <font>
      <sz val="12"/>
      <color theme="1"/>
      <name val="Times New Roman"/>
      <family val="1"/>
    </font>
    <font>
      <sz val="12"/>
      <name val="Calibri"/>
      <family val="2"/>
    </font>
    <font>
      <sz val="12"/>
      <color theme="1"/>
      <name val="Calibri"/>
      <family val="4"/>
      <charset val="161"/>
    </font>
    <font>
      <sz val="12"/>
      <color rgb="FFFF0000"/>
      <name val="Calibri"/>
      <family val="2"/>
    </font>
    <font>
      <sz val="12"/>
      <color theme="1"/>
      <name val="微軟正黑體"/>
      <family val="2"/>
      <charset val="136"/>
    </font>
    <font>
      <sz val="12"/>
      <color rgb="FFFF0000"/>
      <name val="標楷體"/>
      <family val="4"/>
      <charset val="136"/>
    </font>
    <font>
      <sz val="12"/>
      <color theme="1"/>
      <name val="Calibri"/>
      <family val="1"/>
    </font>
    <font>
      <b/>
      <sz val="13.5"/>
      <color rgb="FFFFFFFF"/>
      <name val="標楷體"/>
      <family val="4"/>
      <charset val="136"/>
    </font>
    <font>
      <b/>
      <sz val="10.5"/>
      <color rgb="FFFFFFFF"/>
      <name val="標楷體"/>
      <family val="4"/>
      <charset val="136"/>
    </font>
    <font>
      <b/>
      <sz val="10.5"/>
      <color rgb="FFFFFFFF"/>
      <name val="Times New Roman"/>
      <family val="1"/>
    </font>
    <font>
      <sz val="10.5"/>
      <color rgb="FFFFFFFF"/>
      <name val="Times New Roman"/>
      <family val="1"/>
    </font>
    <font>
      <sz val="13.5"/>
      <color rgb="FF000000"/>
      <name val="Times New Roman"/>
      <family val="1"/>
    </font>
    <font>
      <b/>
      <sz val="13.5"/>
      <color rgb="FFFFFFFF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16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12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2" fontId="2" fillId="0" borderId="7" xfId="0" applyNumberFormat="1" applyFont="1" applyFill="1" applyBorder="1" applyAlignment="1">
      <alignment horizontal="center" vertical="center" wrapText="1"/>
    </xf>
    <xf numFmtId="2" fontId="2" fillId="0" borderId="9" xfId="0" applyNumberFormat="1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2" fontId="2" fillId="0" borderId="29" xfId="0" applyNumberFormat="1" applyFont="1" applyFill="1" applyBorder="1" applyAlignment="1">
      <alignment horizontal="center" vertical="center" wrapText="1"/>
    </xf>
    <xf numFmtId="2" fontId="2" fillId="0" borderId="32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2" fillId="0" borderId="15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177" fontId="2" fillId="0" borderId="8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2" fontId="2" fillId="0" borderId="0" xfId="0" applyNumberFormat="1" applyFont="1" applyFill="1">
      <alignment vertical="center"/>
    </xf>
    <xf numFmtId="0" fontId="13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7" fillId="3" borderId="38" xfId="0" applyFont="1" applyFill="1" applyBorder="1" applyAlignment="1">
      <alignment horizontal="center" vertical="center" wrapText="1" readingOrder="1"/>
    </xf>
    <xf numFmtId="0" fontId="18" fillId="3" borderId="39" xfId="0" applyFont="1" applyFill="1" applyBorder="1" applyAlignment="1">
      <alignment horizontal="center" vertical="center" wrapText="1" readingOrder="1"/>
    </xf>
    <xf numFmtId="0" fontId="20" fillId="4" borderId="40" xfId="0" applyFont="1" applyFill="1" applyBorder="1" applyAlignment="1">
      <alignment horizontal="center" vertical="center" wrapText="1" readingOrder="1"/>
    </xf>
    <xf numFmtId="0" fontId="20" fillId="5" borderId="41" xfId="0" applyFont="1" applyFill="1" applyBorder="1" applyAlignment="1">
      <alignment horizontal="center" vertical="center" wrapText="1" readingOrder="1"/>
    </xf>
    <xf numFmtId="0" fontId="20" fillId="4" borderId="41" xfId="0" applyFont="1" applyFill="1" applyBorder="1" applyAlignment="1">
      <alignment horizontal="center" vertical="center" wrapText="1" readingOrder="1"/>
    </xf>
    <xf numFmtId="0" fontId="21" fillId="6" borderId="37" xfId="0" applyFont="1" applyFill="1" applyBorder="1" applyAlignment="1">
      <alignment horizontal="center" vertical="center" wrapText="1" readingOrder="1"/>
    </xf>
    <xf numFmtId="0" fontId="20" fillId="7" borderId="40" xfId="0" applyFont="1" applyFill="1" applyBorder="1" applyAlignment="1">
      <alignment horizontal="center" vertical="center" wrapText="1" readingOrder="1"/>
    </xf>
    <xf numFmtId="0" fontId="20" fillId="8" borderId="41" xfId="0" applyFont="1" applyFill="1" applyBorder="1" applyAlignment="1">
      <alignment horizontal="center" vertical="center" wrapText="1" readingOrder="1"/>
    </xf>
    <xf numFmtId="0" fontId="20" fillId="7" borderId="41" xfId="0" applyFont="1" applyFill="1" applyBorder="1" applyAlignment="1">
      <alignment horizontal="center" vertical="center" wrapText="1" readingOrder="1"/>
    </xf>
    <xf numFmtId="0" fontId="2" fillId="0" borderId="4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 vertical="center" wrapText="1"/>
    </xf>
    <xf numFmtId="2" fontId="2" fillId="0" borderId="42" xfId="0" applyNumberFormat="1" applyFont="1" applyFill="1" applyBorder="1" applyAlignment="1">
      <alignment horizontal="center" vertical="center" wrapText="1"/>
    </xf>
    <xf numFmtId="2" fontId="2" fillId="0" borderId="44" xfId="0" applyNumberFormat="1" applyFont="1" applyFill="1" applyBorder="1" applyAlignment="1">
      <alignment horizontal="center" vertical="center" wrapText="1"/>
    </xf>
    <xf numFmtId="2" fontId="2" fillId="0" borderId="54" xfId="0" applyNumberFormat="1" applyFont="1" applyFill="1" applyBorder="1" applyAlignment="1">
      <alignment horizontal="center" vertical="center" wrapText="1"/>
    </xf>
    <xf numFmtId="2" fontId="2" fillId="0" borderId="55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horizontal="center" vertical="center" wrapText="1"/>
    </xf>
    <xf numFmtId="2" fontId="2" fillId="0" borderId="36" xfId="0" applyNumberFormat="1" applyFont="1" applyFill="1" applyBorder="1" applyAlignment="1">
      <alignment horizontal="center" vertical="center" wrapText="1"/>
    </xf>
    <xf numFmtId="0" fontId="2" fillId="0" borderId="56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54" xfId="0" applyFont="1" applyFill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 wrapText="1"/>
    </xf>
    <xf numFmtId="0" fontId="12" fillId="0" borderId="5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61" xfId="0" applyFont="1" applyFill="1" applyBorder="1" applyAlignment="1">
      <alignment horizontal="center" vertical="center"/>
    </xf>
    <xf numFmtId="0" fontId="2" fillId="0" borderId="58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center" vertical="center" wrapText="1"/>
    </xf>
    <xf numFmtId="177" fontId="2" fillId="0" borderId="54" xfId="0" applyNumberFormat="1" applyFont="1" applyFill="1" applyBorder="1" applyAlignment="1">
      <alignment horizontal="center" vertical="center" wrapText="1"/>
    </xf>
    <xf numFmtId="177" fontId="2" fillId="0" borderId="5" xfId="0" applyNumberFormat="1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177" fontId="2" fillId="2" borderId="54" xfId="0" applyNumberFormat="1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2" fontId="2" fillId="9" borderId="42" xfId="0" applyNumberFormat="1" applyFont="1" applyFill="1" applyBorder="1" applyAlignment="1">
      <alignment horizontal="center" vertical="center" wrapText="1"/>
    </xf>
    <xf numFmtId="2" fontId="2" fillId="2" borderId="54" xfId="0" applyNumberFormat="1" applyFont="1" applyFill="1" applyBorder="1" applyAlignment="1">
      <alignment horizontal="center" vertical="center" wrapText="1"/>
    </xf>
    <xf numFmtId="177" fontId="2" fillId="9" borderId="42" xfId="0" applyNumberFormat="1" applyFont="1" applyFill="1" applyBorder="1" applyAlignment="1">
      <alignment horizontal="center" vertical="center" wrapText="1"/>
    </xf>
    <xf numFmtId="2" fontId="2" fillId="9" borderId="1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10" borderId="42" xfId="0" applyNumberFormat="1" applyFont="1" applyFill="1" applyBorder="1" applyAlignment="1">
      <alignment horizontal="center" vertical="center" wrapText="1"/>
    </xf>
    <xf numFmtId="2" fontId="2" fillId="2" borderId="42" xfId="0" applyNumberFormat="1" applyFont="1" applyFill="1" applyBorder="1" applyAlignment="1">
      <alignment horizontal="center" vertical="center" wrapText="1"/>
    </xf>
    <xf numFmtId="2" fontId="2" fillId="10" borderId="54" xfId="0" applyNumberFormat="1" applyFont="1" applyFill="1" applyBorder="1" applyAlignment="1">
      <alignment horizontal="center" vertical="center" wrapText="1"/>
    </xf>
    <xf numFmtId="2" fontId="2" fillId="10" borderId="7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77" fontId="2" fillId="10" borderId="42" xfId="0" applyNumberFormat="1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51" xfId="0" applyFont="1" applyFill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 readingOrder="1"/>
    </xf>
    <xf numFmtId="0" fontId="16" fillId="3" borderId="39" xfId="0" applyFont="1" applyFill="1" applyBorder="1" applyAlignment="1">
      <alignment horizontal="center" vertical="center" wrapText="1" readingOrder="1"/>
    </xf>
    <xf numFmtId="0" fontId="17" fillId="3" borderId="38" xfId="0" applyFont="1" applyFill="1" applyBorder="1" applyAlignment="1">
      <alignment horizontal="center" vertical="center" wrapText="1" readingOrder="1"/>
    </xf>
    <xf numFmtId="0" fontId="17" fillId="3" borderId="39" xfId="0" applyFont="1" applyFill="1" applyBorder="1" applyAlignment="1">
      <alignment horizontal="center" vertical="center" wrapText="1" readingOrder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2" fillId="0" borderId="63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平均最大磁通密度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Bm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Hz'!$M$5:$M$14</c:f>
              <c:numCache>
                <c:formatCode>0.00_);[Red]\(0.00\)</c:formatCode>
                <c:ptCount val="10"/>
                <c:pt idx="0">
                  <c:v>1064.42</c:v>
                </c:pt>
                <c:pt idx="1">
                  <c:v>1161.9000000000001</c:v>
                </c:pt>
                <c:pt idx="2">
                  <c:v>1220.8</c:v>
                </c:pt>
                <c:pt idx="3">
                  <c:v>1186.96</c:v>
                </c:pt>
                <c:pt idx="4">
                  <c:v>1137.32</c:v>
                </c:pt>
                <c:pt idx="5">
                  <c:v>1145.1400000000001</c:v>
                </c:pt>
                <c:pt idx="6">
                  <c:v>1086.8</c:v>
                </c:pt>
                <c:pt idx="7">
                  <c:v>1213.8599999999999</c:v>
                </c:pt>
                <c:pt idx="8">
                  <c:v>1185.7</c:v>
                </c:pt>
                <c:pt idx="9">
                  <c:v>1186.06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A-4033-A7A8-A2EBFD5CA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489664"/>
        <c:axId val="1537978688"/>
      </c:barChart>
      <c:catAx>
        <c:axId val="152448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78688"/>
        <c:crosses val="autoZero"/>
        <c:auto val="1"/>
        <c:lblAlgn val="ctr"/>
        <c:lblOffset val="100"/>
        <c:noMultiLvlLbl val="1"/>
      </c:catAx>
      <c:valAx>
        <c:axId val="15379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448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 Hz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平均矯頑力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Hz'!$AA$5:$AA$14</c:f>
              <c:numCache>
                <c:formatCode>0.00</c:formatCode>
                <c:ptCount val="10"/>
                <c:pt idx="0">
                  <c:v>647.37</c:v>
                </c:pt>
                <c:pt idx="1">
                  <c:v>697.91</c:v>
                </c:pt>
                <c:pt idx="2">
                  <c:v>709.9</c:v>
                </c:pt>
                <c:pt idx="3">
                  <c:v>728.99</c:v>
                </c:pt>
                <c:pt idx="4">
                  <c:v>691.34</c:v>
                </c:pt>
                <c:pt idx="5">
                  <c:v>666.63</c:v>
                </c:pt>
                <c:pt idx="6">
                  <c:v>681.28</c:v>
                </c:pt>
                <c:pt idx="7">
                  <c:v>678.21</c:v>
                </c:pt>
                <c:pt idx="8">
                  <c:v>660.37</c:v>
                </c:pt>
                <c:pt idx="9">
                  <c:v>670.5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4-4A79-A3FB-020D3D1E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4390912"/>
        <c:axId val="1537987008"/>
      </c:barChart>
      <c:catAx>
        <c:axId val="168439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87008"/>
        <c:crosses val="autoZero"/>
        <c:auto val="1"/>
        <c:lblAlgn val="ctr"/>
        <c:lblOffset val="100"/>
        <c:noMultiLvlLbl val="1"/>
      </c:catAx>
      <c:valAx>
        <c:axId val="15379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439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50 Hz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平均剩磁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Br</a:t>
            </a:r>
            <a:endParaRPr lang="zh-TW" altLang="en-US" baseline="0">
              <a:latin typeface="Times New Roman" panose="02020603050405020304" pitchFamily="18" charset="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Hz'!$BC$5:$BC$14</c:f>
              <c:numCache>
                <c:formatCode>0.00</c:formatCode>
                <c:ptCount val="10"/>
                <c:pt idx="0">
                  <c:v>524.91</c:v>
                </c:pt>
                <c:pt idx="1">
                  <c:v>567.82000000000005</c:v>
                </c:pt>
                <c:pt idx="2">
                  <c:v>595.83000000000004</c:v>
                </c:pt>
                <c:pt idx="3">
                  <c:v>593.45000000000005</c:v>
                </c:pt>
                <c:pt idx="4">
                  <c:v>549.20000000000005</c:v>
                </c:pt>
                <c:pt idx="5">
                  <c:v>542.19000000000005</c:v>
                </c:pt>
                <c:pt idx="6">
                  <c:v>529.53</c:v>
                </c:pt>
                <c:pt idx="7">
                  <c:v>590.62</c:v>
                </c:pt>
                <c:pt idx="8">
                  <c:v>569.86</c:v>
                </c:pt>
                <c:pt idx="9">
                  <c:v>567.85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9-489D-B526-299CAC313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064544"/>
        <c:axId val="1538006976"/>
      </c:barChart>
      <c:catAx>
        <c:axId val="17660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006976"/>
        <c:crosses val="autoZero"/>
        <c:auto val="1"/>
        <c:lblAlgn val="ctr"/>
        <c:lblOffset val="100"/>
        <c:noMultiLvlLbl val="1"/>
      </c:catAx>
      <c:valAx>
        <c:axId val="15380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60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平均磁導率 </a:t>
            </a:r>
            <a:r>
              <a:rPr lang="el-GR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μ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a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261456692913386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Hz'!$AO$5:$AO$14</c:f>
              <c:numCache>
                <c:formatCode>0.00</c:formatCode>
                <c:ptCount val="10"/>
                <c:pt idx="0">
                  <c:v>339.93</c:v>
                </c:pt>
                <c:pt idx="1">
                  <c:v>368.88</c:v>
                </c:pt>
                <c:pt idx="2">
                  <c:v>387.11</c:v>
                </c:pt>
                <c:pt idx="3">
                  <c:v>377.21</c:v>
                </c:pt>
                <c:pt idx="4">
                  <c:v>360.1</c:v>
                </c:pt>
                <c:pt idx="5">
                  <c:v>362.16</c:v>
                </c:pt>
                <c:pt idx="6">
                  <c:v>343.06</c:v>
                </c:pt>
                <c:pt idx="7">
                  <c:v>383.49</c:v>
                </c:pt>
                <c:pt idx="8">
                  <c:v>374.69</c:v>
                </c:pt>
                <c:pt idx="9">
                  <c:v>375.45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B-40E8-9AD5-E056CF2B9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1539872"/>
        <c:axId val="1510981840"/>
      </c:barChart>
      <c:catAx>
        <c:axId val="17615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81840"/>
        <c:crosses val="autoZero"/>
        <c:auto val="1"/>
        <c:lblAlgn val="ctr"/>
        <c:lblOffset val="100"/>
        <c:noMultiLvlLbl val="1"/>
      </c:catAx>
      <c:valAx>
        <c:axId val="151098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15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平均鐵損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Pcv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Hz'!$BQ$5:$BQ$14</c:f>
              <c:numCache>
                <c:formatCode>0.00</c:formatCode>
                <c:ptCount val="10"/>
                <c:pt idx="0">
                  <c:v>100.63119999999999</c:v>
                </c:pt>
                <c:pt idx="1">
                  <c:v>118.45400000000002</c:v>
                </c:pt>
                <c:pt idx="2">
                  <c:v>127.06500000000001</c:v>
                </c:pt>
                <c:pt idx="3">
                  <c:v>126.93599999999999</c:v>
                </c:pt>
                <c:pt idx="4">
                  <c:v>114.596</c:v>
                </c:pt>
                <c:pt idx="5">
                  <c:v>111.84</c:v>
                </c:pt>
                <c:pt idx="6">
                  <c:v>108.68400000000001</c:v>
                </c:pt>
                <c:pt idx="7">
                  <c:v>122.726</c:v>
                </c:pt>
                <c:pt idx="8">
                  <c:v>116.05999999999999</c:v>
                </c:pt>
                <c:pt idx="9" formatCode="General">
                  <c:v>117.38800000000001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9-480E-862C-E067EA3C4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010112"/>
        <c:axId val="1769076032"/>
      </c:barChart>
      <c:catAx>
        <c:axId val="14580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6032"/>
        <c:crosses val="autoZero"/>
        <c:auto val="1"/>
        <c:lblAlgn val="ctr"/>
        <c:lblOffset val="100"/>
        <c:noMultiLvlLbl val="1"/>
      </c:catAx>
      <c:valAx>
        <c:axId val="17690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801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en-US" altLang="zh-TW" baseline="0"/>
              <a:t> </a:t>
            </a:r>
            <a:r>
              <a:rPr lang="zh-TW" altLang="en-US" baseline="0"/>
              <a:t>平均最大磁通密度 </a:t>
            </a:r>
            <a:r>
              <a:rPr lang="en-US" altLang="zh-TW" baseline="0"/>
              <a:t>Bm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'200 Hz'!$M$5:$M$14</c:f>
              <c:numCache>
                <c:formatCode>0.00</c:formatCode>
                <c:ptCount val="10"/>
                <c:pt idx="0">
                  <c:v>1059.3</c:v>
                </c:pt>
                <c:pt idx="1">
                  <c:v>1141.28</c:v>
                </c:pt>
                <c:pt idx="2">
                  <c:v>1188.3499999999999</c:v>
                </c:pt>
                <c:pt idx="3">
                  <c:v>1155.98</c:v>
                </c:pt>
                <c:pt idx="4">
                  <c:v>1112.3800000000001</c:v>
                </c:pt>
                <c:pt idx="5">
                  <c:v>1119.42</c:v>
                </c:pt>
                <c:pt idx="6">
                  <c:v>1067.1600000000001</c:v>
                </c:pt>
                <c:pt idx="7">
                  <c:v>1180.4000000000001</c:v>
                </c:pt>
                <c:pt idx="8">
                  <c:v>1158.5999999999999</c:v>
                </c:pt>
                <c:pt idx="9">
                  <c:v>1156.32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B-41B8-B574-D3C031888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7756432"/>
        <c:axId val="1538466768"/>
      </c:barChart>
      <c:catAx>
        <c:axId val="145775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66768"/>
        <c:crosses val="autoZero"/>
        <c:auto val="1"/>
        <c:lblAlgn val="ctr"/>
        <c:lblOffset val="100"/>
        <c:noMultiLvlLbl val="1"/>
      </c:catAx>
      <c:valAx>
        <c:axId val="15384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775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 </a:t>
            </a:r>
            <a:r>
              <a:rPr lang="zh-TW" altLang="en-US"/>
              <a:t>平均矯頑力 </a:t>
            </a:r>
            <a:r>
              <a:rPr lang="en-US" altLang="zh-TW"/>
              <a:t>Hc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'200 Hz'!$AA$5:$AA$14</c:f>
              <c:numCache>
                <c:formatCode>0.00_);[Red]\(0.00\)</c:formatCode>
                <c:ptCount val="10"/>
                <c:pt idx="0">
                  <c:v>1099.32</c:v>
                </c:pt>
                <c:pt idx="1">
                  <c:v>1225.32</c:v>
                </c:pt>
                <c:pt idx="2">
                  <c:v>1266.68</c:v>
                </c:pt>
                <c:pt idx="3">
                  <c:v>1286.3800000000001</c:v>
                </c:pt>
                <c:pt idx="4">
                  <c:v>1212.3599999999999</c:v>
                </c:pt>
                <c:pt idx="5">
                  <c:v>1182.0999999999999</c:v>
                </c:pt>
                <c:pt idx="6">
                  <c:v>1182</c:v>
                </c:pt>
                <c:pt idx="7">
                  <c:v>1220.8399999999999</c:v>
                </c:pt>
                <c:pt idx="8">
                  <c:v>1180.4000000000001</c:v>
                </c:pt>
                <c:pt idx="9">
                  <c:v>1198.68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D1-4C74-A2F9-743583607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0985360"/>
        <c:axId val="1510998480"/>
      </c:barChart>
      <c:catAx>
        <c:axId val="177098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98480"/>
        <c:crosses val="autoZero"/>
        <c:auto val="1"/>
        <c:lblAlgn val="ctr"/>
        <c:lblOffset val="100"/>
        <c:noMultiLvlLbl val="1"/>
      </c:catAx>
      <c:valAx>
        <c:axId val="15109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8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 </a:t>
            </a:r>
            <a:r>
              <a:rPr lang="zh-TW" altLang="en-US"/>
              <a:t>平均磁導率 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en-US" altLang="zh-TW" baseline="0"/>
              <a:t>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'200 Hz'!$AO$5:$AO$14</c:f>
              <c:numCache>
                <c:formatCode>0.00</c:formatCode>
                <c:ptCount val="10"/>
                <c:pt idx="0">
                  <c:v>337.34</c:v>
                </c:pt>
                <c:pt idx="1">
                  <c:v>360.71</c:v>
                </c:pt>
                <c:pt idx="2">
                  <c:v>377.14</c:v>
                </c:pt>
                <c:pt idx="3">
                  <c:v>368.31</c:v>
                </c:pt>
                <c:pt idx="4">
                  <c:v>353.39</c:v>
                </c:pt>
                <c:pt idx="5">
                  <c:v>355.19</c:v>
                </c:pt>
                <c:pt idx="6">
                  <c:v>337.5</c:v>
                </c:pt>
                <c:pt idx="7">
                  <c:v>375.13</c:v>
                </c:pt>
                <c:pt idx="8">
                  <c:v>367.46</c:v>
                </c:pt>
                <c:pt idx="9">
                  <c:v>367.69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5D-47B0-AF6B-F4508371A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3004960"/>
        <c:axId val="1511007632"/>
      </c:barChart>
      <c:catAx>
        <c:axId val="176300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1007632"/>
        <c:crosses val="autoZero"/>
        <c:auto val="1"/>
        <c:lblAlgn val="ctr"/>
        <c:lblOffset val="100"/>
        <c:noMultiLvlLbl val="1"/>
      </c:catAx>
      <c:valAx>
        <c:axId val="151100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300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平均剩磁 </a:t>
            </a:r>
            <a:r>
              <a:rPr lang="en-US" altLang="zh-TW" baseline="0"/>
              <a:t>Br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'200 Hz'!$BC$5:$BC$14</c:f>
              <c:numCache>
                <c:formatCode>0.00</c:formatCode>
                <c:ptCount val="10"/>
                <c:pt idx="0">
                  <c:v>624.24</c:v>
                </c:pt>
                <c:pt idx="1">
                  <c:v>691.06</c:v>
                </c:pt>
                <c:pt idx="2">
                  <c:v>731.49</c:v>
                </c:pt>
                <c:pt idx="3">
                  <c:v>719.04</c:v>
                </c:pt>
                <c:pt idx="4">
                  <c:v>669.19</c:v>
                </c:pt>
                <c:pt idx="5">
                  <c:v>667.36</c:v>
                </c:pt>
                <c:pt idx="6">
                  <c:v>639.04</c:v>
                </c:pt>
                <c:pt idx="7">
                  <c:v>725.62</c:v>
                </c:pt>
                <c:pt idx="8">
                  <c:v>700</c:v>
                </c:pt>
                <c:pt idx="9">
                  <c:v>699.04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3-4CAB-910F-2D7B63ED8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8542192"/>
        <c:axId val="1769075616"/>
      </c:barChart>
      <c:catAx>
        <c:axId val="168854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5616"/>
        <c:crosses val="autoZero"/>
        <c:auto val="1"/>
        <c:lblAlgn val="ctr"/>
        <c:lblOffset val="100"/>
        <c:noMultiLvlLbl val="1"/>
      </c:catAx>
      <c:valAx>
        <c:axId val="17690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854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en-US" altLang="zh-TW" baseline="0"/>
              <a:t> </a:t>
            </a:r>
            <a:r>
              <a:rPr lang="zh-TW" altLang="en-US" baseline="0"/>
              <a:t>平均鐵損 </a:t>
            </a:r>
            <a:r>
              <a:rPr lang="en-US" altLang="zh-TW" baseline="0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'200 Hz'!$BQ$5:$BQ$14</c:f>
              <c:numCache>
                <c:formatCode>0.00</c:formatCode>
                <c:ptCount val="10"/>
                <c:pt idx="0">
                  <c:v>751.47</c:v>
                </c:pt>
                <c:pt idx="1">
                  <c:v>906.29</c:v>
                </c:pt>
                <c:pt idx="2">
                  <c:v>978.79</c:v>
                </c:pt>
                <c:pt idx="3">
                  <c:v>961.35</c:v>
                </c:pt>
                <c:pt idx="4">
                  <c:v>875.8</c:v>
                </c:pt>
                <c:pt idx="5">
                  <c:v>866.14</c:v>
                </c:pt>
                <c:pt idx="6">
                  <c:v>824.37</c:v>
                </c:pt>
                <c:pt idx="7">
                  <c:v>950.85</c:v>
                </c:pt>
                <c:pt idx="8">
                  <c:v>901.92</c:v>
                </c:pt>
                <c:pt idx="9">
                  <c:v>910.7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7-4CBD-AC15-FC42E8F39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0581712"/>
        <c:axId val="1769078528"/>
      </c:barChart>
      <c:catAx>
        <c:axId val="176058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8528"/>
        <c:crosses val="autoZero"/>
        <c:auto val="1"/>
        <c:lblAlgn val="ctr"/>
        <c:lblOffset val="100"/>
        <c:noMultiLvlLbl val="1"/>
      </c:catAx>
      <c:valAx>
        <c:axId val="176907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058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平均最大磁通密度 </a:t>
            </a:r>
            <a:r>
              <a:rPr lang="en-US" altLang="zh-TW" baseline="0"/>
              <a:t>Bm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4"/>
              </a:solidFill>
            </a:ln>
            <a:effectLst/>
          </c:spPr>
          <c:invertIfNegative val="0"/>
          <c:val>
            <c:numRef>
              <c:f>'400 Hz'!$K$51:$K$60</c:f>
              <c:numCache>
                <c:formatCode>0.00</c:formatCode>
                <c:ptCount val="10"/>
                <c:pt idx="0">
                  <c:v>984.35600000000011</c:v>
                </c:pt>
                <c:pt idx="1">
                  <c:v>991.97800000000007</c:v>
                </c:pt>
                <c:pt idx="2">
                  <c:v>975.37999999999988</c:v>
                </c:pt>
                <c:pt idx="3">
                  <c:v>983.40600000000018</c:v>
                </c:pt>
                <c:pt idx="4">
                  <c:v>963.94400000000007</c:v>
                </c:pt>
                <c:pt idx="5">
                  <c:v>972.43600000000004</c:v>
                </c:pt>
                <c:pt idx="6">
                  <c:v>935.67199999999991</c:v>
                </c:pt>
                <c:pt idx="7">
                  <c:v>1008.1999999999998</c:v>
                </c:pt>
                <c:pt idx="8">
                  <c:v>1006.4059999999999</c:v>
                </c:pt>
                <c:pt idx="9" formatCode="General">
                  <c:v>995.74400000000003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E-4117-A5E5-15770D6F9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1759200"/>
        <c:axId val="1538453040"/>
      </c:barChart>
      <c:catAx>
        <c:axId val="15017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53040"/>
        <c:crosses val="autoZero"/>
        <c:auto val="1"/>
        <c:lblAlgn val="ctr"/>
        <c:lblOffset val="100"/>
        <c:noMultiLvlLbl val="1"/>
      </c:catAx>
      <c:valAx>
        <c:axId val="1538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175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平均矯頑力 </a:t>
            </a:r>
            <a:r>
              <a:rPr lang="en-US" altLang="zh-TW" baseline="0"/>
              <a:t>Hc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4"/>
              </a:solidFill>
            </a:ln>
            <a:effectLst/>
          </c:spPr>
          <c:invertIfNegative val="0"/>
          <c:val>
            <c:numRef>
              <c:f>'400 Hz'!$AA$5:$AA$14</c:f>
              <c:numCache>
                <c:formatCode>0.00</c:formatCode>
                <c:ptCount val="10"/>
                <c:pt idx="0">
                  <c:v>1490.26</c:v>
                </c:pt>
                <c:pt idx="1">
                  <c:v>1634.62</c:v>
                </c:pt>
                <c:pt idx="2">
                  <c:v>1683.4</c:v>
                </c:pt>
                <c:pt idx="3">
                  <c:v>1702.8799999999999</c:v>
                </c:pt>
                <c:pt idx="4">
                  <c:v>1619.4599999999998</c:v>
                </c:pt>
                <c:pt idx="5">
                  <c:v>1588.34</c:v>
                </c:pt>
                <c:pt idx="6">
                  <c:v>1575.6000000000001</c:v>
                </c:pt>
                <c:pt idx="7">
                  <c:v>1632.2800000000002</c:v>
                </c:pt>
                <c:pt idx="8">
                  <c:v>1587.8</c:v>
                </c:pt>
                <c:pt idx="9" formatCode="General">
                  <c:v>1608.0800000000002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A-477F-8355-6EC009025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9508304"/>
        <c:axId val="1769088928"/>
      </c:barChart>
      <c:catAx>
        <c:axId val="175950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88928"/>
        <c:crosses val="autoZero"/>
        <c:auto val="1"/>
        <c:lblAlgn val="ctr"/>
        <c:lblOffset val="100"/>
        <c:noMultiLvlLbl val="1"/>
      </c:catAx>
      <c:valAx>
        <c:axId val="17690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950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平均磁導率 </a:t>
            </a:r>
            <a:r>
              <a:rPr lang="el-GR" altLang="zh-TW" baseline="0"/>
              <a:t>μ</a:t>
            </a:r>
            <a:r>
              <a:rPr lang="en-US" altLang="zh-TW" baseline="0"/>
              <a:t>a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4"/>
              </a:solidFill>
            </a:ln>
            <a:effectLst/>
          </c:spPr>
          <c:invertIfNegative val="0"/>
          <c:val>
            <c:numRef>
              <c:f>'400 Hz'!$AO$5:$AO$14</c:f>
              <c:numCache>
                <c:formatCode>0.00</c:formatCode>
                <c:ptCount val="10"/>
                <c:pt idx="0">
                  <c:v>313.23200000000003</c:v>
                </c:pt>
                <c:pt idx="1">
                  <c:v>316.02000000000004</c:v>
                </c:pt>
                <c:pt idx="2">
                  <c:v>310.858</c:v>
                </c:pt>
                <c:pt idx="3">
                  <c:v>313.41199999999998</c:v>
                </c:pt>
                <c:pt idx="4">
                  <c:v>307.21400000000006</c:v>
                </c:pt>
                <c:pt idx="5">
                  <c:v>309.99599999999998</c:v>
                </c:pt>
                <c:pt idx="6">
                  <c:v>298.16399999999993</c:v>
                </c:pt>
                <c:pt idx="7">
                  <c:v>321.322</c:v>
                </c:pt>
                <c:pt idx="8">
                  <c:v>320.86599999999999</c:v>
                </c:pt>
                <c:pt idx="9" formatCode="General">
                  <c:v>317.41800000000001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F-4834-A62D-A5B67F8DD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9477328"/>
        <c:axId val="1769072288"/>
      </c:barChart>
      <c:catAx>
        <c:axId val="175947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2288"/>
        <c:crosses val="autoZero"/>
        <c:auto val="1"/>
        <c:lblAlgn val="ctr"/>
        <c:lblOffset val="100"/>
        <c:noMultiLvlLbl val="1"/>
      </c:catAx>
      <c:valAx>
        <c:axId val="1769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947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 </a:t>
            </a:r>
            <a:r>
              <a:rPr lang="zh-TW" altLang="en-US"/>
              <a:t>平均剩磁</a:t>
            </a:r>
            <a:r>
              <a:rPr lang="en-US" altLang="zh-TW" baseline="0"/>
              <a:t> Br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4"/>
              </a:solidFill>
            </a:ln>
            <a:effectLst/>
          </c:spPr>
          <c:invertIfNegative val="0"/>
          <c:val>
            <c:numRef>
              <c:f>'400 Hz'!$BC$5:$BC$14</c:f>
              <c:numCache>
                <c:formatCode>0.00</c:formatCode>
                <c:ptCount val="10"/>
                <c:pt idx="0">
                  <c:v>682.38199999999995</c:v>
                </c:pt>
                <c:pt idx="1">
                  <c:v>735.33000000000015</c:v>
                </c:pt>
                <c:pt idx="2">
                  <c:v>742.87999999999988</c:v>
                </c:pt>
                <c:pt idx="3">
                  <c:v>752.25800000000004</c:v>
                </c:pt>
                <c:pt idx="4">
                  <c:v>712.82999999999993</c:v>
                </c:pt>
                <c:pt idx="5">
                  <c:v>714.15</c:v>
                </c:pt>
                <c:pt idx="6">
                  <c:v>682.64200000000005</c:v>
                </c:pt>
                <c:pt idx="7">
                  <c:v>764.15400000000011</c:v>
                </c:pt>
                <c:pt idx="8">
                  <c:v>745.86799999999994</c:v>
                </c:pt>
                <c:pt idx="9" formatCode="General">
                  <c:v>742.44400000000007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01-44F5-A232-2AEAF17B2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4642592"/>
        <c:axId val="1769081856"/>
      </c:barChart>
      <c:catAx>
        <c:axId val="174464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81856"/>
        <c:crosses val="autoZero"/>
        <c:auto val="1"/>
        <c:lblAlgn val="ctr"/>
        <c:lblOffset val="100"/>
        <c:noMultiLvlLbl val="1"/>
      </c:catAx>
      <c:valAx>
        <c:axId val="17690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464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平均鐵損 </a:t>
            </a:r>
            <a:r>
              <a:rPr lang="en-US" altLang="zh-TW" baseline="0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4"/>
              </a:solidFill>
            </a:ln>
            <a:effectLst/>
          </c:spPr>
          <c:invertIfNegative val="0"/>
          <c:val>
            <c:numRef>
              <c:f>'400 Hz'!$BQ$5:$BQ$14</c:f>
              <c:numCache>
                <c:formatCode>0.00</c:formatCode>
                <c:ptCount val="10"/>
                <c:pt idx="0">
                  <c:v>1951.52</c:v>
                </c:pt>
                <c:pt idx="1">
                  <c:v>2152.0800000000004</c:v>
                </c:pt>
                <c:pt idx="2">
                  <c:v>2176.88</c:v>
                </c:pt>
                <c:pt idx="3">
                  <c:v>2209.96</c:v>
                </c:pt>
                <c:pt idx="4">
                  <c:v>2076.5800000000004</c:v>
                </c:pt>
                <c:pt idx="5">
                  <c:v>2068.1</c:v>
                </c:pt>
                <c:pt idx="6">
                  <c:v>1976.1200000000001</c:v>
                </c:pt>
                <c:pt idx="7">
                  <c:v>2207.6</c:v>
                </c:pt>
                <c:pt idx="8">
                  <c:v>2147.38</c:v>
                </c:pt>
                <c:pt idx="9" formatCode="General">
                  <c:v>2145.58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F2-4704-A1F9-B318051FA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8666112"/>
        <c:axId val="1741246768"/>
      </c:barChart>
      <c:catAx>
        <c:axId val="174866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1246768"/>
        <c:crosses val="autoZero"/>
        <c:auto val="1"/>
        <c:lblAlgn val="ctr"/>
        <c:lblOffset val="100"/>
        <c:noMultiLvlLbl val="1"/>
      </c:catAx>
      <c:valAx>
        <c:axId val="17412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86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 </a:t>
            </a:r>
            <a:r>
              <a:rPr lang="zh-TW" altLang="en-US"/>
              <a:t>平均最大磁通密度 </a:t>
            </a:r>
            <a:r>
              <a:rPr lang="en-US" altLang="zh-TW"/>
              <a:t>Bm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'800 Hz'!$M$5:$M$14</c:f>
              <c:numCache>
                <c:formatCode>0.00</c:formatCode>
                <c:ptCount val="10"/>
                <c:pt idx="0">
                  <c:v>738.98</c:v>
                </c:pt>
                <c:pt idx="1">
                  <c:v>701.16</c:v>
                </c:pt>
                <c:pt idx="2">
                  <c:v>704.72</c:v>
                </c:pt>
                <c:pt idx="3">
                  <c:v>685.24</c:v>
                </c:pt>
                <c:pt idx="4">
                  <c:v>679.83</c:v>
                </c:pt>
                <c:pt idx="5">
                  <c:v>689.7</c:v>
                </c:pt>
                <c:pt idx="6">
                  <c:v>665.44</c:v>
                </c:pt>
                <c:pt idx="7">
                  <c:v>717.17</c:v>
                </c:pt>
                <c:pt idx="8">
                  <c:v>719.36</c:v>
                </c:pt>
                <c:pt idx="9">
                  <c:v>705.21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3-4B09-BF5F-EF7BE1432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8972384"/>
        <c:axId val="1741227216"/>
      </c:barChart>
      <c:catAx>
        <c:axId val="153897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1227216"/>
        <c:crosses val="autoZero"/>
        <c:auto val="1"/>
        <c:lblAlgn val="ctr"/>
        <c:lblOffset val="100"/>
        <c:noMultiLvlLbl val="1"/>
      </c:catAx>
      <c:valAx>
        <c:axId val="174122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97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 </a:t>
            </a:r>
            <a:r>
              <a:rPr lang="zh-TW" altLang="en-US"/>
              <a:t>平均矯頑力 </a:t>
            </a:r>
            <a:r>
              <a:rPr lang="en-US" altLang="zh-TW"/>
              <a:t>Hc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'800 Hz'!$AA$5:$AA$14</c:f>
              <c:numCache>
                <c:formatCode>0.00</c:formatCode>
                <c:ptCount val="10"/>
                <c:pt idx="0">
                  <c:v>1781.58</c:v>
                </c:pt>
                <c:pt idx="1">
                  <c:v>1813.74</c:v>
                </c:pt>
                <c:pt idx="2">
                  <c:v>1826.56</c:v>
                </c:pt>
                <c:pt idx="3">
                  <c:v>1842.38</c:v>
                </c:pt>
                <c:pt idx="4">
                  <c:v>1792.76</c:v>
                </c:pt>
                <c:pt idx="5">
                  <c:v>1768.9</c:v>
                </c:pt>
                <c:pt idx="6">
                  <c:v>1750.5</c:v>
                </c:pt>
                <c:pt idx="7">
                  <c:v>1790.38</c:v>
                </c:pt>
                <c:pt idx="8">
                  <c:v>1771.74</c:v>
                </c:pt>
                <c:pt idx="9">
                  <c:v>1772.84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4-4FC8-AD7A-AE38C9219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5991120"/>
        <c:axId val="1538463440"/>
      </c:barChart>
      <c:catAx>
        <c:axId val="174599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63440"/>
        <c:crosses val="autoZero"/>
        <c:auto val="1"/>
        <c:lblAlgn val="ctr"/>
        <c:lblOffset val="100"/>
        <c:noMultiLvlLbl val="1"/>
      </c:catAx>
      <c:valAx>
        <c:axId val="15384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599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</a:t>
            </a:r>
            <a:r>
              <a:rPr lang="en-US" altLang="zh-TW" baseline="0"/>
              <a:t> </a:t>
            </a:r>
            <a:r>
              <a:rPr lang="en-US" altLang="zh-TW"/>
              <a:t>Hz</a:t>
            </a:r>
            <a:r>
              <a:rPr lang="zh-TW" altLang="en-US"/>
              <a:t> 平均磁導率 </a:t>
            </a:r>
            <a:r>
              <a:rPr lang="el-GR" altLang="zh-TW" sz="1400" b="0" i="0" u="none" strike="noStrike" baseline="0">
                <a:effectLst/>
              </a:rPr>
              <a:t>μ</a:t>
            </a:r>
            <a:r>
              <a:rPr lang="en-US" altLang="zh-TW" sz="1400" b="0" i="0" u="none" strike="noStrike" baseline="0">
                <a:effectLst/>
              </a:rPr>
              <a:t>a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'800 Hz'!$AO$5:$AO$14</c:f>
              <c:numCache>
                <c:formatCode>0.00</c:formatCode>
                <c:ptCount val="10"/>
                <c:pt idx="0">
                  <c:v>234.39</c:v>
                </c:pt>
                <c:pt idx="1">
                  <c:v>222.57</c:v>
                </c:pt>
                <c:pt idx="2">
                  <c:v>223.44</c:v>
                </c:pt>
                <c:pt idx="3">
                  <c:v>217.84</c:v>
                </c:pt>
                <c:pt idx="4">
                  <c:v>214.84</c:v>
                </c:pt>
                <c:pt idx="5">
                  <c:v>218.53</c:v>
                </c:pt>
                <c:pt idx="6">
                  <c:v>211.87</c:v>
                </c:pt>
                <c:pt idx="7">
                  <c:v>226.86</c:v>
                </c:pt>
                <c:pt idx="8">
                  <c:v>227.5</c:v>
                </c:pt>
                <c:pt idx="9">
                  <c:v>223.21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0-4984-84A5-3C4D72A92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5975120"/>
        <c:axId val="1538460112"/>
      </c:barChart>
      <c:catAx>
        <c:axId val="174597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60112"/>
        <c:crosses val="autoZero"/>
        <c:auto val="1"/>
        <c:lblAlgn val="ctr"/>
        <c:lblOffset val="100"/>
        <c:noMultiLvlLbl val="1"/>
      </c:catAx>
      <c:valAx>
        <c:axId val="15384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59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 </a:t>
            </a:r>
            <a:r>
              <a:rPr lang="zh-TW" altLang="en-US"/>
              <a:t>平均剩磁 </a:t>
            </a:r>
            <a:r>
              <a:rPr lang="en-US" altLang="zh-TW"/>
              <a:t>Br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'800 Hz'!$BC$5:$BC$14</c:f>
              <c:numCache>
                <c:formatCode>0.00</c:formatCode>
                <c:ptCount val="10"/>
                <c:pt idx="0">
                  <c:v>615.85</c:v>
                </c:pt>
                <c:pt idx="1">
                  <c:v>593.08000000000004</c:v>
                </c:pt>
                <c:pt idx="2">
                  <c:v>597.29999999999995</c:v>
                </c:pt>
                <c:pt idx="3">
                  <c:v>583.76</c:v>
                </c:pt>
                <c:pt idx="4">
                  <c:v>571.67999999999995</c:v>
                </c:pt>
                <c:pt idx="5">
                  <c:v>577.75</c:v>
                </c:pt>
                <c:pt idx="6">
                  <c:v>557.87</c:v>
                </c:pt>
                <c:pt idx="7">
                  <c:v>605.03</c:v>
                </c:pt>
                <c:pt idx="8">
                  <c:v>604.69000000000005</c:v>
                </c:pt>
                <c:pt idx="9">
                  <c:v>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04-456D-A4C4-451D909C9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7457008"/>
        <c:axId val="1511002640"/>
      </c:barChart>
      <c:catAx>
        <c:axId val="174745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1002640"/>
        <c:crosses val="autoZero"/>
        <c:auto val="1"/>
        <c:lblAlgn val="ctr"/>
        <c:lblOffset val="100"/>
        <c:noMultiLvlLbl val="1"/>
      </c:catAx>
      <c:valAx>
        <c:axId val="151100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45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平均鐵損 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'800 Hz'!$BQ$5:$BQ$14</c:f>
              <c:numCache>
                <c:formatCode>0.00</c:formatCode>
                <c:ptCount val="10"/>
                <c:pt idx="0">
                  <c:v>3539.16</c:v>
                </c:pt>
                <c:pt idx="1">
                  <c:v>3408.64</c:v>
                </c:pt>
                <c:pt idx="2">
                  <c:v>3440.68</c:v>
                </c:pt>
                <c:pt idx="3">
                  <c:v>3360.76</c:v>
                </c:pt>
                <c:pt idx="4">
                  <c:v>3277.66</c:v>
                </c:pt>
                <c:pt idx="5">
                  <c:v>3292.64</c:v>
                </c:pt>
                <c:pt idx="6">
                  <c:v>3156.54</c:v>
                </c:pt>
                <c:pt idx="7">
                  <c:v>3456.58</c:v>
                </c:pt>
                <c:pt idx="8">
                  <c:v>3442.7</c:v>
                </c:pt>
                <c:pt idx="9">
                  <c:v>3371.06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7-4DB2-BDB8-AA509D658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0825904"/>
        <c:axId val="1741200176"/>
      </c:barChart>
      <c:catAx>
        <c:axId val="175082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1200176"/>
        <c:crosses val="autoZero"/>
        <c:auto val="1"/>
        <c:lblAlgn val="ctr"/>
        <c:lblOffset val="100"/>
        <c:noMultiLvlLbl val="1"/>
      </c:catAx>
      <c:valAx>
        <c:axId val="174120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82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Hz'!$C$23:$C$29</c:f>
              <c:numCache>
                <c:formatCode>0.00_);[Red]\(0.00\)</c:formatCode>
                <c:ptCount val="7"/>
                <c:pt idx="0">
                  <c:v>1149.04</c:v>
                </c:pt>
                <c:pt idx="1">
                  <c:v>1156.4733333333334</c:v>
                </c:pt>
                <c:pt idx="2">
                  <c:v>1557.4733333333334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9F-44C4-9E7D-D0D962CAC41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Hz'!$D$23:$D$29</c:f>
              <c:numCache>
                <c:formatCode>0.00_);[Red]\(0.00\)</c:formatCode>
                <c:ptCount val="7"/>
                <c:pt idx="3">
                  <c:v>1112.7266666666667</c:v>
                </c:pt>
                <c:pt idx="4">
                  <c:v>1171.0266666666666</c:v>
                </c:pt>
                <c:pt idx="5">
                  <c:v>1183.8800000000001</c:v>
                </c:pt>
                <c:pt idx="6">
                  <c:v>1186.06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9F-44C4-9E7D-D0D962CAC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en-US" altLang="zh-TW" baseline="0"/>
              <a:t> </a:t>
            </a:r>
            <a:r>
              <a:rPr lang="zh-TW" altLang="en-US" baseline="0"/>
              <a:t>最大磁通密度 </a:t>
            </a:r>
            <a:r>
              <a:rPr lang="en-US" altLang="zh-TW" baseline="0"/>
              <a:t>Bm</a:t>
            </a:r>
            <a:r>
              <a:rPr lang="zh-TW" altLang="en-US" baseline="0"/>
              <a:t> 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Hz'!$B$24:$B$30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Hz'!$C$24:$C$30</c:f>
              <c:numCache>
                <c:formatCode>0.00_);[Red]\(0.00\)</c:formatCode>
                <c:ptCount val="7"/>
                <c:pt idx="0">
                  <c:v>1129.6433333333332</c:v>
                </c:pt>
                <c:pt idx="1">
                  <c:v>1156.4733333333334</c:v>
                </c:pt>
                <c:pt idx="2">
                  <c:v>1557.4733333333334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7-4E6F-8946-CD6D022705D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Hz'!$B$24:$B$30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Hz'!$D$24:$D$30</c:f>
              <c:numCache>
                <c:formatCode>0.00_);[Red]\(0.00\)</c:formatCode>
                <c:ptCount val="7"/>
                <c:pt idx="3">
                  <c:v>1094.1466666666665</c:v>
                </c:pt>
                <c:pt idx="4">
                  <c:v>1144.6866666666667</c:v>
                </c:pt>
                <c:pt idx="5">
                  <c:v>1155.4566666666667</c:v>
                </c:pt>
                <c:pt idx="6">
                  <c:v>1156.32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C7-4E6F-8946-CD6D022705D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79023487"/>
        <c:axId val="110733231"/>
      </c:lineChart>
      <c:catAx>
        <c:axId val="27902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0733231"/>
        <c:crosses val="autoZero"/>
        <c:auto val="1"/>
        <c:lblAlgn val="ctr"/>
        <c:lblOffset val="100"/>
        <c:noMultiLvlLbl val="0"/>
      </c:catAx>
      <c:valAx>
        <c:axId val="11073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902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</a:t>
            </a:r>
            <a:r>
              <a:rPr lang="en-US" altLang="zh-TW" baseline="0"/>
              <a:t> Hz </a:t>
            </a:r>
            <a:r>
              <a:rPr lang="zh-TW" altLang="en-US" baseline="0"/>
              <a:t>最大磁通密度</a:t>
            </a:r>
            <a:r>
              <a:rPr lang="en-US" altLang="zh-TW" baseline="0"/>
              <a:t>Bm </a:t>
            </a:r>
            <a:r>
              <a:rPr lang="zh-TW" altLang="en-US" baseline="0"/>
              <a:t>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Hz'!$C$23:$C$29</c:f>
              <c:numCache>
                <c:formatCode>0.00_);[Red]\(0.00\)</c:formatCode>
                <c:ptCount val="7"/>
                <c:pt idx="0">
                  <c:v>983.90466666666669</c:v>
                </c:pt>
                <c:pt idx="1">
                  <c:v>973.26200000000017</c:v>
                </c:pt>
                <c:pt idx="2">
                  <c:v>1315.3406666666667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E-4A0B-8A83-7547C38CD60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Hz'!$D$23:$D$29</c:f>
              <c:numCache>
                <c:formatCode>0.00_);[Red]\(0.00\)</c:formatCode>
                <c:ptCount val="7"/>
                <c:pt idx="3">
                  <c:v>967.81133333333344</c:v>
                </c:pt>
                <c:pt idx="4">
                  <c:v>988.04066666666665</c:v>
                </c:pt>
                <c:pt idx="5">
                  <c:v>984.74066666666658</c:v>
                </c:pt>
                <c:pt idx="6">
                  <c:v>995.74400000000003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E-4A0B-8A83-7547C38CD60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54191"/>
        <c:axId val="1767607391"/>
      </c:lineChart>
      <c:catAx>
        <c:axId val="25725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7607391"/>
        <c:crosses val="autoZero"/>
        <c:auto val="1"/>
        <c:lblAlgn val="ctr"/>
        <c:lblOffset val="100"/>
        <c:noMultiLvlLbl val="0"/>
      </c:catAx>
      <c:valAx>
        <c:axId val="176760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5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en-US" altLang="zh-TW" baseline="0"/>
              <a:t> </a:t>
            </a:r>
            <a:r>
              <a:rPr lang="zh-TW" altLang="en-US" baseline="0"/>
              <a:t>最大磁通密度 </a:t>
            </a:r>
            <a:r>
              <a:rPr lang="en-US" altLang="zh-TW" baseline="0"/>
              <a:t>Bm </a:t>
            </a:r>
            <a:r>
              <a:rPr lang="zh-TW" altLang="en-US" baseline="0"/>
              <a:t>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Hz'!$C$23:$C$29</c:f>
              <c:numCache>
                <c:formatCode>0.00_);[Red]\(0.00\)</c:formatCode>
                <c:ptCount val="7"/>
                <c:pt idx="0">
                  <c:v>714.95333333333326</c:v>
                </c:pt>
                <c:pt idx="1">
                  <c:v>684.92333333333352</c:v>
                </c:pt>
                <c:pt idx="2">
                  <c:v>935.7266666666668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5-464C-AA19-9C77DCAB9F3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Hz'!$D$23:$D$29</c:f>
              <c:numCache>
                <c:formatCode>0.00_);[Red]\(0.00\)</c:formatCode>
                <c:ptCount val="7"/>
                <c:pt idx="3">
                  <c:v>696.55333333333328</c:v>
                </c:pt>
                <c:pt idx="4">
                  <c:v>699.38666666666666</c:v>
                </c:pt>
                <c:pt idx="5">
                  <c:v>704.59333333333336</c:v>
                </c:pt>
                <c:pt idx="6">
                  <c:v>705.21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65-464C-AA19-9C77DCAB9F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8710079"/>
        <c:axId val="2033789551"/>
      </c:lineChart>
      <c:catAx>
        <c:axId val="37871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3789551"/>
        <c:crosses val="autoZero"/>
        <c:auto val="1"/>
        <c:lblAlgn val="ctr"/>
        <c:lblOffset val="100"/>
        <c:noMultiLvlLbl val="0"/>
      </c:catAx>
      <c:valAx>
        <c:axId val="203378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78710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50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Hz'!$O$24:$O$30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Hz'!$P$24:$P$30</c:f>
              <c:numCache>
                <c:formatCode>0.00_);[Red]\(0.00\)</c:formatCode>
                <c:ptCount val="7"/>
                <c:pt idx="0">
                  <c:v>685.06</c:v>
                </c:pt>
                <c:pt idx="1">
                  <c:v>695.65333333333331</c:v>
                </c:pt>
                <c:pt idx="2">
                  <c:v>896.78666666666675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9-4EDF-9DFA-BB76AC2F727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Hz'!$O$24:$O$30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Hz'!$Q$24:$Q$30</c:f>
              <c:numCache>
                <c:formatCode>0.00_);[Red]\(0.00\)</c:formatCode>
                <c:ptCount val="7"/>
                <c:pt idx="3">
                  <c:v>679.51666666666665</c:v>
                </c:pt>
                <c:pt idx="4">
                  <c:v>689.15333333333331</c:v>
                </c:pt>
                <c:pt idx="5">
                  <c:v>678.9666666666667</c:v>
                </c:pt>
                <c:pt idx="6">
                  <c:v>670.5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9-4EDF-9DFA-BB76AC2F727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en-US" altLang="zh-TW" baseline="0"/>
              <a:t> </a:t>
            </a:r>
            <a:r>
              <a:rPr lang="zh-TW" altLang="en-US" baseline="0"/>
              <a:t>矯頑力 </a:t>
            </a:r>
            <a:r>
              <a:rPr lang="en-US" altLang="zh-TW" baseline="0"/>
              <a:t>Hc</a:t>
            </a:r>
            <a:r>
              <a:rPr lang="zh-TW" altLang="en-US" baseline="0"/>
              <a:t>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Hz'!$O$24:$O$30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Hz'!$P$24:$P$30</c:f>
              <c:numCache>
                <c:formatCode>0.00_);[Red]\(0.00\)</c:formatCode>
                <c:ptCount val="7"/>
                <c:pt idx="0">
                  <c:v>1197.1066666666666</c:v>
                </c:pt>
                <c:pt idx="1">
                  <c:v>1226.9466666666665</c:v>
                </c:pt>
                <c:pt idx="2">
                  <c:v>1593.9733333333334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1B-48AB-8435-E7BD1900B2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Hz'!$O$24:$O$30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Hz'!$Q$24:$Q$30</c:f>
              <c:numCache>
                <c:formatCode>0.00_);[Red]\(0.00\)</c:formatCode>
                <c:ptCount val="7"/>
                <c:pt idx="3">
                  <c:v>1189.2333333333333</c:v>
                </c:pt>
                <c:pt idx="4">
                  <c:v>1219.5066666666664</c:v>
                </c:pt>
                <c:pt idx="5">
                  <c:v>1209.7266666666667</c:v>
                </c:pt>
                <c:pt idx="6">
                  <c:v>1198.68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1B-48AB-8435-E7BD1900B24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79041087"/>
        <c:axId val="110743631"/>
      </c:lineChart>
      <c:catAx>
        <c:axId val="27904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0743631"/>
        <c:crosses val="autoZero"/>
        <c:auto val="1"/>
        <c:lblAlgn val="ctr"/>
        <c:lblOffset val="100"/>
        <c:noMultiLvlLbl val="0"/>
      </c:catAx>
      <c:valAx>
        <c:axId val="11074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904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矯頑力</a:t>
            </a:r>
            <a:r>
              <a:rPr lang="en-US" altLang="zh-TW" baseline="0"/>
              <a:t>Hc </a:t>
            </a:r>
            <a:r>
              <a:rPr lang="zh-TW" altLang="en-US" baseline="0"/>
              <a:t>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Hz'!$P$23:$P$29</c:f>
              <c:numCache>
                <c:formatCode>0.00_);[Red]\(0.00\)</c:formatCode>
                <c:ptCount val="7"/>
                <c:pt idx="0">
                  <c:v>1602.7600000000002</c:v>
                </c:pt>
                <c:pt idx="1">
                  <c:v>1636.8933333333332</c:v>
                </c:pt>
                <c:pt idx="2">
                  <c:v>2134.5866666666666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B-4D4A-893A-BD1DD8A83F8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Hz'!$Q$23:$Q$29</c:f>
              <c:numCache>
                <c:formatCode>0.00_);[Red]\(0.00\)</c:formatCode>
                <c:ptCount val="7"/>
                <c:pt idx="3">
                  <c:v>1589.58</c:v>
                </c:pt>
                <c:pt idx="4">
                  <c:v>1628.7866666666669</c:v>
                </c:pt>
                <c:pt idx="5">
                  <c:v>1619.8466666666666</c:v>
                </c:pt>
                <c:pt idx="6">
                  <c:v>1608.0800000000002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DB-4D4A-893A-BD1DD8A83F8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1540191"/>
        <c:axId val="2041077135"/>
      </c:lineChart>
      <c:catAx>
        <c:axId val="11154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1077135"/>
        <c:crosses val="autoZero"/>
        <c:auto val="1"/>
        <c:lblAlgn val="ctr"/>
        <c:lblOffset val="100"/>
        <c:noMultiLvlLbl val="0"/>
      </c:catAx>
      <c:valAx>
        <c:axId val="204107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54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</a:t>
            </a:r>
            <a:r>
              <a:rPr lang="zh-TW" altLang="en-US"/>
              <a:t> </a:t>
            </a:r>
            <a:r>
              <a:rPr lang="en-US" altLang="zh-TW"/>
              <a:t>Hz </a:t>
            </a:r>
            <a:r>
              <a:rPr lang="zh-TW" altLang="en-US"/>
              <a:t>矯頑力 </a:t>
            </a:r>
            <a:r>
              <a:rPr lang="en-US" altLang="zh-TW"/>
              <a:t>Hc</a:t>
            </a:r>
            <a:r>
              <a:rPr lang="en-US" altLang="zh-TW" baseline="0"/>
              <a:t> </a:t>
            </a:r>
            <a:r>
              <a:rPr lang="zh-TW" altLang="en-US" baseline="0"/>
              <a:t>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Hz'!$P$23:$P$29</c:f>
              <c:numCache>
                <c:formatCode>0.00_);[Red]\(0.00\)</c:formatCode>
                <c:ptCount val="7"/>
                <c:pt idx="0">
                  <c:v>1807.2933333333331</c:v>
                </c:pt>
                <c:pt idx="1">
                  <c:v>1801.346666666667</c:v>
                </c:pt>
                <c:pt idx="2">
                  <c:v>2361.8200000000002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1-4A1C-BC96-05C70948163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Hz'!$Q$23:$Q$29</c:f>
              <c:numCache>
                <c:formatCode>0.00_);[Red]\(0.00\)</c:formatCode>
                <c:ptCount val="7"/>
                <c:pt idx="3">
                  <c:v>1791.4866666666667</c:v>
                </c:pt>
                <c:pt idx="4">
                  <c:v>1798.96</c:v>
                </c:pt>
                <c:pt idx="5">
                  <c:v>1789.0666666666666</c:v>
                </c:pt>
                <c:pt idx="6">
                  <c:v>1772.84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1-4A1C-BC96-05C7094816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851039"/>
        <c:axId val="1982895583"/>
      </c:lineChart>
      <c:catAx>
        <c:axId val="1785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2895583"/>
        <c:crosses val="autoZero"/>
        <c:auto val="1"/>
        <c:lblAlgn val="ctr"/>
        <c:lblOffset val="100"/>
        <c:noMultiLvlLbl val="0"/>
      </c:catAx>
      <c:valAx>
        <c:axId val="198289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5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Hz'!$AB$24:$AB$30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Hz'!$AC$24:$AC$30</c:f>
              <c:numCache>
                <c:formatCode>0.00_);[Red]\(0.00\)</c:formatCode>
                <c:ptCount val="7"/>
                <c:pt idx="0" formatCode="0.00">
                  <c:v>365.30666666666667</c:v>
                </c:pt>
                <c:pt idx="1">
                  <c:v>366.49</c:v>
                </c:pt>
                <c:pt idx="2">
                  <c:v>492.23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0-4D72-83B2-F669ABCA479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Hz'!$AB$24:$AB$30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Hz'!$AD$24:$AD$30</c:f>
              <c:numCache>
                <c:formatCode>General</c:formatCode>
                <c:ptCount val="7"/>
                <c:pt idx="3">
                  <c:v>353.40000000000003</c:v>
                </c:pt>
                <c:pt idx="4">
                  <c:v>370.82</c:v>
                </c:pt>
                <c:pt idx="5">
                  <c:v>374.65</c:v>
                </c:pt>
                <c:pt idx="6">
                  <c:v>375.45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B0-4D72-83B2-F669ABCA479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Hz'!$AB$24:$AB$30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Hz'!$AC$24:$AC$30</c:f>
              <c:numCache>
                <c:formatCode>0.00_);[Red]\(0.00\)</c:formatCode>
                <c:ptCount val="7"/>
                <c:pt idx="0">
                  <c:v>358.3966666666667</c:v>
                </c:pt>
                <c:pt idx="1">
                  <c:v>358.96333333333337</c:v>
                </c:pt>
                <c:pt idx="2">
                  <c:v>482.59333333333331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E-41E2-88C2-ED616D1EEEC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Hz'!$AB$24:$AB$30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Hz'!$AD$24:$AD$30</c:f>
              <c:numCache>
                <c:formatCode>0.00_);[Red]\(0.00\)</c:formatCode>
                <c:ptCount val="7"/>
                <c:pt idx="3">
                  <c:v>347.7166666666667</c:v>
                </c:pt>
                <c:pt idx="4">
                  <c:v>363.07666666666665</c:v>
                </c:pt>
                <c:pt idx="5">
                  <c:v>366.59666666666664</c:v>
                </c:pt>
                <c:pt idx="6">
                  <c:v>367.69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5E-41E2-88C2-ED616D1EEEC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38451887"/>
        <c:axId val="2033789551"/>
      </c:lineChart>
      <c:catAx>
        <c:axId val="2038451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3789551"/>
        <c:crosses val="autoZero"/>
        <c:auto val="1"/>
        <c:lblAlgn val="ctr"/>
        <c:lblOffset val="100"/>
        <c:noMultiLvlLbl val="0"/>
      </c:catAx>
      <c:valAx>
        <c:axId val="203378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845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磁導率</a:t>
            </a:r>
            <a:r>
              <a:rPr lang="el-GR" altLang="zh-TW" baseline="0"/>
              <a:t>μ</a:t>
            </a:r>
            <a:r>
              <a:rPr lang="en-US" altLang="zh-TW" baseline="0"/>
              <a:t>a</a:t>
            </a:r>
            <a:r>
              <a:rPr lang="zh-TW" altLang="en-US" baseline="0"/>
              <a:t> 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Hz'!$AC$23:$AC$29</c:f>
              <c:numCache>
                <c:formatCode>0.00_);[Red]\(0.00\)</c:formatCode>
                <c:ptCount val="7"/>
                <c:pt idx="0">
                  <c:v>313.37000000000006</c:v>
                </c:pt>
                <c:pt idx="1">
                  <c:v>310.20733333333334</c:v>
                </c:pt>
                <c:pt idx="2">
                  <c:v>419.25666666666666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92-424F-9A38-BF189D3F0AB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Hz'!$AD$23:$AD$29</c:f>
              <c:numCache>
                <c:formatCode>0.00_);[Red]\(0.00\)</c:formatCode>
                <c:ptCount val="7"/>
                <c:pt idx="3">
                  <c:v>308.26933333333335</c:v>
                </c:pt>
                <c:pt idx="4">
                  <c:v>314.85200000000003</c:v>
                </c:pt>
                <c:pt idx="5">
                  <c:v>313.90666666666669</c:v>
                </c:pt>
                <c:pt idx="6">
                  <c:v>317.41800000000001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92-424F-9A38-BF189D3F0AB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836639"/>
        <c:axId val="1982891007"/>
      </c:lineChart>
      <c:catAx>
        <c:axId val="1783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2891007"/>
        <c:crosses val="autoZero"/>
        <c:auto val="1"/>
        <c:lblAlgn val="ctr"/>
        <c:lblOffset val="100"/>
        <c:noMultiLvlLbl val="0"/>
      </c:catAx>
      <c:valAx>
        <c:axId val="198289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3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</a:t>
            </a:r>
            <a:r>
              <a:rPr lang="zh-TW" altLang="en-US"/>
              <a:t> </a:t>
            </a:r>
            <a:r>
              <a:rPr lang="en-US" altLang="zh-TW"/>
              <a:t>Hz </a:t>
            </a:r>
            <a:r>
              <a:rPr lang="zh-TW" altLang="en-US"/>
              <a:t>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Hz'!$AC$23:$AC$29</c:f>
              <c:numCache>
                <c:formatCode>0.00_);[Red]\(0.00\)</c:formatCode>
                <c:ptCount val="7"/>
                <c:pt idx="0">
                  <c:v>226.79999999999998</c:v>
                </c:pt>
                <c:pt idx="1">
                  <c:v>217.07000000000002</c:v>
                </c:pt>
                <c:pt idx="2">
                  <c:v>296.48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C8-4F98-9547-C18A5BF09B9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Hz'!$AD$23:$AD$29</c:f>
              <c:numCache>
                <c:formatCode>0.00_);[Red]\(0.00\)</c:formatCode>
                <c:ptCount val="7"/>
                <c:pt idx="3">
                  <c:v>221.36666666666667</c:v>
                </c:pt>
                <c:pt idx="4">
                  <c:v>221.42333333333332</c:v>
                </c:pt>
                <c:pt idx="5">
                  <c:v>223.15666666666667</c:v>
                </c:pt>
                <c:pt idx="6">
                  <c:v>223.21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C8-4F98-9547-C18A5BF09B9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1017151"/>
        <c:axId val="1982893087"/>
      </c:lineChart>
      <c:catAx>
        <c:axId val="25101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2893087"/>
        <c:crosses val="autoZero"/>
        <c:auto val="1"/>
        <c:lblAlgn val="ctr"/>
        <c:lblOffset val="100"/>
        <c:noMultiLvlLbl val="0"/>
      </c:catAx>
      <c:valAx>
        <c:axId val="198289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01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Hz'!$AO$24:$AO$30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Hz'!$AP$24:$AP$30</c:f>
              <c:numCache>
                <c:formatCode>0.00_);[Red]\(0.00\)</c:formatCode>
                <c:ptCount val="7"/>
                <c:pt idx="0" formatCode="0.00">
                  <c:v>562.85333333333335</c:v>
                </c:pt>
                <c:pt idx="1">
                  <c:v>561.61333333333334</c:v>
                </c:pt>
                <c:pt idx="2">
                  <c:v>752.62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E3-4173-8C5D-05A49389FBD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Hz'!$AO$24:$AO$30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Hz'!$AQ$24:$AQ$30</c:f>
              <c:numCache>
                <c:formatCode>General</c:formatCode>
                <c:ptCount val="7"/>
                <c:pt idx="3" formatCode="0.00_);[Red]\(0.00\)">
                  <c:v>549.29666666666674</c:v>
                </c:pt>
                <c:pt idx="4" formatCode="0.00_);[Red]\(0.00\)">
                  <c:v>569.21333333333325</c:v>
                </c:pt>
                <c:pt idx="5" formatCode="0.00_);[Red]\(0.00\)">
                  <c:v>569.29333333333341</c:v>
                </c:pt>
                <c:pt idx="6" formatCode="0.00_);[Red]\(0.00\)">
                  <c:v>567.85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3-4173-8C5D-05A49389FBD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</a:t>
            </a:r>
            <a:r>
              <a:rPr lang="zh-TW" altLang="en-US"/>
              <a:t> </a:t>
            </a:r>
            <a:r>
              <a:rPr lang="en-US" altLang="zh-TW"/>
              <a:t>Hz </a:t>
            </a:r>
            <a:r>
              <a:rPr lang="zh-TW" altLang="en-US"/>
              <a:t>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Hz'!$AO$24:$AO$30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Hz'!$AP$24:$AP$30</c:f>
              <c:numCache>
                <c:formatCode>0.00_);[Red]\(0.00\)</c:formatCode>
                <c:ptCount val="7"/>
                <c:pt idx="0">
                  <c:v>682.26333333333332</c:v>
                </c:pt>
                <c:pt idx="1">
                  <c:v>685.19666666666672</c:v>
                </c:pt>
                <c:pt idx="2">
                  <c:v>921.23333333333323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E-4392-8C35-97DF7F196A3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Hz'!$AO$24:$AO$30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Hz'!$AQ$24:$AQ$30</c:f>
              <c:numCache>
                <c:formatCode>0.00_);[Red]\(0.00\)</c:formatCode>
                <c:ptCount val="7"/>
                <c:pt idx="3">
                  <c:v>660.77333333333331</c:v>
                </c:pt>
                <c:pt idx="4">
                  <c:v>695.29</c:v>
                </c:pt>
                <c:pt idx="5">
                  <c:v>699.61666666666667</c:v>
                </c:pt>
                <c:pt idx="6">
                  <c:v>699.04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9E-4392-8C35-97DF7F196A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61503"/>
        <c:axId val="1899844383"/>
      </c:lineChart>
      <c:catAx>
        <c:axId val="184126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6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剩磁 </a:t>
            </a:r>
            <a:r>
              <a:rPr lang="en-US" altLang="zh-TW" baseline="0"/>
              <a:t>Br </a:t>
            </a:r>
            <a:r>
              <a:rPr lang="zh-TW" altLang="en-US" baseline="0"/>
              <a:t>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Hz'!$AP$23:$AP$29</c:f>
              <c:numCache>
                <c:formatCode>0.00_);[Red]\(0.00\)</c:formatCode>
                <c:ptCount val="7"/>
                <c:pt idx="0">
                  <c:v>720.19733333333318</c:v>
                </c:pt>
                <c:pt idx="1">
                  <c:v>726.41266666666661</c:v>
                </c:pt>
                <c:pt idx="2">
                  <c:v>978.36933333333343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D-4FEE-96E9-72B51B2D39D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Hz'!$AQ$23:$AQ$29</c:f>
              <c:numCache>
                <c:formatCode>0.00_);[Red]\(0.00\)</c:formatCode>
                <c:ptCount val="7"/>
                <c:pt idx="3">
                  <c:v>705.76066666666668</c:v>
                </c:pt>
                <c:pt idx="4">
                  <c:v>737.4380000000001</c:v>
                </c:pt>
                <c:pt idx="5">
                  <c:v>734.29933333333327</c:v>
                </c:pt>
                <c:pt idx="6">
                  <c:v>742.44400000000007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3D-4FEE-96E9-72B51B2D39D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828639"/>
        <c:axId val="1982897247"/>
      </c:lineChart>
      <c:catAx>
        <c:axId val="1782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2897247"/>
        <c:crosses val="autoZero"/>
        <c:auto val="1"/>
        <c:lblAlgn val="ctr"/>
        <c:lblOffset val="100"/>
        <c:noMultiLvlLbl val="0"/>
      </c:catAx>
      <c:valAx>
        <c:axId val="198289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2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剩磁 </a:t>
            </a:r>
            <a:r>
              <a:rPr lang="en-US" altLang="zh-TW" baseline="0"/>
              <a:t>Br</a:t>
            </a:r>
            <a:r>
              <a:rPr lang="zh-TW" altLang="en-US" baseline="0"/>
              <a:t> 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Hz'!$AP$23:$AP$29</c:f>
              <c:numCache>
                <c:formatCode>0.00_);[Red]\(0.00\)</c:formatCode>
                <c:ptCount val="7"/>
                <c:pt idx="0">
                  <c:v>602.07666666666671</c:v>
                </c:pt>
                <c:pt idx="1">
                  <c:v>577.73</c:v>
                </c:pt>
                <c:pt idx="2">
                  <c:v>786.53000000000009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BA-454C-B924-8233297A66F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Hz'!$AQ$23:$AQ$29</c:f>
              <c:numCache>
                <c:formatCode>0.00_);[Red]\(0.00\)</c:formatCode>
                <c:ptCount val="7"/>
                <c:pt idx="3">
                  <c:v>585.82666666666671</c:v>
                </c:pt>
                <c:pt idx="4">
                  <c:v>589.92999999999995</c:v>
                </c:pt>
                <c:pt idx="5">
                  <c:v>593.24666666666667</c:v>
                </c:pt>
                <c:pt idx="6">
                  <c:v>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BA-454C-B924-8233297A66F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0339295"/>
        <c:axId val="1832640175"/>
      </c:lineChart>
      <c:catAx>
        <c:axId val="37033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2640175"/>
        <c:crosses val="autoZero"/>
        <c:auto val="1"/>
        <c:lblAlgn val="ctr"/>
        <c:lblOffset val="100"/>
        <c:noMultiLvlLbl val="0"/>
      </c:catAx>
      <c:valAx>
        <c:axId val="183264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70339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Hz'!$BB$24:$BB$30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Hz'!$BC$24:$BC$30</c:f>
              <c:numCache>
                <c:formatCode>0.00_);[Red]\(0.00\)</c:formatCode>
                <c:ptCount val="7"/>
                <c:pt idx="0" formatCode="0.00">
                  <c:v>115.38340000000001</c:v>
                </c:pt>
                <c:pt idx="1">
                  <c:v>117.79066666666665</c:v>
                </c:pt>
                <c:pt idx="2">
                  <c:v>154.95266666666669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5A-437E-B976-3E77643DCE2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Hz'!$BB$24:$BB$30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Hz'!$BD$24:$BD$30</c:f>
              <c:numCache>
                <c:formatCode>General</c:formatCode>
                <c:ptCount val="7"/>
                <c:pt idx="3" formatCode="0.00_);[Red]\(0.00\)">
                  <c:v>112.08373333333333</c:v>
                </c:pt>
                <c:pt idx="4" formatCode="0.00_);[Red]\(0.00\)">
                  <c:v>118.592</c:v>
                </c:pt>
                <c:pt idx="5" formatCode="0.00_);[Red]\(0.00\)">
                  <c:v>118.32166666666667</c:v>
                </c:pt>
                <c:pt idx="6" formatCode="0.00_);[Red]\(0.00\)">
                  <c:v>117.38800000000001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5A-437E-B976-3E77643DCE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鐵損</a:t>
            </a:r>
            <a:r>
              <a:rPr lang="en-US" altLang="zh-TW" baseline="0"/>
              <a:t>Pcv </a:t>
            </a:r>
            <a:r>
              <a:rPr lang="zh-TW" altLang="en-US" baseline="0"/>
              <a:t>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Hz'!$BB$24:$BB$30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Hz'!$BC$24:$BC$30</c:f>
              <c:numCache>
                <c:formatCode>0.00_);[Red]\(0.00\)</c:formatCode>
                <c:ptCount val="7"/>
                <c:pt idx="0">
                  <c:v>878.85</c:v>
                </c:pt>
                <c:pt idx="1">
                  <c:v>901.09666666666669</c:v>
                </c:pt>
                <c:pt idx="2">
                  <c:v>1195.9466666666667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9B-492D-80C0-D47977FBF31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Hz'!$BB$24:$BB$30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Hz'!$BD$24:$BD$30</c:f>
              <c:numCache>
                <c:formatCode>0.00_);[Red]\(0.00\)</c:formatCode>
                <c:ptCount val="7"/>
                <c:pt idx="3">
                  <c:v>845.73</c:v>
                </c:pt>
                <c:pt idx="4">
                  <c:v>910.98</c:v>
                </c:pt>
                <c:pt idx="5">
                  <c:v>915.61666666666667</c:v>
                </c:pt>
                <c:pt idx="6">
                  <c:v>910.7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9B-492D-80C0-D47977FBF31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79042287"/>
        <c:axId val="2064288271"/>
      </c:lineChart>
      <c:catAx>
        <c:axId val="27904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64288271"/>
        <c:crosses val="autoZero"/>
        <c:auto val="1"/>
        <c:lblAlgn val="ctr"/>
        <c:lblOffset val="100"/>
        <c:noMultiLvlLbl val="0"/>
      </c:catAx>
      <c:valAx>
        <c:axId val="206428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9042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Hz'!$BC$23:$BC$29</c:f>
              <c:numCache>
                <c:formatCode>0.00_);[Red]\(0.00\)</c:formatCode>
                <c:ptCount val="7"/>
                <c:pt idx="0">
                  <c:v>2093.4933333333333</c:v>
                </c:pt>
                <c:pt idx="1">
                  <c:v>2118.2133333333336</c:v>
                </c:pt>
                <c:pt idx="2">
                  <c:v>2825.56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F3-4820-BA0C-88A078B0A4B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Hz'!$BD$23:$BD$29</c:f>
              <c:numCache>
                <c:formatCode>0.00_);[Red]\(0.00\)</c:formatCode>
                <c:ptCount val="7"/>
                <c:pt idx="3">
                  <c:v>2045.8666666666666</c:v>
                </c:pt>
                <c:pt idx="4">
                  <c:v>2145.42</c:v>
                </c:pt>
                <c:pt idx="5">
                  <c:v>2130.7866666666664</c:v>
                </c:pt>
                <c:pt idx="6">
                  <c:v>2145.58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F3-4820-BA0C-88A078B0A4B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8989215"/>
        <c:axId val="2032988975"/>
      </c:lineChart>
      <c:catAx>
        <c:axId val="22898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2988975"/>
        <c:crosses val="autoZero"/>
        <c:auto val="1"/>
        <c:lblAlgn val="ctr"/>
        <c:lblOffset val="100"/>
        <c:noMultiLvlLbl val="0"/>
      </c:catAx>
      <c:valAx>
        <c:axId val="203298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898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鐵損</a:t>
            </a:r>
            <a:r>
              <a:rPr lang="en-US" altLang="zh-TW" baseline="0"/>
              <a:t>Pcv</a:t>
            </a:r>
            <a:r>
              <a:rPr lang="zh-TW" altLang="en-US" baseline="0"/>
              <a:t> 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Hz'!$BC$23:$BC$29</c:f>
              <c:numCache>
                <c:formatCode>0.00_);[Red]\(0.00\)</c:formatCode>
                <c:ptCount val="7"/>
                <c:pt idx="0">
                  <c:v>3462.8266666666664</c:v>
                </c:pt>
                <c:pt idx="1">
                  <c:v>3310.353333333333</c:v>
                </c:pt>
                <c:pt idx="2">
                  <c:v>4475.6266666666661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09-48FA-9871-0D826A9211F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Hz'!$BD$23:$BD$29</c:f>
              <c:numCache>
                <c:formatCode>0.00_);[Red]\(0.00\)</c:formatCode>
                <c:ptCount val="7"/>
                <c:pt idx="3">
                  <c:v>3352.1533333333332</c:v>
                </c:pt>
                <c:pt idx="4">
                  <c:v>3380.9599999999996</c:v>
                </c:pt>
                <c:pt idx="5">
                  <c:v>3392.0066666666667</c:v>
                </c:pt>
                <c:pt idx="6">
                  <c:v>3371.06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09-48FA-9871-0D826A9211F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38466687"/>
        <c:axId val="2033528511"/>
      </c:lineChart>
      <c:catAx>
        <c:axId val="203846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3528511"/>
        <c:crosses val="autoZero"/>
        <c:auto val="1"/>
        <c:lblAlgn val="ctr"/>
        <c:lblOffset val="100"/>
        <c:noMultiLvlLbl val="0"/>
      </c:catAx>
      <c:valAx>
        <c:axId val="203352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846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平均最大磁通密度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Bm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Hz'!$M$5:$M$14</c:f>
              <c:numCache>
                <c:formatCode>0.00_);[Red]\(0.00\)</c:formatCode>
                <c:ptCount val="10"/>
                <c:pt idx="0">
                  <c:v>1064.42</c:v>
                </c:pt>
                <c:pt idx="1">
                  <c:v>1161.9000000000001</c:v>
                </c:pt>
                <c:pt idx="2">
                  <c:v>1220.8</c:v>
                </c:pt>
                <c:pt idx="3">
                  <c:v>1186.96</c:v>
                </c:pt>
                <c:pt idx="4">
                  <c:v>1137.32</c:v>
                </c:pt>
                <c:pt idx="5">
                  <c:v>1145.1400000000001</c:v>
                </c:pt>
                <c:pt idx="6">
                  <c:v>1086.8</c:v>
                </c:pt>
                <c:pt idx="7">
                  <c:v>1213.8599999999999</c:v>
                </c:pt>
                <c:pt idx="8">
                  <c:v>1185.7</c:v>
                </c:pt>
                <c:pt idx="9">
                  <c:v>1186.06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5-40A8-8B67-67B9B110F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489664"/>
        <c:axId val="1537978688"/>
      </c:barChart>
      <c:catAx>
        <c:axId val="152448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78688"/>
        <c:crosses val="autoZero"/>
        <c:auto val="1"/>
        <c:lblAlgn val="ctr"/>
        <c:lblOffset val="100"/>
        <c:noMultiLvlLbl val="1"/>
      </c:catAx>
      <c:valAx>
        <c:axId val="15379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448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平均矯頑力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Hz'!$AA$5:$AA$14</c:f>
              <c:numCache>
                <c:formatCode>0.00</c:formatCode>
                <c:ptCount val="10"/>
                <c:pt idx="0">
                  <c:v>647.37</c:v>
                </c:pt>
                <c:pt idx="1">
                  <c:v>697.91</c:v>
                </c:pt>
                <c:pt idx="2">
                  <c:v>709.9</c:v>
                </c:pt>
                <c:pt idx="3">
                  <c:v>728.99</c:v>
                </c:pt>
                <c:pt idx="4">
                  <c:v>691.34</c:v>
                </c:pt>
                <c:pt idx="5">
                  <c:v>666.63</c:v>
                </c:pt>
                <c:pt idx="6">
                  <c:v>681.28</c:v>
                </c:pt>
                <c:pt idx="7">
                  <c:v>678.21</c:v>
                </c:pt>
                <c:pt idx="8">
                  <c:v>660.37</c:v>
                </c:pt>
                <c:pt idx="9">
                  <c:v>670.5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C-40F8-A5CF-925D3CFC0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4390912"/>
        <c:axId val="1537987008"/>
      </c:barChart>
      <c:catAx>
        <c:axId val="168439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87008"/>
        <c:crosses val="autoZero"/>
        <c:auto val="1"/>
        <c:lblAlgn val="ctr"/>
        <c:lblOffset val="100"/>
        <c:noMultiLvlLbl val="1"/>
      </c:catAx>
      <c:valAx>
        <c:axId val="15379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439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平均磁導率 </a:t>
            </a:r>
            <a:r>
              <a:rPr lang="el-GR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μ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a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261456692913386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Hz'!$AO$5:$AO$14</c:f>
              <c:numCache>
                <c:formatCode>0.00</c:formatCode>
                <c:ptCount val="10"/>
                <c:pt idx="0">
                  <c:v>339.93</c:v>
                </c:pt>
                <c:pt idx="1">
                  <c:v>368.88</c:v>
                </c:pt>
                <c:pt idx="2">
                  <c:v>387.11</c:v>
                </c:pt>
                <c:pt idx="3">
                  <c:v>377.21</c:v>
                </c:pt>
                <c:pt idx="4">
                  <c:v>360.1</c:v>
                </c:pt>
                <c:pt idx="5">
                  <c:v>362.16</c:v>
                </c:pt>
                <c:pt idx="6">
                  <c:v>343.06</c:v>
                </c:pt>
                <c:pt idx="7">
                  <c:v>383.49</c:v>
                </c:pt>
                <c:pt idx="8">
                  <c:v>374.69</c:v>
                </c:pt>
                <c:pt idx="9">
                  <c:v>375.45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9-4831-9F5F-900CEBB20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1539872"/>
        <c:axId val="1510981840"/>
      </c:barChart>
      <c:catAx>
        <c:axId val="17615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81840"/>
        <c:crosses val="autoZero"/>
        <c:auto val="1"/>
        <c:lblAlgn val="ctr"/>
        <c:lblOffset val="100"/>
        <c:noMultiLvlLbl val="1"/>
      </c:catAx>
      <c:valAx>
        <c:axId val="151098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15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50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 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Hz 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平均剩磁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Br</a:t>
            </a:r>
            <a:endParaRPr lang="zh-TW" altLang="en-US" baseline="0">
              <a:latin typeface="Times New Roman" panose="02020603050405020304" pitchFamily="18" charset="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Hz'!$BC$5:$BC$14</c:f>
              <c:numCache>
                <c:formatCode>0.00</c:formatCode>
                <c:ptCount val="10"/>
                <c:pt idx="0">
                  <c:v>524.91</c:v>
                </c:pt>
                <c:pt idx="1">
                  <c:v>567.82000000000005</c:v>
                </c:pt>
                <c:pt idx="2">
                  <c:v>595.83000000000004</c:v>
                </c:pt>
                <c:pt idx="3">
                  <c:v>593.45000000000005</c:v>
                </c:pt>
                <c:pt idx="4">
                  <c:v>549.20000000000005</c:v>
                </c:pt>
                <c:pt idx="5">
                  <c:v>542.19000000000005</c:v>
                </c:pt>
                <c:pt idx="6">
                  <c:v>529.53</c:v>
                </c:pt>
                <c:pt idx="7">
                  <c:v>590.62</c:v>
                </c:pt>
                <c:pt idx="8">
                  <c:v>569.86</c:v>
                </c:pt>
                <c:pt idx="9">
                  <c:v>567.85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5-4873-AFBB-1FE3049CA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064544"/>
        <c:axId val="1538006976"/>
      </c:barChart>
      <c:catAx>
        <c:axId val="17660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006976"/>
        <c:crosses val="autoZero"/>
        <c:auto val="1"/>
        <c:lblAlgn val="ctr"/>
        <c:lblOffset val="100"/>
        <c:noMultiLvlLbl val="1"/>
      </c:catAx>
      <c:valAx>
        <c:axId val="15380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60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平均鐵損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Pcv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Hz'!$BQ$5:$BQ$14</c:f>
              <c:numCache>
                <c:formatCode>0.00</c:formatCode>
                <c:ptCount val="10"/>
                <c:pt idx="0">
                  <c:v>100.63119999999999</c:v>
                </c:pt>
                <c:pt idx="1">
                  <c:v>118.45400000000002</c:v>
                </c:pt>
                <c:pt idx="2">
                  <c:v>127.06500000000001</c:v>
                </c:pt>
                <c:pt idx="3">
                  <c:v>126.93599999999999</c:v>
                </c:pt>
                <c:pt idx="4">
                  <c:v>114.596</c:v>
                </c:pt>
                <c:pt idx="5">
                  <c:v>111.84</c:v>
                </c:pt>
                <c:pt idx="6">
                  <c:v>108.68400000000001</c:v>
                </c:pt>
                <c:pt idx="7">
                  <c:v>122.726</c:v>
                </c:pt>
                <c:pt idx="8">
                  <c:v>116.05999999999999</c:v>
                </c:pt>
                <c:pt idx="9" formatCode="General">
                  <c:v>117.38800000000001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8-49BB-BBA9-C7509DBB9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010112"/>
        <c:axId val="1769076032"/>
      </c:barChart>
      <c:catAx>
        <c:axId val="14580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6032"/>
        <c:crosses val="autoZero"/>
        <c:auto val="1"/>
        <c:lblAlgn val="ctr"/>
        <c:lblOffset val="100"/>
        <c:noMultiLvlLbl val="1"/>
      </c:catAx>
      <c:valAx>
        <c:axId val="17690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801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Hz'!$C$23:$C$29</c:f>
              <c:numCache>
                <c:formatCode>0.00_);[Red]\(0.00\)</c:formatCode>
                <c:ptCount val="7"/>
                <c:pt idx="0">
                  <c:v>1149.04</c:v>
                </c:pt>
                <c:pt idx="1">
                  <c:v>1156.4733333333334</c:v>
                </c:pt>
                <c:pt idx="2">
                  <c:v>1557.4733333333334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E-4984-9F95-FDEDF4E7754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Hz'!$D$23:$D$29</c:f>
              <c:numCache>
                <c:formatCode>0.00_);[Red]\(0.00\)</c:formatCode>
                <c:ptCount val="7"/>
                <c:pt idx="3">
                  <c:v>1112.7266666666667</c:v>
                </c:pt>
                <c:pt idx="4">
                  <c:v>1171.0266666666666</c:v>
                </c:pt>
                <c:pt idx="5">
                  <c:v>1183.8800000000001</c:v>
                </c:pt>
                <c:pt idx="6">
                  <c:v>1186.06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E-4984-9F95-FDEDF4E77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最大磁通密度</a:t>
                </a:r>
                <a:r>
                  <a:rPr lang="en-US" altLang="zh-TW"/>
                  <a:t>Bm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50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Hz'!$O$24:$O$30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Hz'!$P$24:$P$30</c:f>
              <c:numCache>
                <c:formatCode>0.00_);[Red]\(0.00\)</c:formatCode>
                <c:ptCount val="7"/>
                <c:pt idx="0">
                  <c:v>685.06</c:v>
                </c:pt>
                <c:pt idx="1">
                  <c:v>695.65333333333331</c:v>
                </c:pt>
                <c:pt idx="2">
                  <c:v>896.78666666666675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E-4977-8DB4-DB25811F165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Hz'!$O$24:$O$30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Hz'!$Q$24:$Q$30</c:f>
              <c:numCache>
                <c:formatCode>0.00_);[Red]\(0.00\)</c:formatCode>
                <c:ptCount val="7"/>
                <c:pt idx="3">
                  <c:v>679.51666666666665</c:v>
                </c:pt>
                <c:pt idx="4">
                  <c:v>689.15333333333331</c:v>
                </c:pt>
                <c:pt idx="5">
                  <c:v>678.9666666666667</c:v>
                </c:pt>
                <c:pt idx="6">
                  <c:v>670.5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E-4977-8DB4-DB25811F16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200"/>
                  <a:t>矯頑力</a:t>
                </a:r>
                <a:r>
                  <a:rPr lang="en-US" altLang="zh-TW" sz="1200"/>
                  <a:t>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Hz'!$AB$24:$AB$30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Hz'!$AC$24:$AC$30</c:f>
              <c:numCache>
                <c:formatCode>0.00_);[Red]\(0.00\)</c:formatCode>
                <c:ptCount val="7"/>
                <c:pt idx="0" formatCode="0.00">
                  <c:v>365.30666666666667</c:v>
                </c:pt>
                <c:pt idx="1">
                  <c:v>366.49</c:v>
                </c:pt>
                <c:pt idx="2">
                  <c:v>492.23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8-4F6D-9C30-567D2A307B5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Hz'!$AB$24:$AB$30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Hz'!$AD$24:$AD$30</c:f>
              <c:numCache>
                <c:formatCode>General</c:formatCode>
                <c:ptCount val="7"/>
                <c:pt idx="3">
                  <c:v>353.40000000000003</c:v>
                </c:pt>
                <c:pt idx="4">
                  <c:v>370.82</c:v>
                </c:pt>
                <c:pt idx="5">
                  <c:v>374.65</c:v>
                </c:pt>
                <c:pt idx="6">
                  <c:v>375.45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8-4F6D-9C30-567D2A307B5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</a:rPr>
                  <a:t>磁導率</a:t>
                </a:r>
                <a:r>
                  <a:rPr lang="el-GR" altLang="zh-TW" sz="1000" b="0" i="0" u="none" strike="noStrike" baseline="0">
                    <a:effectLst/>
                  </a:rPr>
                  <a:t>μ</a:t>
                </a:r>
                <a:r>
                  <a:rPr lang="en-US" altLang="zh-TW" sz="1000" b="0" i="0" u="none" strike="noStrike" baseline="0">
                    <a:effectLst/>
                  </a:rPr>
                  <a:t>a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Hz'!$AO$24:$AO$30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Hz'!$AP$24:$AP$30</c:f>
              <c:numCache>
                <c:formatCode>0.00_);[Red]\(0.00\)</c:formatCode>
                <c:ptCount val="7"/>
                <c:pt idx="0" formatCode="0.00">
                  <c:v>562.85333333333335</c:v>
                </c:pt>
                <c:pt idx="1">
                  <c:v>561.61333333333334</c:v>
                </c:pt>
                <c:pt idx="2">
                  <c:v>752.62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3-4CDB-8292-0DBA882FF7A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Hz'!$AO$24:$AO$30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Hz'!$AQ$24:$AQ$30</c:f>
              <c:numCache>
                <c:formatCode>General</c:formatCode>
                <c:ptCount val="7"/>
                <c:pt idx="3" formatCode="0.00_);[Red]\(0.00\)">
                  <c:v>549.29666666666674</c:v>
                </c:pt>
                <c:pt idx="4" formatCode="0.00_);[Red]\(0.00\)">
                  <c:v>569.21333333333325</c:v>
                </c:pt>
                <c:pt idx="5" formatCode="0.00_);[Red]\(0.00\)">
                  <c:v>569.29333333333341</c:v>
                </c:pt>
                <c:pt idx="6" formatCode="0.00_);[Red]\(0.00\)">
                  <c:v>567.85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53-4CDB-8292-0DBA882FF7A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剩磁</a:t>
                </a:r>
                <a:r>
                  <a:rPr lang="en-US" altLang="zh-TW"/>
                  <a:t>Br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Hz'!$BB$24:$BB$30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Hz'!$BC$24:$BC$30</c:f>
              <c:numCache>
                <c:formatCode>0.00_);[Red]\(0.00\)</c:formatCode>
                <c:ptCount val="7"/>
                <c:pt idx="0" formatCode="0.00">
                  <c:v>115.38340000000001</c:v>
                </c:pt>
                <c:pt idx="1">
                  <c:v>117.79066666666665</c:v>
                </c:pt>
                <c:pt idx="2">
                  <c:v>154.95266666666669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7-4511-8DA0-019124D7A3C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Hz'!$BB$24:$BB$30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Hz'!$BD$24:$BD$30</c:f>
              <c:numCache>
                <c:formatCode>General</c:formatCode>
                <c:ptCount val="7"/>
                <c:pt idx="3" formatCode="0.00_);[Red]\(0.00\)">
                  <c:v>112.08373333333333</c:v>
                </c:pt>
                <c:pt idx="4" formatCode="0.00_);[Red]\(0.00\)">
                  <c:v>118.592</c:v>
                </c:pt>
                <c:pt idx="5" formatCode="0.00_);[Red]\(0.00\)">
                  <c:v>118.32166666666667</c:v>
                </c:pt>
                <c:pt idx="6" formatCode="0.00_);[Red]\(0.00\)">
                  <c:v>117.38800000000001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D7-4511-8DA0-019124D7A3C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</a:rPr>
                  <a:t>鐵損</a:t>
                </a:r>
                <a:r>
                  <a:rPr lang="en-US" altLang="zh-TW" sz="1000" b="0" i="0" u="none" strike="noStrike" baseline="0">
                    <a:effectLst/>
                  </a:rPr>
                  <a:t>Pcv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en-US" altLang="zh-TW" baseline="0"/>
              <a:t> </a:t>
            </a:r>
            <a:r>
              <a:rPr lang="zh-TW" altLang="en-US" baseline="0"/>
              <a:t>平均最大磁通密度 </a:t>
            </a:r>
            <a:r>
              <a:rPr lang="en-US" altLang="zh-TW" baseline="0"/>
              <a:t>Bm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'200 Hz'!$M$5:$M$14</c:f>
              <c:numCache>
                <c:formatCode>0.00</c:formatCode>
                <c:ptCount val="10"/>
                <c:pt idx="0">
                  <c:v>1059.3</c:v>
                </c:pt>
                <c:pt idx="1">
                  <c:v>1141.28</c:v>
                </c:pt>
                <c:pt idx="2">
                  <c:v>1188.3499999999999</c:v>
                </c:pt>
                <c:pt idx="3">
                  <c:v>1155.98</c:v>
                </c:pt>
                <c:pt idx="4">
                  <c:v>1112.3800000000001</c:v>
                </c:pt>
                <c:pt idx="5">
                  <c:v>1119.42</c:v>
                </c:pt>
                <c:pt idx="6">
                  <c:v>1067.1600000000001</c:v>
                </c:pt>
                <c:pt idx="7">
                  <c:v>1180.4000000000001</c:v>
                </c:pt>
                <c:pt idx="8">
                  <c:v>1158.5999999999999</c:v>
                </c:pt>
                <c:pt idx="9">
                  <c:v>1156.32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C-4F4A-A1B2-1E0A7842E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7756432"/>
        <c:axId val="1538466768"/>
      </c:barChart>
      <c:catAx>
        <c:axId val="145775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66768"/>
        <c:crosses val="autoZero"/>
        <c:auto val="1"/>
        <c:lblAlgn val="ctr"/>
        <c:lblOffset val="100"/>
        <c:noMultiLvlLbl val="1"/>
      </c:catAx>
      <c:valAx>
        <c:axId val="15384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775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 </a:t>
            </a:r>
            <a:r>
              <a:rPr lang="zh-TW" altLang="en-US"/>
              <a:t>平均矯頑力 </a:t>
            </a:r>
            <a:r>
              <a:rPr lang="en-US" altLang="zh-TW"/>
              <a:t>Hc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'200 Hz'!$AA$5:$AA$14</c:f>
              <c:numCache>
                <c:formatCode>0.00_);[Red]\(0.00\)</c:formatCode>
                <c:ptCount val="10"/>
                <c:pt idx="0">
                  <c:v>1099.32</c:v>
                </c:pt>
                <c:pt idx="1">
                  <c:v>1225.32</c:v>
                </c:pt>
                <c:pt idx="2">
                  <c:v>1266.68</c:v>
                </c:pt>
                <c:pt idx="3">
                  <c:v>1286.3800000000001</c:v>
                </c:pt>
                <c:pt idx="4">
                  <c:v>1212.3599999999999</c:v>
                </c:pt>
                <c:pt idx="5">
                  <c:v>1182.0999999999999</c:v>
                </c:pt>
                <c:pt idx="6">
                  <c:v>1182</c:v>
                </c:pt>
                <c:pt idx="7">
                  <c:v>1220.8399999999999</c:v>
                </c:pt>
                <c:pt idx="8">
                  <c:v>1180.4000000000001</c:v>
                </c:pt>
                <c:pt idx="9">
                  <c:v>1198.68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F-476C-9655-AAD8DE655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0985360"/>
        <c:axId val="1510998480"/>
      </c:barChart>
      <c:catAx>
        <c:axId val="177098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98480"/>
        <c:crosses val="autoZero"/>
        <c:auto val="1"/>
        <c:lblAlgn val="ctr"/>
        <c:lblOffset val="100"/>
        <c:noMultiLvlLbl val="1"/>
      </c:catAx>
      <c:valAx>
        <c:axId val="15109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8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 </a:t>
            </a:r>
            <a:r>
              <a:rPr lang="zh-TW" altLang="en-US"/>
              <a:t>平均磁導率 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en-US" altLang="zh-TW" baseline="0"/>
              <a:t>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'200 Hz'!$AO$5:$AO$14</c:f>
              <c:numCache>
                <c:formatCode>0.00</c:formatCode>
                <c:ptCount val="10"/>
                <c:pt idx="0">
                  <c:v>337.34</c:v>
                </c:pt>
                <c:pt idx="1">
                  <c:v>360.71</c:v>
                </c:pt>
                <c:pt idx="2">
                  <c:v>377.14</c:v>
                </c:pt>
                <c:pt idx="3">
                  <c:v>368.31</c:v>
                </c:pt>
                <c:pt idx="4">
                  <c:v>353.39</c:v>
                </c:pt>
                <c:pt idx="5">
                  <c:v>355.19</c:v>
                </c:pt>
                <c:pt idx="6">
                  <c:v>337.5</c:v>
                </c:pt>
                <c:pt idx="7">
                  <c:v>375.13</c:v>
                </c:pt>
                <c:pt idx="8">
                  <c:v>367.46</c:v>
                </c:pt>
                <c:pt idx="9">
                  <c:v>367.69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5-455B-8590-C9EDED533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3004960"/>
        <c:axId val="1511007632"/>
      </c:barChart>
      <c:catAx>
        <c:axId val="176300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1007632"/>
        <c:crosses val="autoZero"/>
        <c:auto val="1"/>
        <c:lblAlgn val="ctr"/>
        <c:lblOffset val="100"/>
        <c:noMultiLvlLbl val="1"/>
      </c:catAx>
      <c:valAx>
        <c:axId val="151100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300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平均剩磁 </a:t>
            </a:r>
            <a:r>
              <a:rPr lang="en-US" altLang="zh-TW" baseline="0"/>
              <a:t>Br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'200 Hz'!$BC$5:$BC$14</c:f>
              <c:numCache>
                <c:formatCode>0.00</c:formatCode>
                <c:ptCount val="10"/>
                <c:pt idx="0">
                  <c:v>624.24</c:v>
                </c:pt>
                <c:pt idx="1">
                  <c:v>691.06</c:v>
                </c:pt>
                <c:pt idx="2">
                  <c:v>731.49</c:v>
                </c:pt>
                <c:pt idx="3">
                  <c:v>719.04</c:v>
                </c:pt>
                <c:pt idx="4">
                  <c:v>669.19</c:v>
                </c:pt>
                <c:pt idx="5">
                  <c:v>667.36</c:v>
                </c:pt>
                <c:pt idx="6">
                  <c:v>639.04</c:v>
                </c:pt>
                <c:pt idx="7">
                  <c:v>725.62</c:v>
                </c:pt>
                <c:pt idx="8">
                  <c:v>700</c:v>
                </c:pt>
                <c:pt idx="9">
                  <c:v>699.04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B-461A-B7A0-23FFA1881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8542192"/>
        <c:axId val="1769075616"/>
      </c:barChart>
      <c:catAx>
        <c:axId val="168854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5616"/>
        <c:crosses val="autoZero"/>
        <c:auto val="1"/>
        <c:lblAlgn val="ctr"/>
        <c:lblOffset val="100"/>
        <c:noMultiLvlLbl val="1"/>
      </c:catAx>
      <c:valAx>
        <c:axId val="17690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854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en-US" altLang="zh-TW" baseline="0"/>
              <a:t> </a:t>
            </a:r>
            <a:r>
              <a:rPr lang="zh-TW" altLang="en-US" baseline="0"/>
              <a:t>平均鐵損 </a:t>
            </a:r>
            <a:r>
              <a:rPr lang="en-US" altLang="zh-TW" baseline="0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'200 Hz'!$BQ$5:$BQ$14</c:f>
              <c:numCache>
                <c:formatCode>0.00</c:formatCode>
                <c:ptCount val="10"/>
                <c:pt idx="0">
                  <c:v>751.47</c:v>
                </c:pt>
                <c:pt idx="1">
                  <c:v>906.29</c:v>
                </c:pt>
                <c:pt idx="2">
                  <c:v>978.79</c:v>
                </c:pt>
                <c:pt idx="3">
                  <c:v>961.35</c:v>
                </c:pt>
                <c:pt idx="4">
                  <c:v>875.8</c:v>
                </c:pt>
                <c:pt idx="5">
                  <c:v>866.14</c:v>
                </c:pt>
                <c:pt idx="6">
                  <c:v>824.37</c:v>
                </c:pt>
                <c:pt idx="7">
                  <c:v>950.85</c:v>
                </c:pt>
                <c:pt idx="8">
                  <c:v>901.92</c:v>
                </c:pt>
                <c:pt idx="9">
                  <c:v>910.7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8-4144-8BA8-F71D98ED4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0581712"/>
        <c:axId val="1769078528"/>
      </c:barChart>
      <c:catAx>
        <c:axId val="176058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8528"/>
        <c:crosses val="autoZero"/>
        <c:auto val="1"/>
        <c:lblAlgn val="ctr"/>
        <c:lblOffset val="100"/>
        <c:noMultiLvlLbl val="1"/>
      </c:catAx>
      <c:valAx>
        <c:axId val="176907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058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en-US" altLang="zh-TW" baseline="0"/>
              <a:t> </a:t>
            </a:r>
            <a:r>
              <a:rPr lang="zh-TW" altLang="en-US" baseline="0"/>
              <a:t>最大磁通密度 </a:t>
            </a:r>
            <a:r>
              <a:rPr lang="en-US" altLang="zh-TW" baseline="0"/>
              <a:t>Bm</a:t>
            </a:r>
            <a:r>
              <a:rPr lang="zh-TW" altLang="en-US" baseline="0"/>
              <a:t> 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Hz'!$B$24:$B$30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Hz'!$C$24:$C$30</c:f>
              <c:numCache>
                <c:formatCode>0.00_);[Red]\(0.00\)</c:formatCode>
                <c:ptCount val="7"/>
                <c:pt idx="0">
                  <c:v>1129.6433333333332</c:v>
                </c:pt>
                <c:pt idx="1">
                  <c:v>1156.4733333333334</c:v>
                </c:pt>
                <c:pt idx="2">
                  <c:v>1557.4733333333334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F-45D6-B2A8-BEBE483FE8A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Hz'!$B$24:$B$30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Hz'!$D$24:$D$30</c:f>
              <c:numCache>
                <c:formatCode>0.00_);[Red]\(0.00\)</c:formatCode>
                <c:ptCount val="7"/>
                <c:pt idx="3">
                  <c:v>1094.1466666666665</c:v>
                </c:pt>
                <c:pt idx="4">
                  <c:v>1144.6866666666667</c:v>
                </c:pt>
                <c:pt idx="5">
                  <c:v>1155.4566666666667</c:v>
                </c:pt>
                <c:pt idx="6">
                  <c:v>1156.32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3F-45D6-B2A8-BEBE483FE8A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79023487"/>
        <c:axId val="110733231"/>
      </c:lineChart>
      <c:catAx>
        <c:axId val="27902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0733231"/>
        <c:crosses val="autoZero"/>
        <c:auto val="1"/>
        <c:lblAlgn val="ctr"/>
        <c:lblOffset val="100"/>
        <c:noMultiLvlLbl val="0"/>
      </c:catAx>
      <c:valAx>
        <c:axId val="11073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902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en-US" altLang="zh-TW" baseline="0"/>
              <a:t> </a:t>
            </a:r>
            <a:r>
              <a:rPr lang="zh-TW" altLang="en-US" baseline="0"/>
              <a:t>矯頑力 </a:t>
            </a:r>
            <a:r>
              <a:rPr lang="en-US" altLang="zh-TW" baseline="0"/>
              <a:t>Hc</a:t>
            </a:r>
            <a:r>
              <a:rPr lang="zh-TW" altLang="en-US" baseline="0"/>
              <a:t>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Hz'!$O$24:$O$30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Hz'!$P$24:$P$30</c:f>
              <c:numCache>
                <c:formatCode>0.00_);[Red]\(0.00\)</c:formatCode>
                <c:ptCount val="7"/>
                <c:pt idx="0">
                  <c:v>1197.1066666666666</c:v>
                </c:pt>
                <c:pt idx="1">
                  <c:v>1226.9466666666665</c:v>
                </c:pt>
                <c:pt idx="2">
                  <c:v>1593.9733333333334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74-47CC-843C-2B60649C962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Hz'!$O$24:$O$30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Hz'!$Q$24:$Q$30</c:f>
              <c:numCache>
                <c:formatCode>0.00_);[Red]\(0.00\)</c:formatCode>
                <c:ptCount val="7"/>
                <c:pt idx="3">
                  <c:v>1189.2333333333333</c:v>
                </c:pt>
                <c:pt idx="4">
                  <c:v>1219.5066666666664</c:v>
                </c:pt>
                <c:pt idx="5">
                  <c:v>1209.7266666666667</c:v>
                </c:pt>
                <c:pt idx="6">
                  <c:v>1198.68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74-47CC-843C-2B60649C962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79041087"/>
        <c:axId val="110743631"/>
      </c:lineChart>
      <c:catAx>
        <c:axId val="27904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0743631"/>
        <c:crosses val="autoZero"/>
        <c:auto val="1"/>
        <c:lblAlgn val="ctr"/>
        <c:lblOffset val="100"/>
        <c:noMultiLvlLbl val="0"/>
      </c:catAx>
      <c:valAx>
        <c:axId val="11074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904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Hz'!$AB$24:$AB$30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Hz'!$AC$24:$AC$30</c:f>
              <c:numCache>
                <c:formatCode>0.00_);[Red]\(0.00\)</c:formatCode>
                <c:ptCount val="7"/>
                <c:pt idx="0">
                  <c:v>358.3966666666667</c:v>
                </c:pt>
                <c:pt idx="1">
                  <c:v>358.96333333333337</c:v>
                </c:pt>
                <c:pt idx="2">
                  <c:v>482.59333333333331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11-442F-B04E-513CC9E9BAC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Hz'!$AB$24:$AB$30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Hz'!$AD$24:$AD$30</c:f>
              <c:numCache>
                <c:formatCode>0.00_);[Red]\(0.00\)</c:formatCode>
                <c:ptCount val="7"/>
                <c:pt idx="3">
                  <c:v>347.7166666666667</c:v>
                </c:pt>
                <c:pt idx="4">
                  <c:v>363.07666666666665</c:v>
                </c:pt>
                <c:pt idx="5">
                  <c:v>366.59666666666664</c:v>
                </c:pt>
                <c:pt idx="6">
                  <c:v>367.69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11-442F-B04E-513CC9E9BAC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38451887"/>
        <c:axId val="2033789551"/>
      </c:lineChart>
      <c:catAx>
        <c:axId val="2038451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3789551"/>
        <c:crosses val="autoZero"/>
        <c:auto val="1"/>
        <c:lblAlgn val="ctr"/>
        <c:lblOffset val="100"/>
        <c:noMultiLvlLbl val="0"/>
      </c:catAx>
      <c:valAx>
        <c:axId val="203378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845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</a:t>
            </a:r>
            <a:r>
              <a:rPr lang="zh-TW" altLang="en-US"/>
              <a:t> </a:t>
            </a:r>
            <a:r>
              <a:rPr lang="en-US" altLang="zh-TW"/>
              <a:t>Hz </a:t>
            </a:r>
            <a:r>
              <a:rPr lang="zh-TW" altLang="en-US"/>
              <a:t>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Hz'!$AO$24:$AO$30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Hz'!$AP$24:$AP$30</c:f>
              <c:numCache>
                <c:formatCode>0.00_);[Red]\(0.00\)</c:formatCode>
                <c:ptCount val="7"/>
                <c:pt idx="0">
                  <c:v>682.26333333333332</c:v>
                </c:pt>
                <c:pt idx="1">
                  <c:v>685.19666666666672</c:v>
                </c:pt>
                <c:pt idx="2">
                  <c:v>921.23333333333323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DF-4428-B837-DB835F8C5AE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Hz'!$AO$24:$AO$30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Hz'!$AQ$24:$AQ$30</c:f>
              <c:numCache>
                <c:formatCode>0.00_);[Red]\(0.00\)</c:formatCode>
                <c:ptCount val="7"/>
                <c:pt idx="3">
                  <c:v>660.77333333333331</c:v>
                </c:pt>
                <c:pt idx="4">
                  <c:v>695.29</c:v>
                </c:pt>
                <c:pt idx="5">
                  <c:v>699.61666666666667</c:v>
                </c:pt>
                <c:pt idx="6">
                  <c:v>699.04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DF-4428-B837-DB835F8C5A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61503"/>
        <c:axId val="1899844383"/>
      </c:lineChart>
      <c:catAx>
        <c:axId val="184126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6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鐵損</a:t>
            </a:r>
            <a:r>
              <a:rPr lang="en-US" altLang="zh-TW" baseline="0"/>
              <a:t>Pcv </a:t>
            </a:r>
            <a:r>
              <a:rPr lang="zh-TW" altLang="en-US" baseline="0"/>
              <a:t>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Hz'!$BB$24:$BB$30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Hz'!$BC$24:$BC$30</c:f>
              <c:numCache>
                <c:formatCode>0.00_);[Red]\(0.00\)</c:formatCode>
                <c:ptCount val="7"/>
                <c:pt idx="0">
                  <c:v>878.85</c:v>
                </c:pt>
                <c:pt idx="1">
                  <c:v>901.09666666666669</c:v>
                </c:pt>
                <c:pt idx="2">
                  <c:v>1195.9466666666667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0-4488-B9B2-4A41146C55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Hz'!$BB$24:$BB$30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Hz'!$BD$24:$BD$30</c:f>
              <c:numCache>
                <c:formatCode>0.00_);[Red]\(0.00\)</c:formatCode>
                <c:ptCount val="7"/>
                <c:pt idx="3">
                  <c:v>845.73</c:v>
                </c:pt>
                <c:pt idx="4">
                  <c:v>910.98</c:v>
                </c:pt>
                <c:pt idx="5">
                  <c:v>915.61666666666667</c:v>
                </c:pt>
                <c:pt idx="6">
                  <c:v>910.7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0-4488-B9B2-4A41146C556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79042287"/>
        <c:axId val="2064288271"/>
      </c:lineChart>
      <c:catAx>
        <c:axId val="27904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64288271"/>
        <c:crosses val="autoZero"/>
        <c:auto val="1"/>
        <c:lblAlgn val="ctr"/>
        <c:lblOffset val="100"/>
        <c:noMultiLvlLbl val="0"/>
      </c:catAx>
      <c:valAx>
        <c:axId val="206428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9042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平均最大磁通密度 </a:t>
            </a:r>
            <a:r>
              <a:rPr lang="en-US" altLang="zh-TW" baseline="0"/>
              <a:t>Bm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539343636504077"/>
          <c:y val="0.19640561978834192"/>
          <c:w val="0.86854203180955014"/>
          <c:h val="0.720895582202858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'400 Hz'!$K$51:$K$60</c:f>
              <c:numCache>
                <c:formatCode>0.00</c:formatCode>
                <c:ptCount val="10"/>
                <c:pt idx="0">
                  <c:v>984.35600000000011</c:v>
                </c:pt>
                <c:pt idx="1">
                  <c:v>991.97800000000007</c:v>
                </c:pt>
                <c:pt idx="2">
                  <c:v>975.37999999999988</c:v>
                </c:pt>
                <c:pt idx="3">
                  <c:v>983.40600000000018</c:v>
                </c:pt>
                <c:pt idx="4">
                  <c:v>963.94400000000007</c:v>
                </c:pt>
                <c:pt idx="5">
                  <c:v>972.43600000000004</c:v>
                </c:pt>
                <c:pt idx="6">
                  <c:v>935.67199999999991</c:v>
                </c:pt>
                <c:pt idx="7">
                  <c:v>1008.1999999999998</c:v>
                </c:pt>
                <c:pt idx="8">
                  <c:v>1006.4059999999999</c:v>
                </c:pt>
                <c:pt idx="9" formatCode="General">
                  <c:v>995.74400000000003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A-4955-A0A8-4C13DDC8C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1759200"/>
        <c:axId val="1538453040"/>
      </c:barChart>
      <c:catAx>
        <c:axId val="15017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53040"/>
        <c:crosses val="autoZero"/>
        <c:auto val="1"/>
        <c:lblAlgn val="ctr"/>
        <c:lblOffset val="100"/>
        <c:noMultiLvlLbl val="1"/>
      </c:catAx>
      <c:valAx>
        <c:axId val="1538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175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平均矯頑力 </a:t>
            </a:r>
            <a:r>
              <a:rPr lang="en-US" altLang="zh-TW" baseline="0"/>
              <a:t>Hc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'400 Hz'!$AA$5:$AA$14</c:f>
              <c:numCache>
                <c:formatCode>0.00</c:formatCode>
                <c:ptCount val="10"/>
                <c:pt idx="0">
                  <c:v>1490.26</c:v>
                </c:pt>
                <c:pt idx="1">
                  <c:v>1634.62</c:v>
                </c:pt>
                <c:pt idx="2">
                  <c:v>1683.4</c:v>
                </c:pt>
                <c:pt idx="3">
                  <c:v>1702.8799999999999</c:v>
                </c:pt>
                <c:pt idx="4">
                  <c:v>1619.4599999999998</c:v>
                </c:pt>
                <c:pt idx="5">
                  <c:v>1588.34</c:v>
                </c:pt>
                <c:pt idx="6">
                  <c:v>1575.6000000000001</c:v>
                </c:pt>
                <c:pt idx="7">
                  <c:v>1632.2800000000002</c:v>
                </c:pt>
                <c:pt idx="8">
                  <c:v>1587.8</c:v>
                </c:pt>
                <c:pt idx="9" formatCode="General">
                  <c:v>1608.0800000000002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C-43B5-9119-344BD9389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9508304"/>
        <c:axId val="1769088928"/>
      </c:barChart>
      <c:catAx>
        <c:axId val="175950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88928"/>
        <c:crosses val="autoZero"/>
        <c:auto val="1"/>
        <c:lblAlgn val="ctr"/>
        <c:lblOffset val="100"/>
        <c:noMultiLvlLbl val="1"/>
      </c:catAx>
      <c:valAx>
        <c:axId val="17690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950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平均磁導率 </a:t>
            </a:r>
            <a:r>
              <a:rPr lang="el-GR" altLang="zh-TW" baseline="0"/>
              <a:t>μ</a:t>
            </a:r>
            <a:r>
              <a:rPr lang="en-US" altLang="zh-TW" baseline="0"/>
              <a:t>a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'400 Hz'!$AO$5:$AO$14</c:f>
              <c:numCache>
                <c:formatCode>0.00</c:formatCode>
                <c:ptCount val="10"/>
                <c:pt idx="0">
                  <c:v>313.23200000000003</c:v>
                </c:pt>
                <c:pt idx="1">
                  <c:v>316.02000000000004</c:v>
                </c:pt>
                <c:pt idx="2">
                  <c:v>310.858</c:v>
                </c:pt>
                <c:pt idx="3">
                  <c:v>313.41199999999998</c:v>
                </c:pt>
                <c:pt idx="4">
                  <c:v>307.21400000000006</c:v>
                </c:pt>
                <c:pt idx="5">
                  <c:v>309.99599999999998</c:v>
                </c:pt>
                <c:pt idx="6">
                  <c:v>298.16399999999993</c:v>
                </c:pt>
                <c:pt idx="7">
                  <c:v>321.322</c:v>
                </c:pt>
                <c:pt idx="8">
                  <c:v>320.86599999999999</c:v>
                </c:pt>
                <c:pt idx="9" formatCode="General">
                  <c:v>317.41800000000001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AA-494C-A9DC-AE4712271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9477328"/>
        <c:axId val="1769072288"/>
      </c:barChart>
      <c:catAx>
        <c:axId val="175947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2288"/>
        <c:crosses val="autoZero"/>
        <c:auto val="1"/>
        <c:lblAlgn val="ctr"/>
        <c:lblOffset val="100"/>
        <c:noMultiLvlLbl val="1"/>
      </c:catAx>
      <c:valAx>
        <c:axId val="1769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947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 </a:t>
            </a:r>
            <a:r>
              <a:rPr lang="zh-TW" altLang="en-US"/>
              <a:t>平均剩磁</a:t>
            </a:r>
            <a:r>
              <a:rPr lang="en-US" altLang="zh-TW" baseline="0"/>
              <a:t> Br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'400 Hz'!$BC$5:$BC$14</c:f>
              <c:numCache>
                <c:formatCode>0.00</c:formatCode>
                <c:ptCount val="10"/>
                <c:pt idx="0">
                  <c:v>682.38199999999995</c:v>
                </c:pt>
                <c:pt idx="1">
                  <c:v>735.33000000000015</c:v>
                </c:pt>
                <c:pt idx="2">
                  <c:v>742.87999999999988</c:v>
                </c:pt>
                <c:pt idx="3">
                  <c:v>752.25800000000004</c:v>
                </c:pt>
                <c:pt idx="4">
                  <c:v>712.82999999999993</c:v>
                </c:pt>
                <c:pt idx="5">
                  <c:v>714.15</c:v>
                </c:pt>
                <c:pt idx="6">
                  <c:v>682.64200000000005</c:v>
                </c:pt>
                <c:pt idx="7">
                  <c:v>764.15400000000011</c:v>
                </c:pt>
                <c:pt idx="8">
                  <c:v>745.86799999999994</c:v>
                </c:pt>
                <c:pt idx="9" formatCode="General">
                  <c:v>742.44400000000007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5-4FB6-B77A-A4C70CB04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4642592"/>
        <c:axId val="1769081856"/>
      </c:barChart>
      <c:catAx>
        <c:axId val="174464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81856"/>
        <c:crosses val="autoZero"/>
        <c:auto val="1"/>
        <c:lblAlgn val="ctr"/>
        <c:lblOffset val="100"/>
        <c:noMultiLvlLbl val="1"/>
      </c:catAx>
      <c:valAx>
        <c:axId val="17690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464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平均鐵損 </a:t>
            </a:r>
            <a:r>
              <a:rPr lang="en-US" altLang="zh-TW" baseline="0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'400 Hz'!$BQ$5:$BQ$14</c:f>
              <c:numCache>
                <c:formatCode>0.00</c:formatCode>
                <c:ptCount val="10"/>
                <c:pt idx="0">
                  <c:v>1951.52</c:v>
                </c:pt>
                <c:pt idx="1">
                  <c:v>2152.0800000000004</c:v>
                </c:pt>
                <c:pt idx="2">
                  <c:v>2176.88</c:v>
                </c:pt>
                <c:pt idx="3">
                  <c:v>2209.96</c:v>
                </c:pt>
                <c:pt idx="4">
                  <c:v>2076.5800000000004</c:v>
                </c:pt>
                <c:pt idx="5">
                  <c:v>2068.1</c:v>
                </c:pt>
                <c:pt idx="6">
                  <c:v>1976.1200000000001</c:v>
                </c:pt>
                <c:pt idx="7">
                  <c:v>2207.6</c:v>
                </c:pt>
                <c:pt idx="8">
                  <c:v>2147.38</c:v>
                </c:pt>
                <c:pt idx="9" formatCode="General">
                  <c:v>2145.58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4-464A-93A4-F5749A434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8666112"/>
        <c:axId val="1741246768"/>
      </c:barChart>
      <c:catAx>
        <c:axId val="174866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1246768"/>
        <c:crosses val="autoZero"/>
        <c:auto val="1"/>
        <c:lblAlgn val="ctr"/>
        <c:lblOffset val="100"/>
        <c:noMultiLvlLbl val="1"/>
      </c:catAx>
      <c:valAx>
        <c:axId val="17412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86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</a:t>
            </a:r>
            <a:r>
              <a:rPr lang="en-US" altLang="zh-TW" baseline="0"/>
              <a:t> Hz </a:t>
            </a:r>
            <a:r>
              <a:rPr lang="zh-TW" altLang="en-US" baseline="0"/>
              <a:t>最大磁通密度</a:t>
            </a:r>
            <a:r>
              <a:rPr lang="en-US" altLang="zh-TW" baseline="0"/>
              <a:t>Bm </a:t>
            </a:r>
            <a:r>
              <a:rPr lang="zh-TW" altLang="en-US" baseline="0"/>
              <a:t>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Hz'!$C$23:$C$29</c:f>
              <c:numCache>
                <c:formatCode>0.00_);[Red]\(0.00\)</c:formatCode>
                <c:ptCount val="7"/>
                <c:pt idx="0">
                  <c:v>983.90466666666669</c:v>
                </c:pt>
                <c:pt idx="1">
                  <c:v>973.26200000000017</c:v>
                </c:pt>
                <c:pt idx="2">
                  <c:v>1315.3406666666667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A4-4074-8060-DCAA3427E15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Hz'!$D$23:$D$29</c:f>
              <c:numCache>
                <c:formatCode>0.00_);[Red]\(0.00\)</c:formatCode>
                <c:ptCount val="7"/>
                <c:pt idx="3">
                  <c:v>967.81133333333344</c:v>
                </c:pt>
                <c:pt idx="4">
                  <c:v>988.04066666666665</c:v>
                </c:pt>
                <c:pt idx="5">
                  <c:v>984.74066666666658</c:v>
                </c:pt>
                <c:pt idx="6">
                  <c:v>995.74400000000003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A4-4074-8060-DCAA3427E15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54191"/>
        <c:axId val="1767607391"/>
      </c:lineChart>
      <c:catAx>
        <c:axId val="25725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7607391"/>
        <c:crosses val="autoZero"/>
        <c:auto val="1"/>
        <c:lblAlgn val="ctr"/>
        <c:lblOffset val="100"/>
        <c:noMultiLvlLbl val="0"/>
      </c:catAx>
      <c:valAx>
        <c:axId val="176760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5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矯頑力</a:t>
            </a:r>
            <a:r>
              <a:rPr lang="en-US" altLang="zh-TW" baseline="0"/>
              <a:t>Hc </a:t>
            </a:r>
            <a:r>
              <a:rPr lang="zh-TW" altLang="en-US" baseline="0"/>
              <a:t>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Hz'!$P$23:$P$29</c:f>
              <c:numCache>
                <c:formatCode>0.00_);[Red]\(0.00\)</c:formatCode>
                <c:ptCount val="7"/>
                <c:pt idx="0">
                  <c:v>1602.7600000000002</c:v>
                </c:pt>
                <c:pt idx="1">
                  <c:v>1636.8933333333332</c:v>
                </c:pt>
                <c:pt idx="2">
                  <c:v>2134.5866666666666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90-4621-8E24-F687DD8EC66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Hz'!$Q$23:$Q$29</c:f>
              <c:numCache>
                <c:formatCode>0.00_);[Red]\(0.00\)</c:formatCode>
                <c:ptCount val="7"/>
                <c:pt idx="3">
                  <c:v>1589.58</c:v>
                </c:pt>
                <c:pt idx="4">
                  <c:v>1628.7866666666669</c:v>
                </c:pt>
                <c:pt idx="5">
                  <c:v>1619.8466666666666</c:v>
                </c:pt>
                <c:pt idx="6">
                  <c:v>1608.0800000000002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90-4621-8E24-F687DD8EC66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1540191"/>
        <c:axId val="2041077135"/>
      </c:lineChart>
      <c:catAx>
        <c:axId val="11154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1077135"/>
        <c:crosses val="autoZero"/>
        <c:auto val="1"/>
        <c:lblAlgn val="ctr"/>
        <c:lblOffset val="100"/>
        <c:noMultiLvlLbl val="0"/>
      </c:catAx>
      <c:valAx>
        <c:axId val="204107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54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磁導率</a:t>
            </a:r>
            <a:r>
              <a:rPr lang="el-GR" altLang="zh-TW" baseline="0"/>
              <a:t>μ</a:t>
            </a:r>
            <a:r>
              <a:rPr lang="en-US" altLang="zh-TW" baseline="0"/>
              <a:t>a</a:t>
            </a:r>
            <a:r>
              <a:rPr lang="zh-TW" altLang="en-US" baseline="0"/>
              <a:t> 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Hz'!$AC$23:$AC$29</c:f>
              <c:numCache>
                <c:formatCode>0.00_);[Red]\(0.00\)</c:formatCode>
                <c:ptCount val="7"/>
                <c:pt idx="0">
                  <c:v>313.37000000000006</c:v>
                </c:pt>
                <c:pt idx="1">
                  <c:v>310.20733333333334</c:v>
                </c:pt>
                <c:pt idx="2">
                  <c:v>419.25666666666666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40-4964-9124-89DC3CB4893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Hz'!$AD$23:$AD$29</c:f>
              <c:numCache>
                <c:formatCode>0.00_);[Red]\(0.00\)</c:formatCode>
                <c:ptCount val="7"/>
                <c:pt idx="3">
                  <c:v>308.26933333333335</c:v>
                </c:pt>
                <c:pt idx="4">
                  <c:v>314.85200000000003</c:v>
                </c:pt>
                <c:pt idx="5">
                  <c:v>313.90666666666669</c:v>
                </c:pt>
                <c:pt idx="6">
                  <c:v>317.41800000000001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40-4964-9124-89DC3CB489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836639"/>
        <c:axId val="1982891007"/>
      </c:lineChart>
      <c:catAx>
        <c:axId val="1783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2891007"/>
        <c:crosses val="autoZero"/>
        <c:auto val="1"/>
        <c:lblAlgn val="ctr"/>
        <c:lblOffset val="100"/>
        <c:noMultiLvlLbl val="0"/>
      </c:catAx>
      <c:valAx>
        <c:axId val="198289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3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剩磁 </a:t>
            </a:r>
            <a:r>
              <a:rPr lang="en-US" altLang="zh-TW" baseline="0"/>
              <a:t>Br </a:t>
            </a:r>
            <a:r>
              <a:rPr lang="zh-TW" altLang="en-US" baseline="0"/>
              <a:t>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Hz'!$AP$23:$AP$29</c:f>
              <c:numCache>
                <c:formatCode>0.00_);[Red]\(0.00\)</c:formatCode>
                <c:ptCount val="7"/>
                <c:pt idx="0">
                  <c:v>720.19733333333318</c:v>
                </c:pt>
                <c:pt idx="1">
                  <c:v>726.41266666666661</c:v>
                </c:pt>
                <c:pt idx="2">
                  <c:v>978.36933333333343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57-40D5-B462-D26D76E5608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Hz'!$AQ$23:$AQ$29</c:f>
              <c:numCache>
                <c:formatCode>0.00_);[Red]\(0.00\)</c:formatCode>
                <c:ptCount val="7"/>
                <c:pt idx="3">
                  <c:v>705.76066666666668</c:v>
                </c:pt>
                <c:pt idx="4">
                  <c:v>737.4380000000001</c:v>
                </c:pt>
                <c:pt idx="5">
                  <c:v>734.29933333333327</c:v>
                </c:pt>
                <c:pt idx="6">
                  <c:v>742.44400000000007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7-40D5-B462-D26D76E5608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828639"/>
        <c:axId val="1982897247"/>
      </c:lineChart>
      <c:catAx>
        <c:axId val="1782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2897247"/>
        <c:crosses val="autoZero"/>
        <c:auto val="1"/>
        <c:lblAlgn val="ctr"/>
        <c:lblOffset val="100"/>
        <c:noMultiLvlLbl val="0"/>
      </c:catAx>
      <c:valAx>
        <c:axId val="198289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2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Hz'!$BC$23:$BC$29</c:f>
              <c:numCache>
                <c:formatCode>0.00_);[Red]\(0.00\)</c:formatCode>
                <c:ptCount val="7"/>
                <c:pt idx="0">
                  <c:v>2093.4933333333333</c:v>
                </c:pt>
                <c:pt idx="1">
                  <c:v>2118.2133333333336</c:v>
                </c:pt>
                <c:pt idx="2">
                  <c:v>2825.56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9-4ABC-A5E6-4141C7FFC88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Hz'!$BD$23:$BD$29</c:f>
              <c:numCache>
                <c:formatCode>0.00_);[Red]\(0.00\)</c:formatCode>
                <c:ptCount val="7"/>
                <c:pt idx="3">
                  <c:v>2045.8666666666666</c:v>
                </c:pt>
                <c:pt idx="4">
                  <c:v>2145.42</c:v>
                </c:pt>
                <c:pt idx="5">
                  <c:v>2130.7866666666664</c:v>
                </c:pt>
                <c:pt idx="6">
                  <c:v>2145.58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79-4ABC-A5E6-4141C7FFC8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8989215"/>
        <c:axId val="2032988975"/>
      </c:lineChart>
      <c:catAx>
        <c:axId val="22898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2988975"/>
        <c:crosses val="autoZero"/>
        <c:auto val="1"/>
        <c:lblAlgn val="ctr"/>
        <c:lblOffset val="100"/>
        <c:noMultiLvlLbl val="0"/>
      </c:catAx>
      <c:valAx>
        <c:axId val="203298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898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 </a:t>
            </a:r>
            <a:r>
              <a:rPr lang="zh-TW" altLang="en-US"/>
              <a:t>平均最大磁通密度 </a:t>
            </a:r>
            <a:r>
              <a:rPr lang="en-US" altLang="zh-TW"/>
              <a:t>Bm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'800 Hz'!$M$5:$M$14</c:f>
              <c:numCache>
                <c:formatCode>0.00</c:formatCode>
                <c:ptCount val="10"/>
                <c:pt idx="0">
                  <c:v>738.98</c:v>
                </c:pt>
                <c:pt idx="1">
                  <c:v>701.16</c:v>
                </c:pt>
                <c:pt idx="2">
                  <c:v>704.72</c:v>
                </c:pt>
                <c:pt idx="3">
                  <c:v>685.24</c:v>
                </c:pt>
                <c:pt idx="4">
                  <c:v>679.83</c:v>
                </c:pt>
                <c:pt idx="5">
                  <c:v>689.7</c:v>
                </c:pt>
                <c:pt idx="6">
                  <c:v>665.44</c:v>
                </c:pt>
                <c:pt idx="7">
                  <c:v>717.17</c:v>
                </c:pt>
                <c:pt idx="8">
                  <c:v>719.36</c:v>
                </c:pt>
                <c:pt idx="9">
                  <c:v>705.21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E-47B6-A661-DA164C857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8972384"/>
        <c:axId val="1741227216"/>
      </c:barChart>
      <c:catAx>
        <c:axId val="153897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1227216"/>
        <c:crosses val="autoZero"/>
        <c:auto val="1"/>
        <c:lblAlgn val="ctr"/>
        <c:lblOffset val="100"/>
        <c:noMultiLvlLbl val="1"/>
      </c:catAx>
      <c:valAx>
        <c:axId val="174122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97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 </a:t>
            </a:r>
            <a:r>
              <a:rPr lang="zh-TW" altLang="en-US"/>
              <a:t>平均矯頑力 </a:t>
            </a:r>
            <a:r>
              <a:rPr lang="en-US" altLang="zh-TW"/>
              <a:t>Hc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'800 Hz'!$AA$5:$AA$14</c:f>
              <c:numCache>
                <c:formatCode>0.00</c:formatCode>
                <c:ptCount val="10"/>
                <c:pt idx="0">
                  <c:v>1781.58</c:v>
                </c:pt>
                <c:pt idx="1">
                  <c:v>1813.74</c:v>
                </c:pt>
                <c:pt idx="2">
                  <c:v>1826.56</c:v>
                </c:pt>
                <c:pt idx="3">
                  <c:v>1842.38</c:v>
                </c:pt>
                <c:pt idx="4">
                  <c:v>1792.76</c:v>
                </c:pt>
                <c:pt idx="5">
                  <c:v>1768.9</c:v>
                </c:pt>
                <c:pt idx="6">
                  <c:v>1750.5</c:v>
                </c:pt>
                <c:pt idx="7">
                  <c:v>1790.38</c:v>
                </c:pt>
                <c:pt idx="8">
                  <c:v>1771.74</c:v>
                </c:pt>
                <c:pt idx="9">
                  <c:v>1772.84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4-44E9-AF6D-8070D8461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5991120"/>
        <c:axId val="1538463440"/>
      </c:barChart>
      <c:catAx>
        <c:axId val="174599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63440"/>
        <c:crosses val="autoZero"/>
        <c:auto val="1"/>
        <c:lblAlgn val="ctr"/>
        <c:lblOffset val="100"/>
        <c:noMultiLvlLbl val="1"/>
      </c:catAx>
      <c:valAx>
        <c:axId val="15384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599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800 Hz</a:t>
            </a:r>
            <a:r>
              <a:rPr lang="zh-TW"/>
              <a:t> 平均磁導率 </a:t>
            </a:r>
            <a:r>
              <a:rPr lang="el-GR"/>
              <a:t>μ</a:t>
            </a:r>
            <a:r>
              <a:rPr lang="en-US"/>
              <a:t>a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'800 Hz'!$AO$5:$AO$14</c:f>
              <c:numCache>
                <c:formatCode>0.00</c:formatCode>
                <c:ptCount val="10"/>
                <c:pt idx="0">
                  <c:v>234.39</c:v>
                </c:pt>
                <c:pt idx="1">
                  <c:v>222.57</c:v>
                </c:pt>
                <c:pt idx="2">
                  <c:v>223.44</c:v>
                </c:pt>
                <c:pt idx="3">
                  <c:v>217.84</c:v>
                </c:pt>
                <c:pt idx="4">
                  <c:v>214.84</c:v>
                </c:pt>
                <c:pt idx="5">
                  <c:v>218.53</c:v>
                </c:pt>
                <c:pt idx="6">
                  <c:v>211.87</c:v>
                </c:pt>
                <c:pt idx="7">
                  <c:v>226.86</c:v>
                </c:pt>
                <c:pt idx="8">
                  <c:v>227.5</c:v>
                </c:pt>
                <c:pt idx="9">
                  <c:v>223.21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3-4CCE-A8D1-690C3C8D8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5975120"/>
        <c:axId val="1538460112"/>
      </c:barChart>
      <c:catAx>
        <c:axId val="174597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60112"/>
        <c:crosses val="autoZero"/>
        <c:auto val="1"/>
        <c:lblAlgn val="ctr"/>
        <c:lblOffset val="100"/>
        <c:noMultiLvlLbl val="1"/>
      </c:catAx>
      <c:valAx>
        <c:axId val="15384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59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 </a:t>
            </a:r>
            <a:r>
              <a:rPr lang="zh-TW" altLang="en-US"/>
              <a:t>平均剩磁 </a:t>
            </a:r>
            <a:r>
              <a:rPr lang="en-US" altLang="zh-TW"/>
              <a:t>Br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'800 Hz'!$BC$5:$BC$14</c:f>
              <c:numCache>
                <c:formatCode>0.00</c:formatCode>
                <c:ptCount val="10"/>
                <c:pt idx="0">
                  <c:v>615.85</c:v>
                </c:pt>
                <c:pt idx="1">
                  <c:v>593.08000000000004</c:v>
                </c:pt>
                <c:pt idx="2">
                  <c:v>597.29999999999995</c:v>
                </c:pt>
                <c:pt idx="3">
                  <c:v>583.76</c:v>
                </c:pt>
                <c:pt idx="4">
                  <c:v>571.67999999999995</c:v>
                </c:pt>
                <c:pt idx="5">
                  <c:v>577.75</c:v>
                </c:pt>
                <c:pt idx="6">
                  <c:v>557.87</c:v>
                </c:pt>
                <c:pt idx="7">
                  <c:v>605.03</c:v>
                </c:pt>
                <c:pt idx="8">
                  <c:v>604.69000000000005</c:v>
                </c:pt>
                <c:pt idx="9">
                  <c:v>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0-4B69-AF74-B3B75B8CC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7457008"/>
        <c:axId val="1511002640"/>
      </c:barChart>
      <c:catAx>
        <c:axId val="174745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1002640"/>
        <c:crosses val="autoZero"/>
        <c:auto val="1"/>
        <c:lblAlgn val="ctr"/>
        <c:lblOffset val="100"/>
        <c:noMultiLvlLbl val="1"/>
      </c:catAx>
      <c:valAx>
        <c:axId val="151100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45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平均鐵損 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'800 Hz'!$BQ$5:$BQ$14</c:f>
              <c:numCache>
                <c:formatCode>0.00</c:formatCode>
                <c:ptCount val="10"/>
                <c:pt idx="0">
                  <c:v>3539.16</c:v>
                </c:pt>
                <c:pt idx="1">
                  <c:v>3408.64</c:v>
                </c:pt>
                <c:pt idx="2">
                  <c:v>3440.68</c:v>
                </c:pt>
                <c:pt idx="3">
                  <c:v>3360.76</c:v>
                </c:pt>
                <c:pt idx="4">
                  <c:v>3277.66</c:v>
                </c:pt>
                <c:pt idx="5">
                  <c:v>3292.64</c:v>
                </c:pt>
                <c:pt idx="6">
                  <c:v>3156.54</c:v>
                </c:pt>
                <c:pt idx="7">
                  <c:v>3456.58</c:v>
                </c:pt>
                <c:pt idx="8">
                  <c:v>3442.7</c:v>
                </c:pt>
                <c:pt idx="9">
                  <c:v>3371.06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9F-460C-A9F2-A567734A4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0825904"/>
        <c:axId val="1741200176"/>
      </c:barChart>
      <c:catAx>
        <c:axId val="175082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1200176"/>
        <c:crosses val="autoZero"/>
        <c:auto val="1"/>
        <c:lblAlgn val="ctr"/>
        <c:lblOffset val="100"/>
        <c:noMultiLvlLbl val="1"/>
      </c:catAx>
      <c:valAx>
        <c:axId val="174120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82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en-US" altLang="zh-TW" baseline="0"/>
              <a:t> </a:t>
            </a:r>
            <a:r>
              <a:rPr lang="zh-TW" altLang="en-US" baseline="0"/>
              <a:t>最大磁通密度 </a:t>
            </a:r>
            <a:r>
              <a:rPr lang="en-US" altLang="zh-TW" baseline="0"/>
              <a:t>Bm </a:t>
            </a:r>
            <a:r>
              <a:rPr lang="zh-TW" altLang="en-US" baseline="0"/>
              <a:t>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Hz'!$C$23:$C$29</c:f>
              <c:numCache>
                <c:formatCode>0.00_);[Red]\(0.00\)</c:formatCode>
                <c:ptCount val="7"/>
                <c:pt idx="0">
                  <c:v>714.95333333333326</c:v>
                </c:pt>
                <c:pt idx="1">
                  <c:v>684.92333333333352</c:v>
                </c:pt>
                <c:pt idx="2">
                  <c:v>935.7266666666668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55-4397-BE56-36C77702E54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Hz'!$D$23:$D$29</c:f>
              <c:numCache>
                <c:formatCode>0.00_);[Red]\(0.00\)</c:formatCode>
                <c:ptCount val="7"/>
                <c:pt idx="3">
                  <c:v>696.55333333333328</c:v>
                </c:pt>
                <c:pt idx="4">
                  <c:v>699.38666666666666</c:v>
                </c:pt>
                <c:pt idx="5">
                  <c:v>704.59333333333336</c:v>
                </c:pt>
                <c:pt idx="6">
                  <c:v>705.21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55-4397-BE56-36C77702E54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8710079"/>
        <c:axId val="2033789551"/>
      </c:lineChart>
      <c:catAx>
        <c:axId val="37871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3789551"/>
        <c:crosses val="autoZero"/>
        <c:auto val="1"/>
        <c:lblAlgn val="ctr"/>
        <c:lblOffset val="100"/>
        <c:noMultiLvlLbl val="0"/>
      </c:catAx>
      <c:valAx>
        <c:axId val="203378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</a:rPr>
                  <a:t>最大磁通密度 </a:t>
                </a:r>
                <a:r>
                  <a:rPr lang="en-US" altLang="zh-TW" sz="1000" b="0" i="0" u="none" strike="noStrike" baseline="0">
                    <a:effectLst/>
                  </a:rPr>
                  <a:t>Bm 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78710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</a:t>
            </a:r>
            <a:r>
              <a:rPr lang="zh-TW" altLang="en-US"/>
              <a:t> </a:t>
            </a:r>
            <a:r>
              <a:rPr lang="en-US" altLang="zh-TW"/>
              <a:t>Hz </a:t>
            </a:r>
            <a:r>
              <a:rPr lang="zh-TW" altLang="en-US"/>
              <a:t>矯頑力 </a:t>
            </a:r>
            <a:r>
              <a:rPr lang="en-US" altLang="zh-TW"/>
              <a:t>Hc</a:t>
            </a:r>
            <a:r>
              <a:rPr lang="en-US" altLang="zh-TW" baseline="0"/>
              <a:t> </a:t>
            </a:r>
            <a:r>
              <a:rPr lang="zh-TW" altLang="en-US" baseline="0"/>
              <a:t>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Hz'!$P$23:$P$29</c:f>
              <c:numCache>
                <c:formatCode>0.00_);[Red]\(0.00\)</c:formatCode>
                <c:ptCount val="7"/>
                <c:pt idx="0">
                  <c:v>1807.2933333333331</c:v>
                </c:pt>
                <c:pt idx="1">
                  <c:v>1801.346666666667</c:v>
                </c:pt>
                <c:pt idx="2">
                  <c:v>2361.8200000000002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A-4E2D-806F-1241FDE01A7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Hz'!$Q$23:$Q$29</c:f>
              <c:numCache>
                <c:formatCode>0.00_);[Red]\(0.00\)</c:formatCode>
                <c:ptCount val="7"/>
                <c:pt idx="3">
                  <c:v>1791.4866666666667</c:v>
                </c:pt>
                <c:pt idx="4">
                  <c:v>1798.96</c:v>
                </c:pt>
                <c:pt idx="5">
                  <c:v>1789.0666666666666</c:v>
                </c:pt>
                <c:pt idx="6">
                  <c:v>1772.84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7A-4E2D-806F-1241FDE01A7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851039"/>
        <c:axId val="1982895583"/>
      </c:lineChart>
      <c:catAx>
        <c:axId val="1785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2895583"/>
        <c:crosses val="autoZero"/>
        <c:auto val="1"/>
        <c:lblAlgn val="ctr"/>
        <c:lblOffset val="100"/>
        <c:noMultiLvlLbl val="0"/>
      </c:catAx>
      <c:valAx>
        <c:axId val="198289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</a:rPr>
                  <a:t>矯頑力 </a:t>
                </a:r>
                <a:r>
                  <a:rPr lang="en-US" altLang="zh-TW" sz="1000" b="0" i="0" u="none" strike="noStrike" baseline="0">
                    <a:effectLst/>
                  </a:rPr>
                  <a:t>Hc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9710141928541682E-2"/>
              <c:y val="0.42578759902473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5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</a:t>
            </a:r>
            <a:r>
              <a:rPr lang="zh-TW" altLang="en-US"/>
              <a:t> </a:t>
            </a:r>
            <a:r>
              <a:rPr lang="en-US" altLang="zh-TW"/>
              <a:t>Hz </a:t>
            </a:r>
            <a:r>
              <a:rPr lang="zh-TW" altLang="en-US"/>
              <a:t>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Hz'!$AC$23:$AC$29</c:f>
              <c:numCache>
                <c:formatCode>0.00_);[Red]\(0.00\)</c:formatCode>
                <c:ptCount val="7"/>
                <c:pt idx="0">
                  <c:v>226.79999999999998</c:v>
                </c:pt>
                <c:pt idx="1">
                  <c:v>217.07000000000002</c:v>
                </c:pt>
                <c:pt idx="2">
                  <c:v>296.48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F-4F9B-8953-837A85F9227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Hz'!$AD$23:$AD$29</c:f>
              <c:numCache>
                <c:formatCode>0.00_);[Red]\(0.00\)</c:formatCode>
                <c:ptCount val="7"/>
                <c:pt idx="3">
                  <c:v>221.36666666666667</c:v>
                </c:pt>
                <c:pt idx="4">
                  <c:v>221.42333333333332</c:v>
                </c:pt>
                <c:pt idx="5">
                  <c:v>223.15666666666667</c:v>
                </c:pt>
                <c:pt idx="6">
                  <c:v>223.21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F-4F9B-8953-837A85F9227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1017151"/>
        <c:axId val="1982893087"/>
      </c:lineChart>
      <c:catAx>
        <c:axId val="25101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2893087"/>
        <c:crosses val="autoZero"/>
        <c:auto val="1"/>
        <c:lblAlgn val="ctr"/>
        <c:lblOffset val="100"/>
        <c:noMultiLvlLbl val="0"/>
      </c:catAx>
      <c:valAx>
        <c:axId val="198289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01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剩磁 </a:t>
            </a:r>
            <a:r>
              <a:rPr lang="en-US" altLang="zh-TW" baseline="0"/>
              <a:t>Br</a:t>
            </a:r>
            <a:r>
              <a:rPr lang="zh-TW" altLang="en-US" baseline="0"/>
              <a:t> 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Hz'!$AP$23:$AP$29</c:f>
              <c:numCache>
                <c:formatCode>0.00_);[Red]\(0.00\)</c:formatCode>
                <c:ptCount val="7"/>
                <c:pt idx="0">
                  <c:v>602.07666666666671</c:v>
                </c:pt>
                <c:pt idx="1">
                  <c:v>577.73</c:v>
                </c:pt>
                <c:pt idx="2">
                  <c:v>786.53000000000009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A1-4205-B862-C1796F92773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Hz'!$AQ$23:$AQ$29</c:f>
              <c:numCache>
                <c:formatCode>0.00_);[Red]\(0.00\)</c:formatCode>
                <c:ptCount val="7"/>
                <c:pt idx="3">
                  <c:v>585.82666666666671</c:v>
                </c:pt>
                <c:pt idx="4">
                  <c:v>589.92999999999995</c:v>
                </c:pt>
                <c:pt idx="5">
                  <c:v>593.24666666666667</c:v>
                </c:pt>
                <c:pt idx="6">
                  <c:v>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A1-4205-B862-C1796F9277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0339295"/>
        <c:axId val="1832640175"/>
      </c:lineChart>
      <c:catAx>
        <c:axId val="37033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2640175"/>
        <c:crosses val="autoZero"/>
        <c:auto val="1"/>
        <c:lblAlgn val="ctr"/>
        <c:lblOffset val="100"/>
        <c:noMultiLvlLbl val="0"/>
      </c:catAx>
      <c:valAx>
        <c:axId val="183264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70339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鐵損</a:t>
            </a:r>
            <a:r>
              <a:rPr lang="en-US" altLang="zh-TW" baseline="0"/>
              <a:t>Pcv</a:t>
            </a:r>
            <a:r>
              <a:rPr lang="zh-TW" altLang="en-US" baseline="0"/>
              <a:t> 因子反應圖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Hz'!$BC$23:$BC$29</c:f>
              <c:numCache>
                <c:formatCode>0.00_);[Red]\(0.00\)</c:formatCode>
                <c:ptCount val="7"/>
                <c:pt idx="0">
                  <c:v>3462.8266666666664</c:v>
                </c:pt>
                <c:pt idx="1">
                  <c:v>3310.353333333333</c:v>
                </c:pt>
                <c:pt idx="2">
                  <c:v>4475.6266666666661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4-4B62-9987-4A42E10BA16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Hz'!$BD$23:$BD$29</c:f>
              <c:numCache>
                <c:formatCode>0.00_);[Red]\(0.00\)</c:formatCode>
                <c:ptCount val="7"/>
                <c:pt idx="3">
                  <c:v>3352.1533333333332</c:v>
                </c:pt>
                <c:pt idx="4">
                  <c:v>3380.9599999999996</c:v>
                </c:pt>
                <c:pt idx="5">
                  <c:v>3392.0066666666667</c:v>
                </c:pt>
                <c:pt idx="6">
                  <c:v>3371.06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B4-4B62-9987-4A42E10BA1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38466687"/>
        <c:axId val="2033528511"/>
      </c:lineChart>
      <c:catAx>
        <c:axId val="203846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3528511"/>
        <c:crosses val="autoZero"/>
        <c:auto val="1"/>
        <c:lblAlgn val="ctr"/>
        <c:lblOffset val="100"/>
        <c:noMultiLvlLbl val="0"/>
      </c:catAx>
      <c:valAx>
        <c:axId val="203352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846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10" Type="http://schemas.openxmlformats.org/officeDocument/2006/relationships/chart" Target="../charts/chart50.xml"/><Relationship Id="rId4" Type="http://schemas.openxmlformats.org/officeDocument/2006/relationships/chart" Target="../charts/chart44.xml"/><Relationship Id="rId9" Type="http://schemas.openxmlformats.org/officeDocument/2006/relationships/chart" Target="../charts/chart4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5" Type="http://schemas.openxmlformats.org/officeDocument/2006/relationships/chart" Target="../charts/chart55.xml"/><Relationship Id="rId10" Type="http://schemas.openxmlformats.org/officeDocument/2006/relationships/chart" Target="../charts/chart60.xml"/><Relationship Id="rId4" Type="http://schemas.openxmlformats.org/officeDocument/2006/relationships/chart" Target="../charts/chart54.xml"/><Relationship Id="rId9" Type="http://schemas.openxmlformats.org/officeDocument/2006/relationships/chart" Target="../charts/chart5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8.xml"/><Relationship Id="rId3" Type="http://schemas.openxmlformats.org/officeDocument/2006/relationships/chart" Target="../charts/chart63.xml"/><Relationship Id="rId7" Type="http://schemas.openxmlformats.org/officeDocument/2006/relationships/chart" Target="../charts/chart67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6.xml"/><Relationship Id="rId5" Type="http://schemas.openxmlformats.org/officeDocument/2006/relationships/chart" Target="../charts/chart65.xml"/><Relationship Id="rId10" Type="http://schemas.openxmlformats.org/officeDocument/2006/relationships/chart" Target="../charts/chart70.xml"/><Relationship Id="rId4" Type="http://schemas.openxmlformats.org/officeDocument/2006/relationships/chart" Target="../charts/chart64.xml"/><Relationship Id="rId9" Type="http://schemas.openxmlformats.org/officeDocument/2006/relationships/chart" Target="../charts/chart69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8.xml"/><Relationship Id="rId3" Type="http://schemas.openxmlformats.org/officeDocument/2006/relationships/chart" Target="../charts/chart73.xml"/><Relationship Id="rId7" Type="http://schemas.openxmlformats.org/officeDocument/2006/relationships/chart" Target="../charts/chart77.xml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6.xml"/><Relationship Id="rId5" Type="http://schemas.openxmlformats.org/officeDocument/2006/relationships/chart" Target="../charts/chart75.xml"/><Relationship Id="rId10" Type="http://schemas.openxmlformats.org/officeDocument/2006/relationships/chart" Target="../charts/chart80.xml"/><Relationship Id="rId4" Type="http://schemas.openxmlformats.org/officeDocument/2006/relationships/chart" Target="../charts/chart74.xml"/><Relationship Id="rId9" Type="http://schemas.openxmlformats.org/officeDocument/2006/relationships/chart" Target="../charts/chart7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9525</xdr:rowOff>
    </xdr:from>
    <xdr:to>
      <xdr:col>6</xdr:col>
      <xdr:colOff>476250</xdr:colOff>
      <xdr:row>14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654D78E-6931-41FF-8241-4556F854E6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0</xdr:row>
      <xdr:rowOff>200025</xdr:rowOff>
    </xdr:from>
    <xdr:to>
      <xdr:col>13</xdr:col>
      <xdr:colOff>466725</xdr:colOff>
      <xdr:row>14</xdr:row>
      <xdr:rowOff>9525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823AEA2-2004-4949-9A0A-A879E2F03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0</xdr:row>
      <xdr:rowOff>200025</xdr:rowOff>
    </xdr:from>
    <xdr:to>
      <xdr:col>27</xdr:col>
      <xdr:colOff>457200</xdr:colOff>
      <xdr:row>14</xdr:row>
      <xdr:rowOff>9525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7C9C3B4-7330-459B-BBCF-B77D58EBC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9525</xdr:colOff>
      <xdr:row>1</xdr:row>
      <xdr:rowOff>0</xdr:rowOff>
    </xdr:from>
    <xdr:to>
      <xdr:col>20</xdr:col>
      <xdr:colOff>466725</xdr:colOff>
      <xdr:row>14</xdr:row>
      <xdr:rowOff>19050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576E73F-DDDD-4320-947F-25DA860A2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0</xdr:colOff>
      <xdr:row>0</xdr:row>
      <xdr:rowOff>200025</xdr:rowOff>
    </xdr:from>
    <xdr:to>
      <xdr:col>34</xdr:col>
      <xdr:colOff>457200</xdr:colOff>
      <xdr:row>14</xdr:row>
      <xdr:rowOff>9525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F581BB7-885C-470A-90EB-EAA2E4B0B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28575</xdr:colOff>
      <xdr:row>15</xdr:row>
      <xdr:rowOff>9525</xdr:rowOff>
    </xdr:from>
    <xdr:to>
      <xdr:col>6</xdr:col>
      <xdr:colOff>485775</xdr:colOff>
      <xdr:row>28</xdr:row>
      <xdr:rowOff>28575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4B5D077-C85B-4839-9D23-9CEBE80BF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9525</xdr:colOff>
      <xdr:row>14</xdr:row>
      <xdr:rowOff>200025</xdr:rowOff>
    </xdr:from>
    <xdr:to>
      <xdr:col>13</xdr:col>
      <xdr:colOff>466725</xdr:colOff>
      <xdr:row>28</xdr:row>
      <xdr:rowOff>9525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748B8EE-999B-4841-B062-738CBE9B8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20</xdr:col>
      <xdr:colOff>457200</xdr:colOff>
      <xdr:row>28</xdr:row>
      <xdr:rowOff>19050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27D3BF7F-E08A-415C-8A76-C2305C710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676275</xdr:colOff>
      <xdr:row>15</xdr:row>
      <xdr:rowOff>0</xdr:rowOff>
    </xdr:from>
    <xdr:to>
      <xdr:col>27</xdr:col>
      <xdr:colOff>447675</xdr:colOff>
      <xdr:row>28</xdr:row>
      <xdr:rowOff>19050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85B387BF-D0B4-4AF3-AEB4-9D5066AC6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9525</xdr:colOff>
      <xdr:row>14</xdr:row>
      <xdr:rowOff>200025</xdr:rowOff>
    </xdr:from>
    <xdr:to>
      <xdr:col>34</xdr:col>
      <xdr:colOff>466725</xdr:colOff>
      <xdr:row>28</xdr:row>
      <xdr:rowOff>9525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00555B0B-D50B-467B-B23C-A59E6E6C7E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6</xdr:col>
      <xdr:colOff>457200</xdr:colOff>
      <xdr:row>42</xdr:row>
      <xdr:rowOff>19050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CB80D73C-ACEE-4C08-9F1C-911F9B2C8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600075</xdr:colOff>
      <xdr:row>28</xdr:row>
      <xdr:rowOff>190500</xdr:rowOff>
    </xdr:from>
    <xdr:to>
      <xdr:col>13</xdr:col>
      <xdr:colOff>371475</xdr:colOff>
      <xdr:row>42</xdr:row>
      <xdr:rowOff>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831087E0-34A3-460F-B216-D4A24BF638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590550</xdr:colOff>
      <xdr:row>29</xdr:row>
      <xdr:rowOff>0</xdr:rowOff>
    </xdr:from>
    <xdr:to>
      <xdr:col>20</xdr:col>
      <xdr:colOff>361950</xdr:colOff>
      <xdr:row>42</xdr:row>
      <xdr:rowOff>19050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C7049006-04B1-4804-8147-EF87E6D1B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20</xdr:col>
      <xdr:colOff>571500</xdr:colOff>
      <xdr:row>29</xdr:row>
      <xdr:rowOff>9525</xdr:rowOff>
    </xdr:from>
    <xdr:to>
      <xdr:col>27</xdr:col>
      <xdr:colOff>342900</xdr:colOff>
      <xdr:row>42</xdr:row>
      <xdr:rowOff>28575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6BF12CD6-B97E-4325-B0CD-537017843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27</xdr:col>
      <xdr:colOff>628650</xdr:colOff>
      <xdr:row>29</xdr:row>
      <xdr:rowOff>9525</xdr:rowOff>
    </xdr:from>
    <xdr:to>
      <xdr:col>34</xdr:col>
      <xdr:colOff>400050</xdr:colOff>
      <xdr:row>42</xdr:row>
      <xdr:rowOff>28575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6D991840-D310-44D2-B57F-2434F94DE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19050</xdr:colOff>
      <xdr:row>43</xdr:row>
      <xdr:rowOff>0</xdr:rowOff>
    </xdr:from>
    <xdr:to>
      <xdr:col>6</xdr:col>
      <xdr:colOff>476250</xdr:colOff>
      <xdr:row>56</xdr:row>
      <xdr:rowOff>19050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EE6B7C25-2427-4E83-9366-17FBA3777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609600</xdr:colOff>
      <xdr:row>43</xdr:row>
      <xdr:rowOff>9525</xdr:rowOff>
    </xdr:from>
    <xdr:to>
      <xdr:col>13</xdr:col>
      <xdr:colOff>381000</xdr:colOff>
      <xdr:row>56</xdr:row>
      <xdr:rowOff>28575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4386469A-B221-4189-9273-6975C1CBE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609600</xdr:colOff>
      <xdr:row>43</xdr:row>
      <xdr:rowOff>19050</xdr:rowOff>
    </xdr:from>
    <xdr:to>
      <xdr:col>20</xdr:col>
      <xdr:colOff>381000</xdr:colOff>
      <xdr:row>56</xdr:row>
      <xdr:rowOff>38100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7D61837A-3AA9-41D3-B2E1-3727A62BA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20</xdr:col>
      <xdr:colOff>561975</xdr:colOff>
      <xdr:row>43</xdr:row>
      <xdr:rowOff>9525</xdr:rowOff>
    </xdr:from>
    <xdr:to>
      <xdr:col>27</xdr:col>
      <xdr:colOff>333375</xdr:colOff>
      <xdr:row>56</xdr:row>
      <xdr:rowOff>28575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EC62B486-3F00-4576-8ABD-231A75BD7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27</xdr:col>
      <xdr:colOff>514350</xdr:colOff>
      <xdr:row>43</xdr:row>
      <xdr:rowOff>9525</xdr:rowOff>
    </xdr:from>
    <xdr:to>
      <xdr:col>34</xdr:col>
      <xdr:colOff>285750</xdr:colOff>
      <xdr:row>56</xdr:row>
      <xdr:rowOff>28575</xdr:rowOff>
    </xdr:to>
    <xdr:graphicFrame macro="">
      <xdr:nvGraphicFramePr>
        <xdr:cNvPr id="21" name="圖表 20">
          <a:extLst>
            <a:ext uri="{FF2B5EF4-FFF2-40B4-BE49-F238E27FC236}">
              <a16:creationId xmlns:a16="http://schemas.microsoft.com/office/drawing/2014/main" id="{CE1280EA-7544-422E-960A-4AC5DAD6B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11205</xdr:colOff>
      <xdr:row>59</xdr:row>
      <xdr:rowOff>1</xdr:rowOff>
    </xdr:from>
    <xdr:to>
      <xdr:col>9</xdr:col>
      <xdr:colOff>683558</xdr:colOff>
      <xdr:row>78</xdr:row>
      <xdr:rowOff>11207</xdr:rowOff>
    </xdr:to>
    <xdr:graphicFrame macro="">
      <xdr:nvGraphicFramePr>
        <xdr:cNvPr id="22" name="圖表 21">
          <a:extLst>
            <a:ext uri="{FF2B5EF4-FFF2-40B4-BE49-F238E27FC236}">
              <a16:creationId xmlns:a16="http://schemas.microsoft.com/office/drawing/2014/main" id="{D1FB19A0-F08A-47B3-B0F1-B030246702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</xdr:col>
      <xdr:colOff>672353</xdr:colOff>
      <xdr:row>59</xdr:row>
      <xdr:rowOff>11206</xdr:rowOff>
    </xdr:from>
    <xdr:to>
      <xdr:col>19</xdr:col>
      <xdr:colOff>661147</xdr:colOff>
      <xdr:row>78</xdr:row>
      <xdr:rowOff>0</xdr:rowOff>
    </xdr:to>
    <xdr:graphicFrame macro="">
      <xdr:nvGraphicFramePr>
        <xdr:cNvPr id="23" name="圖表 22">
          <a:extLst>
            <a:ext uri="{FF2B5EF4-FFF2-40B4-BE49-F238E27FC236}">
              <a16:creationId xmlns:a16="http://schemas.microsoft.com/office/drawing/2014/main" id="{EF387FBE-F952-4F56-9281-833FED530B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21</xdr:col>
      <xdr:colOff>0</xdr:colOff>
      <xdr:row>59</xdr:row>
      <xdr:rowOff>0</xdr:rowOff>
    </xdr:from>
    <xdr:to>
      <xdr:col>30</xdr:col>
      <xdr:colOff>672353</xdr:colOff>
      <xdr:row>77</xdr:row>
      <xdr:rowOff>201706</xdr:rowOff>
    </xdr:to>
    <xdr:graphicFrame macro="">
      <xdr:nvGraphicFramePr>
        <xdr:cNvPr id="24" name="圖表 23">
          <a:extLst>
            <a:ext uri="{FF2B5EF4-FFF2-40B4-BE49-F238E27FC236}">
              <a16:creationId xmlns:a16="http://schemas.microsoft.com/office/drawing/2014/main" id="{FD4E12CB-8B70-477C-A934-47334BB591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32</xdr:col>
      <xdr:colOff>0</xdr:colOff>
      <xdr:row>59</xdr:row>
      <xdr:rowOff>0</xdr:rowOff>
    </xdr:from>
    <xdr:to>
      <xdr:col>41</xdr:col>
      <xdr:colOff>649941</xdr:colOff>
      <xdr:row>77</xdr:row>
      <xdr:rowOff>0</xdr:rowOff>
    </xdr:to>
    <xdr:graphicFrame macro="">
      <xdr:nvGraphicFramePr>
        <xdr:cNvPr id="25" name="圖表 24">
          <a:extLst>
            <a:ext uri="{FF2B5EF4-FFF2-40B4-BE49-F238E27FC236}">
              <a16:creationId xmlns:a16="http://schemas.microsoft.com/office/drawing/2014/main" id="{C36F066C-7437-4A69-9758-CEF308CDA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0</xdr:colOff>
      <xdr:row>80</xdr:row>
      <xdr:rowOff>0</xdr:rowOff>
    </xdr:from>
    <xdr:to>
      <xdr:col>10</xdr:col>
      <xdr:colOff>22412</xdr:colOff>
      <xdr:row>99</xdr:row>
      <xdr:rowOff>0</xdr:rowOff>
    </xdr:to>
    <xdr:graphicFrame macro="">
      <xdr:nvGraphicFramePr>
        <xdr:cNvPr id="26" name="圖表 25">
          <a:extLst>
            <a:ext uri="{FF2B5EF4-FFF2-40B4-BE49-F238E27FC236}">
              <a16:creationId xmlns:a16="http://schemas.microsoft.com/office/drawing/2014/main" id="{3440945C-6EC2-4AE7-A8AE-95FAE5D6E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10</xdr:col>
      <xdr:colOff>683558</xdr:colOff>
      <xdr:row>80</xdr:row>
      <xdr:rowOff>0</xdr:rowOff>
    </xdr:from>
    <xdr:to>
      <xdr:col>20</xdr:col>
      <xdr:colOff>11205</xdr:colOff>
      <xdr:row>99</xdr:row>
      <xdr:rowOff>11206</xdr:rowOff>
    </xdr:to>
    <xdr:graphicFrame macro="">
      <xdr:nvGraphicFramePr>
        <xdr:cNvPr id="28" name="圖表 27">
          <a:extLst>
            <a:ext uri="{FF2B5EF4-FFF2-40B4-BE49-F238E27FC236}">
              <a16:creationId xmlns:a16="http://schemas.microsoft.com/office/drawing/2014/main" id="{D410E6E1-4180-421D-810C-E99629097D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20</xdr:col>
      <xdr:colOff>683558</xdr:colOff>
      <xdr:row>80</xdr:row>
      <xdr:rowOff>0</xdr:rowOff>
    </xdr:from>
    <xdr:to>
      <xdr:col>30</xdr:col>
      <xdr:colOff>672352</xdr:colOff>
      <xdr:row>99</xdr:row>
      <xdr:rowOff>0</xdr:rowOff>
    </xdr:to>
    <xdr:graphicFrame macro="">
      <xdr:nvGraphicFramePr>
        <xdr:cNvPr id="29" name="圖表 28">
          <a:extLst>
            <a:ext uri="{FF2B5EF4-FFF2-40B4-BE49-F238E27FC236}">
              <a16:creationId xmlns:a16="http://schemas.microsoft.com/office/drawing/2014/main" id="{36B16227-93C8-4144-A0FD-0C0FA7BF9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32</xdr:col>
      <xdr:colOff>0</xdr:colOff>
      <xdr:row>80</xdr:row>
      <xdr:rowOff>0</xdr:rowOff>
    </xdr:from>
    <xdr:to>
      <xdr:col>41</xdr:col>
      <xdr:colOff>661147</xdr:colOff>
      <xdr:row>98</xdr:row>
      <xdr:rowOff>201706</xdr:rowOff>
    </xdr:to>
    <xdr:graphicFrame macro="">
      <xdr:nvGraphicFramePr>
        <xdr:cNvPr id="30" name="圖表 29">
          <a:extLst>
            <a:ext uri="{FF2B5EF4-FFF2-40B4-BE49-F238E27FC236}">
              <a16:creationId xmlns:a16="http://schemas.microsoft.com/office/drawing/2014/main" id="{06514AB3-9BBC-4B86-8F0D-980CE1769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</xdr:col>
      <xdr:colOff>0</xdr:colOff>
      <xdr:row>101</xdr:row>
      <xdr:rowOff>0</xdr:rowOff>
    </xdr:from>
    <xdr:to>
      <xdr:col>10</xdr:col>
      <xdr:colOff>1</xdr:colOff>
      <xdr:row>117</xdr:row>
      <xdr:rowOff>0</xdr:rowOff>
    </xdr:to>
    <xdr:graphicFrame macro="">
      <xdr:nvGraphicFramePr>
        <xdr:cNvPr id="31" name="圖表 30">
          <a:extLst>
            <a:ext uri="{FF2B5EF4-FFF2-40B4-BE49-F238E27FC236}">
              <a16:creationId xmlns:a16="http://schemas.microsoft.com/office/drawing/2014/main" id="{BE82D234-DE71-4277-B90C-88F3BD6018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11</xdr:col>
      <xdr:colOff>0</xdr:colOff>
      <xdr:row>101</xdr:row>
      <xdr:rowOff>0</xdr:rowOff>
    </xdr:from>
    <xdr:to>
      <xdr:col>19</xdr:col>
      <xdr:colOff>672353</xdr:colOff>
      <xdr:row>117</xdr:row>
      <xdr:rowOff>0</xdr:rowOff>
    </xdr:to>
    <xdr:graphicFrame macro="">
      <xdr:nvGraphicFramePr>
        <xdr:cNvPr id="32" name="圖表 31">
          <a:extLst>
            <a:ext uri="{FF2B5EF4-FFF2-40B4-BE49-F238E27FC236}">
              <a16:creationId xmlns:a16="http://schemas.microsoft.com/office/drawing/2014/main" id="{11C2C38D-D3B4-430E-AE65-F3D3C7DEF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20</xdr:col>
      <xdr:colOff>683558</xdr:colOff>
      <xdr:row>101</xdr:row>
      <xdr:rowOff>0</xdr:rowOff>
    </xdr:from>
    <xdr:to>
      <xdr:col>31</xdr:col>
      <xdr:colOff>-1</xdr:colOff>
      <xdr:row>116</xdr:row>
      <xdr:rowOff>190500</xdr:rowOff>
    </xdr:to>
    <xdr:graphicFrame macro="">
      <xdr:nvGraphicFramePr>
        <xdr:cNvPr id="33" name="圖表 32">
          <a:extLst>
            <a:ext uri="{FF2B5EF4-FFF2-40B4-BE49-F238E27FC236}">
              <a16:creationId xmlns:a16="http://schemas.microsoft.com/office/drawing/2014/main" id="{AF9EE27D-477D-4D77-A0B0-605407B5A8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31</xdr:col>
      <xdr:colOff>683557</xdr:colOff>
      <xdr:row>101</xdr:row>
      <xdr:rowOff>1</xdr:rowOff>
    </xdr:from>
    <xdr:to>
      <xdr:col>41</xdr:col>
      <xdr:colOff>672352</xdr:colOff>
      <xdr:row>117</xdr:row>
      <xdr:rowOff>22413</xdr:rowOff>
    </xdr:to>
    <xdr:graphicFrame macro="">
      <xdr:nvGraphicFramePr>
        <xdr:cNvPr id="34" name="圖表 33">
          <a:extLst>
            <a:ext uri="{FF2B5EF4-FFF2-40B4-BE49-F238E27FC236}">
              <a16:creationId xmlns:a16="http://schemas.microsoft.com/office/drawing/2014/main" id="{1712F145-9A25-4D8F-85DB-058CAC4C8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</xdr:col>
      <xdr:colOff>0</xdr:colOff>
      <xdr:row>119</xdr:row>
      <xdr:rowOff>0</xdr:rowOff>
    </xdr:from>
    <xdr:to>
      <xdr:col>9</xdr:col>
      <xdr:colOff>672353</xdr:colOff>
      <xdr:row>136</xdr:row>
      <xdr:rowOff>190500</xdr:rowOff>
    </xdr:to>
    <xdr:graphicFrame macro="">
      <xdr:nvGraphicFramePr>
        <xdr:cNvPr id="35" name="圖表 34">
          <a:extLst>
            <a:ext uri="{FF2B5EF4-FFF2-40B4-BE49-F238E27FC236}">
              <a16:creationId xmlns:a16="http://schemas.microsoft.com/office/drawing/2014/main" id="{A66BAB8C-79C3-47A8-B3A9-B24E489F9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11</xdr:col>
      <xdr:colOff>0</xdr:colOff>
      <xdr:row>119</xdr:row>
      <xdr:rowOff>-1</xdr:rowOff>
    </xdr:from>
    <xdr:to>
      <xdr:col>20</xdr:col>
      <xdr:colOff>34637</xdr:colOff>
      <xdr:row>136</xdr:row>
      <xdr:rowOff>190499</xdr:rowOff>
    </xdr:to>
    <xdr:graphicFrame macro="">
      <xdr:nvGraphicFramePr>
        <xdr:cNvPr id="36" name="圖表 35">
          <a:extLst>
            <a:ext uri="{FF2B5EF4-FFF2-40B4-BE49-F238E27FC236}">
              <a16:creationId xmlns:a16="http://schemas.microsoft.com/office/drawing/2014/main" id="{A1B5B6F0-441B-4B19-860D-CF887ACA3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0</xdr:colOff>
      <xdr:row>119</xdr:row>
      <xdr:rowOff>0</xdr:rowOff>
    </xdr:from>
    <xdr:to>
      <xdr:col>30</xdr:col>
      <xdr:colOff>675409</xdr:colOff>
      <xdr:row>136</xdr:row>
      <xdr:rowOff>190500</xdr:rowOff>
    </xdr:to>
    <xdr:graphicFrame macro="">
      <xdr:nvGraphicFramePr>
        <xdr:cNvPr id="37" name="圖表 36">
          <a:extLst>
            <a:ext uri="{FF2B5EF4-FFF2-40B4-BE49-F238E27FC236}">
              <a16:creationId xmlns:a16="http://schemas.microsoft.com/office/drawing/2014/main" id="{A2BD5F49-86D6-4627-B07F-07A138AE64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32</xdr:col>
      <xdr:colOff>0</xdr:colOff>
      <xdr:row>119</xdr:row>
      <xdr:rowOff>0</xdr:rowOff>
    </xdr:from>
    <xdr:to>
      <xdr:col>41</xdr:col>
      <xdr:colOff>658091</xdr:colOff>
      <xdr:row>136</xdr:row>
      <xdr:rowOff>190500</xdr:rowOff>
    </xdr:to>
    <xdr:graphicFrame macro="">
      <xdr:nvGraphicFramePr>
        <xdr:cNvPr id="38" name="圖表 37">
          <a:extLst>
            <a:ext uri="{FF2B5EF4-FFF2-40B4-BE49-F238E27FC236}">
              <a16:creationId xmlns:a16="http://schemas.microsoft.com/office/drawing/2014/main" id="{78A1A6F1-9928-4F54-B606-FFFBEA9B6D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</xdr:col>
      <xdr:colOff>0</xdr:colOff>
      <xdr:row>138</xdr:row>
      <xdr:rowOff>207817</xdr:rowOff>
    </xdr:from>
    <xdr:to>
      <xdr:col>9</xdr:col>
      <xdr:colOff>675410</xdr:colOff>
      <xdr:row>157</xdr:row>
      <xdr:rowOff>138544</xdr:rowOff>
    </xdr:to>
    <xdr:graphicFrame macro="">
      <xdr:nvGraphicFramePr>
        <xdr:cNvPr id="39" name="圖表 38">
          <a:extLst>
            <a:ext uri="{FF2B5EF4-FFF2-40B4-BE49-F238E27FC236}">
              <a16:creationId xmlns:a16="http://schemas.microsoft.com/office/drawing/2014/main" id="{68706694-DF5E-4E47-9420-819658237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10</xdr:col>
      <xdr:colOff>692726</xdr:colOff>
      <xdr:row>139</xdr:row>
      <xdr:rowOff>0</xdr:rowOff>
    </xdr:from>
    <xdr:to>
      <xdr:col>19</xdr:col>
      <xdr:colOff>658090</xdr:colOff>
      <xdr:row>157</xdr:row>
      <xdr:rowOff>17318</xdr:rowOff>
    </xdr:to>
    <xdr:graphicFrame macro="">
      <xdr:nvGraphicFramePr>
        <xdr:cNvPr id="40" name="圖表 39">
          <a:extLst>
            <a:ext uri="{FF2B5EF4-FFF2-40B4-BE49-F238E27FC236}">
              <a16:creationId xmlns:a16="http://schemas.microsoft.com/office/drawing/2014/main" id="{58B56FD9-B016-4BBF-B4FC-439C3BD45D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21</xdr:col>
      <xdr:colOff>0</xdr:colOff>
      <xdr:row>139</xdr:row>
      <xdr:rowOff>0</xdr:rowOff>
    </xdr:from>
    <xdr:to>
      <xdr:col>31</xdr:col>
      <xdr:colOff>0</xdr:colOff>
      <xdr:row>156</xdr:row>
      <xdr:rowOff>190500</xdr:rowOff>
    </xdr:to>
    <xdr:graphicFrame macro="">
      <xdr:nvGraphicFramePr>
        <xdr:cNvPr id="41" name="圖表 40">
          <a:extLst>
            <a:ext uri="{FF2B5EF4-FFF2-40B4-BE49-F238E27FC236}">
              <a16:creationId xmlns:a16="http://schemas.microsoft.com/office/drawing/2014/main" id="{C3DAF84C-A543-4E7B-9CF9-94BBD903F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32</xdr:col>
      <xdr:colOff>0</xdr:colOff>
      <xdr:row>139</xdr:row>
      <xdr:rowOff>0</xdr:rowOff>
    </xdr:from>
    <xdr:to>
      <xdr:col>42</xdr:col>
      <xdr:colOff>34637</xdr:colOff>
      <xdr:row>156</xdr:row>
      <xdr:rowOff>190500</xdr:rowOff>
    </xdr:to>
    <xdr:graphicFrame macro="">
      <xdr:nvGraphicFramePr>
        <xdr:cNvPr id="42" name="圖表 41">
          <a:extLst>
            <a:ext uri="{FF2B5EF4-FFF2-40B4-BE49-F238E27FC236}">
              <a16:creationId xmlns:a16="http://schemas.microsoft.com/office/drawing/2014/main" id="{67769A28-98DC-46AE-96D6-9D28228B7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200026</xdr:rowOff>
    </xdr:from>
    <xdr:to>
      <xdr:col>6</xdr:col>
      <xdr:colOff>57150</xdr:colOff>
      <xdr:row>52</xdr:row>
      <xdr:rowOff>123827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F20F8C54-05B7-4631-BE50-B400960C3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38</xdr:row>
      <xdr:rowOff>190501</xdr:rowOff>
    </xdr:from>
    <xdr:to>
      <xdr:col>12</xdr:col>
      <xdr:colOff>590550</xdr:colOff>
      <xdr:row>52</xdr:row>
      <xdr:rowOff>114302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B55E74-A237-43CC-B64E-8CFFA1369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142875</xdr:colOff>
      <xdr:row>38</xdr:row>
      <xdr:rowOff>167368</xdr:rowOff>
    </xdr:from>
    <xdr:to>
      <xdr:col>19</xdr:col>
      <xdr:colOff>114300</xdr:colOff>
      <xdr:row>52</xdr:row>
      <xdr:rowOff>95252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4DD74D12-C0C3-42C7-853B-2DE330734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447675</xdr:colOff>
      <xdr:row>38</xdr:row>
      <xdr:rowOff>176893</xdr:rowOff>
    </xdr:from>
    <xdr:to>
      <xdr:col>26</xdr:col>
      <xdr:colOff>609600</xdr:colOff>
      <xdr:row>52</xdr:row>
      <xdr:rowOff>104777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989A07E1-82CA-4E67-B8D1-C3F7F5C8C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180975</xdr:colOff>
      <xdr:row>38</xdr:row>
      <xdr:rowOff>200026</xdr:rowOff>
    </xdr:from>
    <xdr:to>
      <xdr:col>33</xdr:col>
      <xdr:colOff>142875</xdr:colOff>
      <xdr:row>52</xdr:row>
      <xdr:rowOff>123827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E6445080-0FF1-4540-ACBC-E1D8FCFD5B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268940</xdr:colOff>
      <xdr:row>15</xdr:row>
      <xdr:rowOff>180412</xdr:rowOff>
    </xdr:from>
    <xdr:to>
      <xdr:col>12</xdr:col>
      <xdr:colOff>33617</xdr:colOff>
      <xdr:row>35</xdr:row>
      <xdr:rowOff>145676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41A1C6A9-A730-4705-AD49-AB833D7D9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448235</xdr:colOff>
      <xdr:row>16</xdr:row>
      <xdr:rowOff>23530</xdr:rowOff>
    </xdr:from>
    <xdr:to>
      <xdr:col>25</xdr:col>
      <xdr:colOff>22412</xdr:colOff>
      <xdr:row>35</xdr:row>
      <xdr:rowOff>134471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BBE53176-BC9C-4B3A-AE1E-089ED3CAD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748392</xdr:colOff>
      <xdr:row>16</xdr:row>
      <xdr:rowOff>1119</xdr:rowOff>
    </xdr:from>
    <xdr:to>
      <xdr:col>37</xdr:col>
      <xdr:colOff>672352</xdr:colOff>
      <xdr:row>30</xdr:row>
      <xdr:rowOff>123264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6F93870F-CDCE-40E6-A884-36EF9B0D0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257734</xdr:colOff>
      <xdr:row>16</xdr:row>
      <xdr:rowOff>1119</xdr:rowOff>
    </xdr:from>
    <xdr:to>
      <xdr:col>51</xdr:col>
      <xdr:colOff>504265</xdr:colOff>
      <xdr:row>34</xdr:row>
      <xdr:rowOff>33618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0FD58FE9-731F-4DE8-9325-A2A17BA54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347381</xdr:colOff>
      <xdr:row>16</xdr:row>
      <xdr:rowOff>23532</xdr:rowOff>
    </xdr:from>
    <xdr:to>
      <xdr:col>64</xdr:col>
      <xdr:colOff>179294</xdr:colOff>
      <xdr:row>34</xdr:row>
      <xdr:rowOff>100853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32AB8FC4-EBE0-4FF3-AF38-90F887878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655060</xdr:colOff>
      <xdr:row>34</xdr:row>
      <xdr:rowOff>143308</xdr:rowOff>
    </xdr:from>
    <xdr:to>
      <xdr:col>7</xdr:col>
      <xdr:colOff>76633</xdr:colOff>
      <xdr:row>48</xdr:row>
      <xdr:rowOff>59315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CCE5029-88E3-4129-A91F-C3A549A11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680171</xdr:colOff>
      <xdr:row>34</xdr:row>
      <xdr:rowOff>143308</xdr:rowOff>
    </xdr:from>
    <xdr:to>
      <xdr:col>14</xdr:col>
      <xdr:colOff>124258</xdr:colOff>
      <xdr:row>48</xdr:row>
      <xdr:rowOff>59315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F627AD5-9606-43ED-B5AB-A1854AAD9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333808</xdr:colOff>
      <xdr:row>34</xdr:row>
      <xdr:rowOff>125989</xdr:rowOff>
    </xdr:from>
    <xdr:to>
      <xdr:col>21</xdr:col>
      <xdr:colOff>433</xdr:colOff>
      <xdr:row>48</xdr:row>
      <xdr:rowOff>49790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B6E52E-209D-4603-96EE-F0853493E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423244</xdr:colOff>
      <xdr:row>34</xdr:row>
      <xdr:rowOff>171883</xdr:rowOff>
    </xdr:from>
    <xdr:to>
      <xdr:col>28</xdr:col>
      <xdr:colOff>352858</xdr:colOff>
      <xdr:row>48</xdr:row>
      <xdr:rowOff>87890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F2A91AD-F3A1-47DF-8E89-8CEB5D6F5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76633</xdr:colOff>
      <xdr:row>34</xdr:row>
      <xdr:rowOff>162358</xdr:rowOff>
    </xdr:from>
    <xdr:to>
      <xdr:col>35</xdr:col>
      <xdr:colOff>229033</xdr:colOff>
      <xdr:row>48</xdr:row>
      <xdr:rowOff>78365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E15FE053-780E-4D49-BEBC-0479A58DD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15</xdr:row>
      <xdr:rowOff>202826</xdr:rowOff>
    </xdr:from>
    <xdr:to>
      <xdr:col>11</xdr:col>
      <xdr:colOff>717176</xdr:colOff>
      <xdr:row>32</xdr:row>
      <xdr:rowOff>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52893EE-3173-4030-8FCC-1ADAF67F3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280146</xdr:colOff>
      <xdr:row>16</xdr:row>
      <xdr:rowOff>1120</xdr:rowOff>
    </xdr:from>
    <xdr:to>
      <xdr:col>25</xdr:col>
      <xdr:colOff>246530</xdr:colOff>
      <xdr:row>32</xdr:row>
      <xdr:rowOff>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9C30F3EB-CDB6-4EB8-A41F-7F23B1C5C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11204</xdr:colOff>
      <xdr:row>16</xdr:row>
      <xdr:rowOff>12326</xdr:rowOff>
    </xdr:from>
    <xdr:to>
      <xdr:col>38</xdr:col>
      <xdr:colOff>672352</xdr:colOff>
      <xdr:row>32</xdr:row>
      <xdr:rowOff>22412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88CFF790-C9C5-43F4-AB43-F8843A4CA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44</xdr:col>
      <xdr:colOff>5602</xdr:colOff>
      <xdr:row>16</xdr:row>
      <xdr:rowOff>12324</xdr:rowOff>
    </xdr:from>
    <xdr:to>
      <xdr:col>52</xdr:col>
      <xdr:colOff>134470</xdr:colOff>
      <xdr:row>33</xdr:row>
      <xdr:rowOff>44823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E4C1BF4-6F96-404B-A226-C81347605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224117</xdr:colOff>
      <xdr:row>16</xdr:row>
      <xdr:rowOff>12326</xdr:rowOff>
    </xdr:from>
    <xdr:to>
      <xdr:col>63</xdr:col>
      <xdr:colOff>672352</xdr:colOff>
      <xdr:row>33</xdr:row>
      <xdr:rowOff>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7D26CA30-3484-4640-85EA-B9F0A1693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52635</xdr:rowOff>
    </xdr:from>
    <xdr:to>
      <xdr:col>5</xdr:col>
      <xdr:colOff>552450</xdr:colOff>
      <xdr:row>46</xdr:row>
      <xdr:rowOff>79478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6569065-3060-49AD-A7B9-98FB6F2D3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33</xdr:row>
      <xdr:rowOff>39028</xdr:rowOff>
    </xdr:from>
    <xdr:to>
      <xdr:col>12</xdr:col>
      <xdr:colOff>466725</xdr:colOff>
      <xdr:row>46</xdr:row>
      <xdr:rowOff>56717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AC1B02F-2495-4F1B-9708-48A4B8064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33</xdr:row>
      <xdr:rowOff>52635</xdr:rowOff>
    </xdr:from>
    <xdr:to>
      <xdr:col>19</xdr:col>
      <xdr:colOff>9525</xdr:colOff>
      <xdr:row>46</xdr:row>
      <xdr:rowOff>79478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895735B-7703-4239-8083-2574E39C0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219075</xdr:colOff>
      <xdr:row>33</xdr:row>
      <xdr:rowOff>62160</xdr:rowOff>
    </xdr:from>
    <xdr:to>
      <xdr:col>25</xdr:col>
      <xdr:colOff>683202</xdr:colOff>
      <xdr:row>46</xdr:row>
      <xdr:rowOff>89003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4A15D5B2-282F-49D6-A220-24AB9218B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276225</xdr:colOff>
      <xdr:row>33</xdr:row>
      <xdr:rowOff>62160</xdr:rowOff>
    </xdr:from>
    <xdr:to>
      <xdr:col>32</xdr:col>
      <xdr:colOff>247650</xdr:colOff>
      <xdr:row>46</xdr:row>
      <xdr:rowOff>89003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1FFECF7D-94CB-4FD1-ABD7-BE60A3DBF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252131</xdr:colOff>
      <xdr:row>14</xdr:row>
      <xdr:rowOff>191618</xdr:rowOff>
    </xdr:from>
    <xdr:to>
      <xdr:col>11</xdr:col>
      <xdr:colOff>672351</xdr:colOff>
      <xdr:row>31</xdr:row>
      <xdr:rowOff>145676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69C1177-CC77-4F7D-BA97-BAF02296F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364190</xdr:colOff>
      <xdr:row>15</xdr:row>
      <xdr:rowOff>12326</xdr:rowOff>
    </xdr:from>
    <xdr:to>
      <xdr:col>25</xdr:col>
      <xdr:colOff>257734</xdr:colOff>
      <xdr:row>31</xdr:row>
      <xdr:rowOff>67235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89233B04-BD15-4D24-B060-64381E173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263336</xdr:colOff>
      <xdr:row>14</xdr:row>
      <xdr:rowOff>202826</xdr:rowOff>
    </xdr:from>
    <xdr:to>
      <xdr:col>39</xdr:col>
      <xdr:colOff>33617</xdr:colOff>
      <xdr:row>31</xdr:row>
      <xdr:rowOff>156883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F63A7EA6-2693-456B-B561-23C44D5C1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257735</xdr:colOff>
      <xdr:row>14</xdr:row>
      <xdr:rowOff>191620</xdr:rowOff>
    </xdr:from>
    <xdr:to>
      <xdr:col>51</xdr:col>
      <xdr:colOff>44823</xdr:colOff>
      <xdr:row>30</xdr:row>
      <xdr:rowOff>134470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372227F-09D9-46AB-9ED1-33A89B8D6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291352</xdr:colOff>
      <xdr:row>15</xdr:row>
      <xdr:rowOff>12325</xdr:rowOff>
    </xdr:from>
    <xdr:to>
      <xdr:col>63</xdr:col>
      <xdr:colOff>672351</xdr:colOff>
      <xdr:row>31</xdr:row>
      <xdr:rowOff>89647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5F2DCB98-FBC5-4714-A550-ACBE2D81B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104342</xdr:colOff>
      <xdr:row>33</xdr:row>
      <xdr:rowOff>53253</xdr:rowOff>
    </xdr:from>
    <xdr:to>
      <xdr:col>5</xdr:col>
      <xdr:colOff>656792</xdr:colOff>
      <xdr:row>46</xdr:row>
      <xdr:rowOff>70571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6FEA8CD-BBE4-47F1-A586-22E0D2669B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104342</xdr:colOff>
      <xdr:row>33</xdr:row>
      <xdr:rowOff>61046</xdr:rowOff>
    </xdr:from>
    <xdr:to>
      <xdr:col>12</xdr:col>
      <xdr:colOff>561542</xdr:colOff>
      <xdr:row>46</xdr:row>
      <xdr:rowOff>80096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12A7CFFE-AAB3-4639-9EE1-78244A056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104342</xdr:colOff>
      <xdr:row>33</xdr:row>
      <xdr:rowOff>70571</xdr:rowOff>
    </xdr:from>
    <xdr:to>
      <xdr:col>19</xdr:col>
      <xdr:colOff>113867</xdr:colOff>
      <xdr:row>46</xdr:row>
      <xdr:rowOff>89621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88D5858-EE2C-403D-A117-C900FBF62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294842</xdr:colOff>
      <xdr:row>33</xdr:row>
      <xdr:rowOff>61046</xdr:rowOff>
    </xdr:from>
    <xdr:to>
      <xdr:col>26</xdr:col>
      <xdr:colOff>59315</xdr:colOff>
      <xdr:row>46</xdr:row>
      <xdr:rowOff>80096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BE0B3D7-8A52-46AF-82AD-B792408C0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247217</xdr:colOff>
      <xdr:row>33</xdr:row>
      <xdr:rowOff>61046</xdr:rowOff>
    </xdr:from>
    <xdr:to>
      <xdr:col>32</xdr:col>
      <xdr:colOff>494867</xdr:colOff>
      <xdr:row>46</xdr:row>
      <xdr:rowOff>80096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815C7656-7F14-4922-8A9C-C737C9742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306160</xdr:colOff>
      <xdr:row>14</xdr:row>
      <xdr:rowOff>186417</xdr:rowOff>
    </xdr:from>
    <xdr:to>
      <xdr:col>11</xdr:col>
      <xdr:colOff>666749</xdr:colOff>
      <xdr:row>32</xdr:row>
      <xdr:rowOff>81642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DCC15F7-44AA-4DAF-97E3-8B2B8C335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263336</xdr:colOff>
      <xdr:row>14</xdr:row>
      <xdr:rowOff>202825</xdr:rowOff>
    </xdr:from>
    <xdr:to>
      <xdr:col>25</xdr:col>
      <xdr:colOff>336175</xdr:colOff>
      <xdr:row>31</xdr:row>
      <xdr:rowOff>78440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10720B39-1777-463C-800D-2800C0423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190500</xdr:colOff>
      <xdr:row>15</xdr:row>
      <xdr:rowOff>1119</xdr:rowOff>
    </xdr:from>
    <xdr:to>
      <xdr:col>37</xdr:col>
      <xdr:colOff>672353</xdr:colOff>
      <xdr:row>31</xdr:row>
      <xdr:rowOff>33616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9EF3EDCA-7F7C-4767-8279-9FF134DA1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381000</xdr:colOff>
      <xdr:row>14</xdr:row>
      <xdr:rowOff>202825</xdr:rowOff>
    </xdr:from>
    <xdr:to>
      <xdr:col>51</xdr:col>
      <xdr:colOff>672353</xdr:colOff>
      <xdr:row>31</xdr:row>
      <xdr:rowOff>44823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2D3BFFF-B5B1-44DB-8005-883ECF0A3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302558</xdr:colOff>
      <xdr:row>14</xdr:row>
      <xdr:rowOff>202826</xdr:rowOff>
    </xdr:from>
    <xdr:to>
      <xdr:col>64</xdr:col>
      <xdr:colOff>22411</xdr:colOff>
      <xdr:row>31</xdr:row>
      <xdr:rowOff>33618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1236EA4E-C40B-4296-BB00-51124BC0C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FAAA-4574-48A2-93A2-633C0C365853}">
  <dimension ref="M58"/>
  <sheetViews>
    <sheetView topLeftCell="A58" zoomScale="50" zoomScaleNormal="50" workbookViewId="0">
      <selection activeCell="AS133" sqref="AS133"/>
    </sheetView>
  </sheetViews>
  <sheetFormatPr defaultRowHeight="16.5"/>
  <sheetData>
    <row r="58" spans="13:13">
      <c r="M58" s="36" t="s">
        <v>43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78-2456-44EE-9FAF-FBF16CAA4BF6}">
  <dimension ref="A1:BV73"/>
  <sheetViews>
    <sheetView topLeftCell="AU1" zoomScale="85" zoomScaleNormal="85" workbookViewId="0">
      <selection activeCell="BF36" sqref="BF36"/>
    </sheetView>
  </sheetViews>
  <sheetFormatPr defaultColWidth="9" defaultRowHeight="15.75"/>
  <cols>
    <col min="1" max="1" width="9" style="4"/>
    <col min="2" max="2" width="10.625" style="4" bestFit="1" customWidth="1"/>
    <col min="3" max="3" width="10" style="4" bestFit="1" customWidth="1"/>
    <col min="4" max="4" width="14.5" style="4" bestFit="1" customWidth="1"/>
    <col min="5" max="5" width="9.5" style="4" bestFit="1" customWidth="1"/>
    <col min="6" max="6" width="10.125" style="4" customWidth="1"/>
    <col min="7" max="7" width="12.625" style="4" customWidth="1"/>
    <col min="8" max="8" width="17.625" style="4" bestFit="1" customWidth="1"/>
    <col min="9" max="11" width="9.625" style="4" customWidth="1"/>
    <col min="12" max="12" width="12.125" style="4" bestFit="1" customWidth="1"/>
    <col min="13" max="16" width="9.625" style="4" customWidth="1"/>
    <col min="17" max="17" width="8.125" style="4" bestFit="1" customWidth="1"/>
    <col min="18" max="18" width="14.875" style="4" bestFit="1" customWidth="1"/>
    <col min="19" max="19" width="9.75" style="4" customWidth="1"/>
    <col min="20" max="20" width="10" style="4" bestFit="1" customWidth="1"/>
    <col min="21" max="21" width="13.375" style="4" bestFit="1" customWidth="1"/>
    <col min="22" max="22" width="10.25" style="4" bestFit="1" customWidth="1"/>
    <col min="23" max="23" width="7.625" style="4" customWidth="1"/>
    <col min="24" max="29" width="9.125" style="4" customWidth="1"/>
    <col min="30" max="30" width="8.125" style="4" bestFit="1" customWidth="1"/>
    <col min="31" max="31" width="9.875" style="4" customWidth="1"/>
    <col min="32" max="32" width="10.875" style="4" bestFit="1" customWidth="1"/>
    <col min="33" max="33" width="9" style="4"/>
    <col min="34" max="34" width="10.125" style="4" bestFit="1" customWidth="1"/>
    <col min="35" max="35" width="9" style="4"/>
    <col min="36" max="36" width="10.125" style="4" bestFit="1" customWidth="1"/>
    <col min="37" max="42" width="9" style="5"/>
    <col min="43" max="43" width="14.5" style="5" bestFit="1" customWidth="1"/>
    <col min="44" max="44" width="9.5" style="5" bestFit="1" customWidth="1"/>
    <col min="45" max="45" width="9" style="5"/>
    <col min="46" max="46" width="14.5" style="5" bestFit="1" customWidth="1"/>
    <col min="47" max="49" width="9" style="5"/>
    <col min="50" max="50" width="7.75" style="5" bestFit="1" customWidth="1"/>
    <col min="51" max="55" width="9" style="5"/>
    <col min="56" max="56" width="9" style="5" bestFit="1" customWidth="1"/>
    <col min="57" max="57" width="9.5" style="5" bestFit="1" customWidth="1"/>
    <col min="58" max="58" width="7.875" style="5" bestFit="1" customWidth="1"/>
    <col min="59" max="59" width="15.875" style="5" bestFit="1" customWidth="1"/>
    <col min="60" max="60" width="14.625" style="5" bestFit="1" customWidth="1"/>
    <col min="61" max="62" width="9" style="5"/>
    <col min="63" max="63" width="10" style="5" bestFit="1" customWidth="1"/>
    <col min="64" max="64" width="15.875" style="5" bestFit="1" customWidth="1"/>
    <col min="65" max="65" width="9" style="5"/>
    <col min="66" max="66" width="10" style="5" bestFit="1" customWidth="1"/>
    <col min="67" max="16384" width="9" style="5"/>
  </cols>
  <sheetData>
    <row r="1" spans="2:70" ht="16.5" thickBot="1">
      <c r="M1" s="36" t="s">
        <v>29</v>
      </c>
      <c r="S1" s="36" t="s">
        <v>30</v>
      </c>
    </row>
    <row r="2" spans="2:70" ht="17.25" customHeight="1" thickBot="1">
      <c r="B2" s="6" t="s">
        <v>7</v>
      </c>
      <c r="C2" s="147" t="s">
        <v>0</v>
      </c>
      <c r="D2" s="148"/>
      <c r="E2" s="148"/>
      <c r="F2" s="148"/>
      <c r="G2" s="149"/>
      <c r="H2" s="7" t="s">
        <v>13</v>
      </c>
      <c r="I2" s="139" t="s">
        <v>10</v>
      </c>
      <c r="J2" s="139"/>
      <c r="K2" s="139"/>
      <c r="L2" s="139"/>
      <c r="M2" s="139"/>
      <c r="N2" s="140"/>
      <c r="P2" s="6" t="s">
        <v>7</v>
      </c>
      <c r="Q2" s="147" t="s">
        <v>0</v>
      </c>
      <c r="R2" s="148"/>
      <c r="S2" s="148"/>
      <c r="T2" s="148"/>
      <c r="U2" s="149"/>
      <c r="V2" s="8" t="s">
        <v>14</v>
      </c>
      <c r="W2" s="138" t="s">
        <v>10</v>
      </c>
      <c r="X2" s="139"/>
      <c r="Y2" s="139"/>
      <c r="Z2" s="139"/>
      <c r="AA2" s="139"/>
      <c r="AB2" s="140"/>
      <c r="AD2" s="6" t="s">
        <v>7</v>
      </c>
      <c r="AE2" s="150" t="s">
        <v>0</v>
      </c>
      <c r="AF2" s="139"/>
      <c r="AG2" s="139"/>
      <c r="AH2" s="139"/>
      <c r="AI2" s="140"/>
      <c r="AJ2" s="9" t="s">
        <v>41</v>
      </c>
      <c r="AK2" s="138" t="s">
        <v>10</v>
      </c>
      <c r="AL2" s="139"/>
      <c r="AM2" s="139"/>
      <c r="AN2" s="139"/>
      <c r="AO2" s="139"/>
      <c r="AP2" s="140"/>
      <c r="AR2" s="6" t="s">
        <v>7</v>
      </c>
      <c r="AS2" s="150" t="s">
        <v>0</v>
      </c>
      <c r="AT2" s="139"/>
      <c r="AU2" s="139"/>
      <c r="AV2" s="139"/>
      <c r="AW2" s="140"/>
      <c r="AX2" s="33" t="s">
        <v>15</v>
      </c>
      <c r="AY2" s="138" t="s">
        <v>10</v>
      </c>
      <c r="AZ2" s="139"/>
      <c r="BA2" s="139"/>
      <c r="BB2" s="139"/>
      <c r="BC2" s="139"/>
      <c r="BD2" s="140"/>
      <c r="BF2" s="6" t="s">
        <v>7</v>
      </c>
      <c r="BG2" s="150" t="s">
        <v>0</v>
      </c>
      <c r="BH2" s="139"/>
      <c r="BI2" s="139"/>
      <c r="BJ2" s="139"/>
      <c r="BK2" s="140"/>
      <c r="BL2" s="33" t="s">
        <v>16</v>
      </c>
      <c r="BM2" s="138" t="s">
        <v>10</v>
      </c>
      <c r="BN2" s="139"/>
      <c r="BO2" s="139"/>
      <c r="BP2" s="139"/>
      <c r="BQ2" s="139"/>
      <c r="BR2" s="140"/>
    </row>
    <row r="3" spans="2:70" ht="33">
      <c r="B3" s="141" t="s">
        <v>1</v>
      </c>
      <c r="C3" s="71" t="s">
        <v>8</v>
      </c>
      <c r="D3" s="72" t="s">
        <v>62</v>
      </c>
      <c r="E3" s="72" t="s">
        <v>19</v>
      </c>
      <c r="F3" s="72" t="s">
        <v>48</v>
      </c>
      <c r="G3" s="73" t="s">
        <v>50</v>
      </c>
      <c r="H3" s="132">
        <v>1</v>
      </c>
      <c r="I3" s="134">
        <v>2</v>
      </c>
      <c r="J3" s="134">
        <v>3</v>
      </c>
      <c r="K3" s="134">
        <v>4</v>
      </c>
      <c r="L3" s="145">
        <v>5</v>
      </c>
      <c r="M3" s="126" t="s">
        <v>2</v>
      </c>
      <c r="N3" s="126" t="s">
        <v>3</v>
      </c>
      <c r="P3" s="141" t="s">
        <v>1</v>
      </c>
      <c r="Q3" s="71" t="s">
        <v>8</v>
      </c>
      <c r="R3" s="10" t="s">
        <v>9</v>
      </c>
      <c r="S3" s="72" t="s">
        <v>19</v>
      </c>
      <c r="T3" s="114" t="s">
        <v>49</v>
      </c>
      <c r="U3" s="73" t="s">
        <v>50</v>
      </c>
      <c r="V3" s="132">
        <v>1</v>
      </c>
      <c r="W3" s="134">
        <v>2</v>
      </c>
      <c r="X3" s="134">
        <v>3</v>
      </c>
      <c r="Y3" s="134">
        <v>4</v>
      </c>
      <c r="Z3" s="145">
        <v>5</v>
      </c>
      <c r="AA3" s="126" t="s">
        <v>2</v>
      </c>
      <c r="AB3" s="126" t="s">
        <v>3</v>
      </c>
      <c r="AD3" s="136" t="s">
        <v>1</v>
      </c>
      <c r="AE3" s="14" t="s">
        <v>8</v>
      </c>
      <c r="AF3" s="15" t="s">
        <v>9</v>
      </c>
      <c r="AG3" s="58" t="s">
        <v>19</v>
      </c>
      <c r="AH3" s="59" t="s">
        <v>49</v>
      </c>
      <c r="AI3" s="60" t="s">
        <v>50</v>
      </c>
      <c r="AJ3" s="143">
        <v>1</v>
      </c>
      <c r="AK3" s="134">
        <v>2</v>
      </c>
      <c r="AL3" s="134">
        <v>3</v>
      </c>
      <c r="AM3" s="134">
        <v>4</v>
      </c>
      <c r="AN3" s="145">
        <v>5</v>
      </c>
      <c r="AO3" s="126" t="s">
        <v>2</v>
      </c>
      <c r="AP3" s="126" t="s">
        <v>3</v>
      </c>
      <c r="AR3" s="141" t="s">
        <v>1</v>
      </c>
      <c r="AS3" s="14" t="s">
        <v>8</v>
      </c>
      <c r="AT3" s="15" t="s">
        <v>9</v>
      </c>
      <c r="AU3" s="58" t="s">
        <v>19</v>
      </c>
      <c r="AV3" s="59" t="s">
        <v>49</v>
      </c>
      <c r="AW3" s="60" t="s">
        <v>50</v>
      </c>
      <c r="AX3" s="143">
        <v>1</v>
      </c>
      <c r="AY3" s="134">
        <v>2</v>
      </c>
      <c r="AZ3" s="134">
        <v>3</v>
      </c>
      <c r="BA3" s="134">
        <v>4</v>
      </c>
      <c r="BB3" s="145">
        <v>5</v>
      </c>
      <c r="BC3" s="126" t="s">
        <v>2</v>
      </c>
      <c r="BD3" s="126" t="s">
        <v>3</v>
      </c>
      <c r="BF3" s="141" t="s">
        <v>1</v>
      </c>
      <c r="BG3" s="14" t="s">
        <v>8</v>
      </c>
      <c r="BH3" s="15" t="s">
        <v>9</v>
      </c>
      <c r="BI3" s="58" t="s">
        <v>19</v>
      </c>
      <c r="BJ3" s="59" t="s">
        <v>49</v>
      </c>
      <c r="BK3" s="60" t="s">
        <v>50</v>
      </c>
      <c r="BL3" s="143">
        <v>1</v>
      </c>
      <c r="BM3" s="134">
        <v>2</v>
      </c>
      <c r="BN3" s="134">
        <v>3</v>
      </c>
      <c r="BO3" s="134">
        <v>4</v>
      </c>
      <c r="BP3" s="145">
        <v>5</v>
      </c>
      <c r="BQ3" s="126" t="s">
        <v>2</v>
      </c>
      <c r="BR3" s="126" t="s">
        <v>3</v>
      </c>
    </row>
    <row r="4" spans="2:70" ht="17.25" customHeight="1" thickBot="1">
      <c r="B4" s="142"/>
      <c r="C4" s="11" t="s">
        <v>4</v>
      </c>
      <c r="D4" s="12" t="s">
        <v>6</v>
      </c>
      <c r="E4" s="12" t="s">
        <v>46</v>
      </c>
      <c r="F4" s="56" t="s">
        <v>47</v>
      </c>
      <c r="G4" s="57" t="s">
        <v>51</v>
      </c>
      <c r="H4" s="133"/>
      <c r="I4" s="135"/>
      <c r="J4" s="135"/>
      <c r="K4" s="135"/>
      <c r="L4" s="146"/>
      <c r="M4" s="127"/>
      <c r="N4" s="127"/>
      <c r="P4" s="142"/>
      <c r="Q4" s="11" t="s">
        <v>4</v>
      </c>
      <c r="R4" s="12" t="s">
        <v>6</v>
      </c>
      <c r="S4" s="12" t="s">
        <v>5</v>
      </c>
      <c r="T4" s="56" t="s">
        <v>47</v>
      </c>
      <c r="U4" s="57" t="s">
        <v>51</v>
      </c>
      <c r="V4" s="133"/>
      <c r="W4" s="135"/>
      <c r="X4" s="135"/>
      <c r="Y4" s="135"/>
      <c r="Z4" s="146"/>
      <c r="AA4" s="127"/>
      <c r="AB4" s="127"/>
      <c r="AD4" s="137"/>
      <c r="AE4" s="11" t="s">
        <v>4</v>
      </c>
      <c r="AF4" s="12" t="s">
        <v>6</v>
      </c>
      <c r="AG4" s="12" t="s">
        <v>5</v>
      </c>
      <c r="AH4" s="57" t="s">
        <v>47</v>
      </c>
      <c r="AI4" s="61" t="s">
        <v>51</v>
      </c>
      <c r="AJ4" s="144"/>
      <c r="AK4" s="135"/>
      <c r="AL4" s="135"/>
      <c r="AM4" s="135"/>
      <c r="AN4" s="146"/>
      <c r="AO4" s="127"/>
      <c r="AP4" s="127"/>
      <c r="AR4" s="142"/>
      <c r="AS4" s="11" t="s">
        <v>4</v>
      </c>
      <c r="AT4" s="12" t="s">
        <v>6</v>
      </c>
      <c r="AU4" s="12" t="s">
        <v>5</v>
      </c>
      <c r="AV4" s="57" t="s">
        <v>47</v>
      </c>
      <c r="AW4" s="61" t="s">
        <v>51</v>
      </c>
      <c r="AX4" s="144"/>
      <c r="AY4" s="135"/>
      <c r="AZ4" s="135"/>
      <c r="BA4" s="135"/>
      <c r="BB4" s="146"/>
      <c r="BC4" s="127"/>
      <c r="BD4" s="127"/>
      <c r="BF4" s="142"/>
      <c r="BG4" s="11" t="s">
        <v>4</v>
      </c>
      <c r="BH4" s="12" t="s">
        <v>6</v>
      </c>
      <c r="BI4" s="12" t="s">
        <v>46</v>
      </c>
      <c r="BJ4" s="57" t="s">
        <v>47</v>
      </c>
      <c r="BK4" s="61" t="s">
        <v>51</v>
      </c>
      <c r="BL4" s="144"/>
      <c r="BM4" s="135"/>
      <c r="BN4" s="135"/>
      <c r="BO4" s="135"/>
      <c r="BP4" s="146"/>
      <c r="BQ4" s="127"/>
      <c r="BR4" s="127"/>
    </row>
    <row r="5" spans="2:70">
      <c r="B5" s="13">
        <v>1</v>
      </c>
      <c r="C5" s="14">
        <v>1000</v>
      </c>
      <c r="D5" s="15">
        <v>1000</v>
      </c>
      <c r="E5" s="15">
        <v>150</v>
      </c>
      <c r="F5" s="15">
        <v>0.1</v>
      </c>
      <c r="G5" s="75">
        <f>ROUND(E5/D5/F5/25*1000,2)</f>
        <v>60</v>
      </c>
      <c r="H5" s="6">
        <v>1058.9000000000001</v>
      </c>
      <c r="I5" s="111">
        <v>1076.9000000000001</v>
      </c>
      <c r="J5" s="10">
        <v>1046.5999999999999</v>
      </c>
      <c r="K5" s="10">
        <v>1067.2</v>
      </c>
      <c r="L5" s="104">
        <v>1072.5</v>
      </c>
      <c r="M5" s="125">
        <f>ROUND(AVERAGE(H5:L5),2)</f>
        <v>1064.42</v>
      </c>
      <c r="N5" s="82">
        <f>STDEV(H5:L5)</f>
        <v>12.008205527888054</v>
      </c>
      <c r="P5" s="13">
        <v>1</v>
      </c>
      <c r="Q5" s="14">
        <v>1000</v>
      </c>
      <c r="R5" s="15">
        <v>1000</v>
      </c>
      <c r="S5" s="15">
        <v>150</v>
      </c>
      <c r="T5" s="15">
        <v>0.1</v>
      </c>
      <c r="U5" s="75">
        <f>ROUND(S5/R5/T5/25*1000,2)</f>
        <v>60</v>
      </c>
      <c r="V5" s="18">
        <v>648.51</v>
      </c>
      <c r="W5" s="34">
        <v>649.64</v>
      </c>
      <c r="X5" s="15">
        <v>649.48</v>
      </c>
      <c r="Y5" s="15">
        <v>644.98</v>
      </c>
      <c r="Z5" s="110">
        <v>644.25</v>
      </c>
      <c r="AA5" s="115">
        <f t="shared" ref="AA5:AA14" si="0">ROUND(AVERAGE(V5:Z5),2)</f>
        <v>647.37</v>
      </c>
      <c r="AB5" s="82">
        <f t="shared" ref="AB5:AB14" si="1">STDEV(V5:Z5)</f>
        <v>2.5666651515146999</v>
      </c>
      <c r="AD5" s="13">
        <v>1</v>
      </c>
      <c r="AE5" s="71">
        <v>1000</v>
      </c>
      <c r="AF5" s="10">
        <v>1000</v>
      </c>
      <c r="AG5" s="10">
        <v>150</v>
      </c>
      <c r="AH5" s="10">
        <v>0.1</v>
      </c>
      <c r="AI5" s="74">
        <f>ROUND(AG5/AF5/AH5/25*1000,2)</f>
        <v>60</v>
      </c>
      <c r="AJ5" s="18">
        <v>339.34</v>
      </c>
      <c r="AK5" s="34">
        <v>346.01</v>
      </c>
      <c r="AL5" s="15">
        <v>336.21</v>
      </c>
      <c r="AM5" s="15">
        <v>336.39</v>
      </c>
      <c r="AN5" s="110">
        <v>341.72</v>
      </c>
      <c r="AO5" s="120">
        <f>ROUND(AVERAGE(AJ5:AN5),2)</f>
        <v>339.93</v>
      </c>
      <c r="AP5" s="82">
        <f>STDEV(AJ5:AN5)</f>
        <v>4.0892701060213748</v>
      </c>
      <c r="AR5" s="13">
        <v>1</v>
      </c>
      <c r="AS5" s="71">
        <v>1000</v>
      </c>
      <c r="AT5" s="10">
        <v>1000</v>
      </c>
      <c r="AU5" s="10">
        <v>150</v>
      </c>
      <c r="AV5" s="10">
        <v>0.1</v>
      </c>
      <c r="AW5" s="74">
        <f>ROUND(AU5/AT5/AV5/25*1000,2)</f>
        <v>60</v>
      </c>
      <c r="AX5" s="6">
        <v>522.13</v>
      </c>
      <c r="AY5" s="111">
        <v>531.70000000000005</v>
      </c>
      <c r="AZ5" s="10">
        <v>524.41</v>
      </c>
      <c r="BA5" s="10">
        <v>520.54</v>
      </c>
      <c r="BB5" s="104">
        <v>525.77</v>
      </c>
      <c r="BC5" s="115">
        <f>ROUND(AVERAGE(AX5:BB5),2)</f>
        <v>524.91</v>
      </c>
      <c r="BD5" s="82">
        <f t="shared" ref="BD5:BD13" si="2">STDEV(AX5:BB5)</f>
        <v>4.2988079743110461</v>
      </c>
      <c r="BF5" s="13">
        <v>1</v>
      </c>
      <c r="BG5" s="71">
        <v>1000</v>
      </c>
      <c r="BH5" s="10">
        <v>1000</v>
      </c>
      <c r="BI5" s="10">
        <v>150</v>
      </c>
      <c r="BJ5" s="10">
        <v>0.1</v>
      </c>
      <c r="BK5" s="74">
        <f>ROUND(BI5/BH5/BJ5/25*1000,2)</f>
        <v>60</v>
      </c>
      <c r="BL5" s="18">
        <v>100.06</v>
      </c>
      <c r="BM5" s="34">
        <v>101.9</v>
      </c>
      <c r="BN5" s="15">
        <v>100.82</v>
      </c>
      <c r="BO5" s="15">
        <v>99.915999999999997</v>
      </c>
      <c r="BP5" s="110">
        <v>100.46</v>
      </c>
      <c r="BQ5" s="115">
        <f t="shared" ref="BQ5:BQ13" si="3">AVERAGE(BL5:BP5)</f>
        <v>100.63119999999999</v>
      </c>
      <c r="BR5" s="82">
        <f t="shared" ref="BR5:BR13" si="4">STDEV(BL5:BP5)</f>
        <v>0.79255737962623496</v>
      </c>
    </row>
    <row r="6" spans="2:70">
      <c r="B6" s="19">
        <v>2</v>
      </c>
      <c r="C6" s="14">
        <v>1000</v>
      </c>
      <c r="D6" s="2">
        <v>1000</v>
      </c>
      <c r="E6" s="2">
        <v>200</v>
      </c>
      <c r="F6" s="2">
        <v>0.1</v>
      </c>
      <c r="G6" s="75">
        <f t="shared" ref="G6:G14" si="5">ROUND(E6/D6/F6/25*1000,2)</f>
        <v>80</v>
      </c>
      <c r="H6" s="97">
        <v>1172</v>
      </c>
      <c r="I6" s="2">
        <v>1160.8</v>
      </c>
      <c r="J6" s="2">
        <v>1157.2</v>
      </c>
      <c r="K6" s="2">
        <v>1147.3</v>
      </c>
      <c r="L6" s="105">
        <v>1172.2</v>
      </c>
      <c r="M6" s="106">
        <f>ROUND(AVERAGE(H6:L6),2)</f>
        <v>1161.9000000000001</v>
      </c>
      <c r="N6" s="84">
        <f t="shared" ref="N6:N13" si="6">STDEV(H6:L6)</f>
        <v>10.542295765154783</v>
      </c>
      <c r="P6" s="19">
        <v>2</v>
      </c>
      <c r="Q6" s="14">
        <v>1000</v>
      </c>
      <c r="R6" s="2">
        <v>1000</v>
      </c>
      <c r="S6" s="2">
        <v>200</v>
      </c>
      <c r="T6" s="15">
        <v>0.1</v>
      </c>
      <c r="U6" s="75">
        <f t="shared" ref="U6:U14" si="7">ROUND(S6/R6/T6/25*1000,2)</f>
        <v>80</v>
      </c>
      <c r="V6" s="3">
        <v>697.14</v>
      </c>
      <c r="W6" s="2">
        <v>697.57</v>
      </c>
      <c r="X6" s="2">
        <v>695.59</v>
      </c>
      <c r="Y6" s="2">
        <v>696.35</v>
      </c>
      <c r="Z6" s="87">
        <v>702.9</v>
      </c>
      <c r="AA6" s="83">
        <f t="shared" si="0"/>
        <v>697.91</v>
      </c>
      <c r="AB6" s="84">
        <f t="shared" si="1"/>
        <v>2.8907006071192995</v>
      </c>
      <c r="AD6" s="19">
        <v>2</v>
      </c>
      <c r="AE6" s="14">
        <v>1000</v>
      </c>
      <c r="AF6" s="2">
        <v>1000</v>
      </c>
      <c r="AG6" s="2">
        <v>200</v>
      </c>
      <c r="AH6" s="15">
        <v>0.1</v>
      </c>
      <c r="AI6" s="75">
        <f t="shared" ref="AI6:AI14" si="8">ROUND(AG6/AF6/AH6/25*1000,2)</f>
        <v>80</v>
      </c>
      <c r="AJ6" s="3">
        <v>370.44</v>
      </c>
      <c r="AK6" s="2">
        <v>369.82</v>
      </c>
      <c r="AL6" s="2">
        <v>368.83</v>
      </c>
      <c r="AM6" s="2">
        <v>365.57</v>
      </c>
      <c r="AN6" s="87">
        <v>369.72</v>
      </c>
      <c r="AO6" s="83">
        <f>ROUND(AVERAGE(AJ6:AN6),2)</f>
        <v>368.88</v>
      </c>
      <c r="AP6" s="84">
        <f>STDEV(AJ6:AN6)</f>
        <v>1.9352855086524101</v>
      </c>
      <c r="AR6" s="19">
        <v>2</v>
      </c>
      <c r="AS6" s="14">
        <v>1000</v>
      </c>
      <c r="AT6" s="2">
        <v>1000</v>
      </c>
      <c r="AU6" s="2">
        <v>200</v>
      </c>
      <c r="AV6" s="15">
        <v>0.1</v>
      </c>
      <c r="AW6" s="75">
        <f t="shared" ref="AW6:AW14" si="9">ROUND(AU6/AT6/AV6/25*1000,2)</f>
        <v>80</v>
      </c>
      <c r="AX6" s="97">
        <v>571.05999999999995</v>
      </c>
      <c r="AY6" s="2">
        <v>567.76</v>
      </c>
      <c r="AZ6" s="2">
        <v>566.58000000000004</v>
      </c>
      <c r="BA6" s="100">
        <v>560.95000000000005</v>
      </c>
      <c r="BB6" s="105">
        <v>572.73</v>
      </c>
      <c r="BC6" s="83">
        <f>ROUND(AVERAGE(AX6:BB6),2)</f>
        <v>567.82000000000005</v>
      </c>
      <c r="BD6" s="84">
        <f t="shared" si="2"/>
        <v>4.564639087594963</v>
      </c>
      <c r="BF6" s="19">
        <v>2</v>
      </c>
      <c r="BG6" s="14">
        <v>1000</v>
      </c>
      <c r="BH6" s="2">
        <v>1000</v>
      </c>
      <c r="BI6" s="2">
        <v>200</v>
      </c>
      <c r="BJ6" s="15">
        <v>0.1</v>
      </c>
      <c r="BK6" s="75">
        <f t="shared" ref="BK6:BK14" si="10">ROUND(BI6/BH6/BJ6/25*1000,2)</f>
        <v>80</v>
      </c>
      <c r="BL6" s="3">
        <v>119.1</v>
      </c>
      <c r="BM6" s="2">
        <v>118.26</v>
      </c>
      <c r="BN6" s="2">
        <v>117.73</v>
      </c>
      <c r="BO6" s="2">
        <v>116.79</v>
      </c>
      <c r="BP6" s="87">
        <v>120.39</v>
      </c>
      <c r="BQ6" s="83">
        <f t="shared" si="3"/>
        <v>118.45400000000002</v>
      </c>
      <c r="BR6" s="84">
        <f t="shared" si="4"/>
        <v>1.3689521540214586</v>
      </c>
    </row>
    <row r="7" spans="2:70">
      <c r="B7" s="19">
        <v>3</v>
      </c>
      <c r="C7" s="14">
        <v>1000</v>
      </c>
      <c r="D7" s="2">
        <v>1000</v>
      </c>
      <c r="E7" s="2">
        <v>250</v>
      </c>
      <c r="F7" s="2">
        <v>0.1</v>
      </c>
      <c r="G7" s="75">
        <f>ROUND(E7/D7/F7/25*1000,2)</f>
        <v>100</v>
      </c>
      <c r="H7" s="99">
        <v>1033.4000000000001</v>
      </c>
      <c r="I7" s="2">
        <v>1201.9000000000001</v>
      </c>
      <c r="J7" s="2">
        <v>1226.9000000000001</v>
      </c>
      <c r="K7" s="2">
        <v>1240.9000000000001</v>
      </c>
      <c r="L7" s="105">
        <v>1213.5</v>
      </c>
      <c r="M7" s="112">
        <f>ROUND(AVERAGE(I7:L7),2)</f>
        <v>1220.8</v>
      </c>
      <c r="N7" s="84">
        <f>STDEV(I7:L7)</f>
        <v>16.849530161599972</v>
      </c>
      <c r="P7" s="19">
        <v>3</v>
      </c>
      <c r="Q7" s="14">
        <v>1000</v>
      </c>
      <c r="R7" s="2">
        <v>1000</v>
      </c>
      <c r="S7" s="2">
        <v>250</v>
      </c>
      <c r="T7" s="15">
        <v>0.1</v>
      </c>
      <c r="U7" s="75">
        <f t="shared" si="7"/>
        <v>100</v>
      </c>
      <c r="V7" s="3">
        <v>708.29</v>
      </c>
      <c r="W7" s="2">
        <v>708.02</v>
      </c>
      <c r="X7" s="2">
        <v>713.97</v>
      </c>
      <c r="Y7" s="2">
        <v>714.83</v>
      </c>
      <c r="Z7" s="87">
        <v>704.38</v>
      </c>
      <c r="AA7" s="83">
        <f t="shared" si="0"/>
        <v>709.9</v>
      </c>
      <c r="AB7" s="84">
        <f t="shared" si="1"/>
        <v>4.4007578892731889</v>
      </c>
      <c r="AD7" s="19">
        <v>3</v>
      </c>
      <c r="AE7" s="14">
        <v>1000</v>
      </c>
      <c r="AF7" s="2">
        <v>1000</v>
      </c>
      <c r="AG7" s="2">
        <v>250</v>
      </c>
      <c r="AH7" s="15">
        <v>0.1</v>
      </c>
      <c r="AI7" s="75">
        <f t="shared" si="8"/>
        <v>100</v>
      </c>
      <c r="AJ7" s="41">
        <v>326.08</v>
      </c>
      <c r="AK7" s="2">
        <v>382.7</v>
      </c>
      <c r="AL7" s="2">
        <v>387.79</v>
      </c>
      <c r="AM7" s="2">
        <v>391.23</v>
      </c>
      <c r="AN7" s="87">
        <v>386.7</v>
      </c>
      <c r="AO7" s="116">
        <f>ROUND(AVERAGE(AK7:AN7),2)</f>
        <v>387.11</v>
      </c>
      <c r="AP7" s="84">
        <f>STDEV(AK7:AN7)</f>
        <v>3.5143942104816248</v>
      </c>
      <c r="AR7" s="19">
        <v>3</v>
      </c>
      <c r="AS7" s="14">
        <v>1000</v>
      </c>
      <c r="AT7" s="2">
        <v>1000</v>
      </c>
      <c r="AU7" s="2">
        <v>250</v>
      </c>
      <c r="AV7" s="15">
        <v>0.1</v>
      </c>
      <c r="AW7" s="75">
        <f t="shared" si="9"/>
        <v>100</v>
      </c>
      <c r="AX7" s="99">
        <v>500.96</v>
      </c>
      <c r="AY7" s="2">
        <v>586.29</v>
      </c>
      <c r="AZ7" s="2">
        <v>598.99</v>
      </c>
      <c r="BA7" s="2">
        <v>606</v>
      </c>
      <c r="BB7" s="105">
        <v>592.03</v>
      </c>
      <c r="BC7" s="116">
        <f>ROUND(AVERAGE(AY7:BB7),2)</f>
        <v>595.83000000000004</v>
      </c>
      <c r="BD7" s="84">
        <f>STDEV(AY7:BB7)</f>
        <v>8.5413908898570892</v>
      </c>
      <c r="BF7" s="19">
        <v>3</v>
      </c>
      <c r="BG7" s="14">
        <v>1000</v>
      </c>
      <c r="BH7" s="2">
        <v>1000</v>
      </c>
      <c r="BI7" s="2">
        <v>250</v>
      </c>
      <c r="BJ7" s="15">
        <v>0.1</v>
      </c>
      <c r="BK7" s="75">
        <f t="shared" si="10"/>
        <v>100</v>
      </c>
      <c r="BL7" s="41">
        <v>106.88</v>
      </c>
      <c r="BM7" s="2">
        <v>124.59</v>
      </c>
      <c r="BN7" s="2">
        <v>128.24</v>
      </c>
      <c r="BO7" s="2">
        <v>130.01</v>
      </c>
      <c r="BP7" s="87">
        <v>125.42</v>
      </c>
      <c r="BQ7" s="116">
        <f>AVERAGE(BM7:BP7)</f>
        <v>127.06500000000001</v>
      </c>
      <c r="BR7" s="84">
        <f>STDEV(BM7:BP7)</f>
        <v>2.5090037863662107</v>
      </c>
    </row>
    <row r="8" spans="2:70">
      <c r="B8" s="19">
        <v>4</v>
      </c>
      <c r="C8" s="14">
        <v>1000</v>
      </c>
      <c r="D8" s="2">
        <v>500</v>
      </c>
      <c r="E8" s="2">
        <v>150</v>
      </c>
      <c r="F8" s="2">
        <v>0.1</v>
      </c>
      <c r="G8" s="75">
        <f t="shared" si="5"/>
        <v>120</v>
      </c>
      <c r="H8" s="97">
        <v>1201.4000000000001</v>
      </c>
      <c r="I8" s="100">
        <v>1185.8</v>
      </c>
      <c r="J8" s="2">
        <v>1201.0999999999999</v>
      </c>
      <c r="K8" s="2">
        <v>1180.8</v>
      </c>
      <c r="L8" s="105">
        <v>1165.7</v>
      </c>
      <c r="M8" s="106">
        <f t="shared" ref="M8:M14" si="11">ROUND(AVERAGE(H8:L8),2)</f>
        <v>1186.96</v>
      </c>
      <c r="N8" s="84">
        <f t="shared" si="6"/>
        <v>14.997766500382639</v>
      </c>
      <c r="P8" s="19">
        <v>4</v>
      </c>
      <c r="Q8" s="14">
        <v>1000</v>
      </c>
      <c r="R8" s="2">
        <v>500</v>
      </c>
      <c r="S8" s="2">
        <v>150</v>
      </c>
      <c r="T8" s="15">
        <v>0.1</v>
      </c>
      <c r="U8" s="75">
        <f t="shared" si="7"/>
        <v>120</v>
      </c>
      <c r="V8" s="3">
        <v>726.37</v>
      </c>
      <c r="W8" s="4">
        <v>726.12</v>
      </c>
      <c r="X8" s="2">
        <v>732.35</v>
      </c>
      <c r="Y8" s="2">
        <v>729.9</v>
      </c>
      <c r="Z8" s="87">
        <v>730.19</v>
      </c>
      <c r="AA8" s="116">
        <f t="shared" si="0"/>
        <v>728.99</v>
      </c>
      <c r="AB8" s="84">
        <f t="shared" si="1"/>
        <v>2.676701328127598</v>
      </c>
      <c r="AD8" s="19">
        <v>4</v>
      </c>
      <c r="AE8" s="14">
        <v>1000</v>
      </c>
      <c r="AF8" s="2">
        <v>500</v>
      </c>
      <c r="AG8" s="2">
        <v>150</v>
      </c>
      <c r="AH8" s="15">
        <v>0.1</v>
      </c>
      <c r="AI8" s="75">
        <f t="shared" si="8"/>
        <v>120</v>
      </c>
      <c r="AJ8" s="3">
        <v>380.74</v>
      </c>
      <c r="AK8" s="37">
        <v>381.23</v>
      </c>
      <c r="AL8" s="2">
        <v>380.37</v>
      </c>
      <c r="AM8" s="2">
        <v>373.77</v>
      </c>
      <c r="AN8" s="87">
        <v>369.95</v>
      </c>
      <c r="AO8" s="83">
        <f t="shared" ref="AO8:AO14" si="12">ROUND(AVERAGE(AJ8:AN8),2)</f>
        <v>377.21</v>
      </c>
      <c r="AP8" s="84">
        <f>STDEV(AJ8:AN8)</f>
        <v>5.0780921614322967</v>
      </c>
      <c r="AR8" s="19">
        <v>4</v>
      </c>
      <c r="AS8" s="14">
        <v>1000</v>
      </c>
      <c r="AT8" s="2">
        <v>500</v>
      </c>
      <c r="AU8" s="2">
        <v>150</v>
      </c>
      <c r="AV8" s="15">
        <v>0.1</v>
      </c>
      <c r="AW8" s="75">
        <f t="shared" si="9"/>
        <v>120</v>
      </c>
      <c r="AX8" s="97">
        <v>599.58000000000004</v>
      </c>
      <c r="AY8" s="100">
        <v>593.88</v>
      </c>
      <c r="AZ8" s="2">
        <v>601.13</v>
      </c>
      <c r="BA8" s="2">
        <v>591.39</v>
      </c>
      <c r="BB8" s="105">
        <v>581.27</v>
      </c>
      <c r="BC8" s="83">
        <f t="shared" ref="BC8:BC14" si="13">ROUND(AVERAGE(AX8:BB8),2)</f>
        <v>593.45000000000005</v>
      </c>
      <c r="BD8" s="84">
        <f t="shared" si="2"/>
        <v>7.8952549040547275</v>
      </c>
      <c r="BF8" s="19">
        <v>4</v>
      </c>
      <c r="BG8" s="14">
        <v>1000</v>
      </c>
      <c r="BH8" s="2">
        <v>500</v>
      </c>
      <c r="BI8" s="2">
        <v>150</v>
      </c>
      <c r="BJ8" s="15">
        <v>0.1</v>
      </c>
      <c r="BK8" s="75">
        <f t="shared" si="10"/>
        <v>120</v>
      </c>
      <c r="BL8" s="3">
        <v>127.99</v>
      </c>
      <c r="BM8" s="4">
        <v>126.49</v>
      </c>
      <c r="BN8" s="2">
        <v>129.15</v>
      </c>
      <c r="BO8" s="2">
        <v>126.53</v>
      </c>
      <c r="BP8" s="87">
        <v>124.52</v>
      </c>
      <c r="BQ8" s="83">
        <f t="shared" si="3"/>
        <v>126.93599999999999</v>
      </c>
      <c r="BR8" s="84">
        <f t="shared" si="4"/>
        <v>1.7473923428926914</v>
      </c>
    </row>
    <row r="9" spans="2:70">
      <c r="B9" s="19">
        <v>5</v>
      </c>
      <c r="C9" s="14">
        <v>1000</v>
      </c>
      <c r="D9" s="2">
        <v>500</v>
      </c>
      <c r="E9" s="2">
        <v>200</v>
      </c>
      <c r="F9" s="2">
        <v>0.1</v>
      </c>
      <c r="G9" s="75">
        <f t="shared" si="5"/>
        <v>160</v>
      </c>
      <c r="H9" s="97">
        <v>1147</v>
      </c>
      <c r="I9" s="2">
        <v>1120</v>
      </c>
      <c r="J9" s="2">
        <v>1157.9000000000001</v>
      </c>
      <c r="K9" s="2">
        <v>1111.3</v>
      </c>
      <c r="L9" s="105">
        <v>1150.4000000000001</v>
      </c>
      <c r="M9" s="106">
        <f t="shared" si="11"/>
        <v>1137.32</v>
      </c>
      <c r="N9" s="84">
        <f t="shared" si="6"/>
        <v>20.404337774110733</v>
      </c>
      <c r="P9" s="19">
        <v>5</v>
      </c>
      <c r="Q9" s="14">
        <v>1000</v>
      </c>
      <c r="R9" s="2">
        <v>500</v>
      </c>
      <c r="S9" s="2">
        <v>200</v>
      </c>
      <c r="T9" s="15">
        <v>0.1</v>
      </c>
      <c r="U9" s="75">
        <f t="shared" si="7"/>
        <v>160</v>
      </c>
      <c r="V9" s="3">
        <v>687.79</v>
      </c>
      <c r="W9" s="2">
        <v>691.08</v>
      </c>
      <c r="X9" s="2">
        <v>694.37</v>
      </c>
      <c r="Y9" s="2">
        <v>688.28</v>
      </c>
      <c r="Z9" s="87">
        <v>695.19</v>
      </c>
      <c r="AA9" s="83">
        <f t="shared" si="0"/>
        <v>691.34</v>
      </c>
      <c r="AB9" s="84">
        <f t="shared" si="1"/>
        <v>3.392531503169899</v>
      </c>
      <c r="AD9" s="19">
        <v>5</v>
      </c>
      <c r="AE9" s="14">
        <v>1000</v>
      </c>
      <c r="AF9" s="2">
        <v>500</v>
      </c>
      <c r="AG9" s="2">
        <v>200</v>
      </c>
      <c r="AH9" s="15">
        <v>0.1</v>
      </c>
      <c r="AI9" s="75">
        <f t="shared" si="8"/>
        <v>160</v>
      </c>
      <c r="AJ9" s="3">
        <v>363.63</v>
      </c>
      <c r="AK9" s="2">
        <v>353.98</v>
      </c>
      <c r="AL9" s="38">
        <v>367.21</v>
      </c>
      <c r="AM9" s="2">
        <v>351.59</v>
      </c>
      <c r="AN9" s="87">
        <v>364.1</v>
      </c>
      <c r="AO9" s="83">
        <f t="shared" si="12"/>
        <v>360.1</v>
      </c>
      <c r="AP9" s="84">
        <f>STDEV(AJ9:AN9)</f>
        <v>6.8718170813839343</v>
      </c>
      <c r="AR9" s="19">
        <v>5</v>
      </c>
      <c r="AS9" s="14">
        <v>1000</v>
      </c>
      <c r="AT9" s="2">
        <v>500</v>
      </c>
      <c r="AU9" s="2">
        <v>200</v>
      </c>
      <c r="AV9" s="15">
        <v>0.1</v>
      </c>
      <c r="AW9" s="75">
        <f t="shared" si="9"/>
        <v>160</v>
      </c>
      <c r="AX9" s="97">
        <v>552.4</v>
      </c>
      <c r="AY9" s="2">
        <v>541.61</v>
      </c>
      <c r="AZ9" s="2">
        <v>558.17999999999995</v>
      </c>
      <c r="BA9" s="2">
        <v>538.65</v>
      </c>
      <c r="BB9" s="105">
        <v>555.14</v>
      </c>
      <c r="BC9" s="83">
        <f t="shared" si="13"/>
        <v>549.20000000000005</v>
      </c>
      <c r="BD9" s="84">
        <f t="shared" si="2"/>
        <v>8.5888666307027819</v>
      </c>
      <c r="BF9" s="19">
        <v>5</v>
      </c>
      <c r="BG9" s="14">
        <v>1000</v>
      </c>
      <c r="BH9" s="2">
        <v>500</v>
      </c>
      <c r="BI9" s="2">
        <v>200</v>
      </c>
      <c r="BJ9" s="15">
        <v>0.1</v>
      </c>
      <c r="BK9" s="75">
        <f t="shared" si="10"/>
        <v>160</v>
      </c>
      <c r="BL9" s="3">
        <v>115.04</v>
      </c>
      <c r="BM9" s="2">
        <v>112.58</v>
      </c>
      <c r="BN9" s="2">
        <v>117.35</v>
      </c>
      <c r="BO9" s="2">
        <v>111.64</v>
      </c>
      <c r="BP9" s="87">
        <v>116.37</v>
      </c>
      <c r="BQ9" s="83">
        <f t="shared" si="3"/>
        <v>114.596</v>
      </c>
      <c r="BR9" s="84">
        <f t="shared" si="4"/>
        <v>2.4357196061944402</v>
      </c>
    </row>
    <row r="10" spans="2:70">
      <c r="B10" s="19">
        <v>6</v>
      </c>
      <c r="C10" s="14">
        <v>1000</v>
      </c>
      <c r="D10" s="2">
        <v>500</v>
      </c>
      <c r="E10" s="2">
        <v>250</v>
      </c>
      <c r="F10" s="2">
        <v>0.1</v>
      </c>
      <c r="G10" s="75">
        <f t="shared" si="5"/>
        <v>200</v>
      </c>
      <c r="H10" s="97">
        <v>1157.2</v>
      </c>
      <c r="I10" s="2">
        <v>1129.5999999999999</v>
      </c>
      <c r="J10" s="2">
        <v>1147.5999999999999</v>
      </c>
      <c r="K10" s="2">
        <v>1119.4000000000001</v>
      </c>
      <c r="L10" s="105">
        <v>1171.9000000000001</v>
      </c>
      <c r="M10" s="106">
        <f t="shared" si="11"/>
        <v>1145.1400000000001</v>
      </c>
      <c r="N10" s="84">
        <f t="shared" si="6"/>
        <v>21.045379540412213</v>
      </c>
      <c r="P10" s="19">
        <v>6</v>
      </c>
      <c r="Q10" s="14">
        <v>1000</v>
      </c>
      <c r="R10" s="2">
        <v>500</v>
      </c>
      <c r="S10" s="2">
        <v>250</v>
      </c>
      <c r="T10" s="15">
        <v>0.1</v>
      </c>
      <c r="U10" s="75">
        <f t="shared" si="7"/>
        <v>200</v>
      </c>
      <c r="V10" s="3">
        <v>666.65</v>
      </c>
      <c r="W10" s="2">
        <v>662.67</v>
      </c>
      <c r="X10" s="2">
        <v>668.6</v>
      </c>
      <c r="Y10" s="2">
        <v>661.91</v>
      </c>
      <c r="Z10" s="87">
        <v>673.3</v>
      </c>
      <c r="AA10" s="83">
        <f t="shared" si="0"/>
        <v>666.63</v>
      </c>
      <c r="AB10" s="84">
        <f t="shared" si="1"/>
        <v>4.6457001625158751</v>
      </c>
      <c r="AD10" s="19">
        <v>6</v>
      </c>
      <c r="AE10" s="14">
        <v>1000</v>
      </c>
      <c r="AF10" s="2">
        <v>500</v>
      </c>
      <c r="AG10" s="2">
        <v>250</v>
      </c>
      <c r="AH10" s="15">
        <v>0.1</v>
      </c>
      <c r="AI10" s="75">
        <f t="shared" si="8"/>
        <v>200</v>
      </c>
      <c r="AJ10" s="3">
        <v>367.24</v>
      </c>
      <c r="AK10" s="2">
        <v>357.69</v>
      </c>
      <c r="AL10" s="2">
        <v>362.62</v>
      </c>
      <c r="AM10" s="2">
        <v>353.59</v>
      </c>
      <c r="AN10" s="87">
        <v>369.65</v>
      </c>
      <c r="AO10" s="83">
        <f t="shared" si="12"/>
        <v>362.16</v>
      </c>
      <c r="AP10" s="84">
        <f>STDEV(AJ10:AN10)</f>
        <v>6.6246486699296021</v>
      </c>
      <c r="AR10" s="19">
        <v>6</v>
      </c>
      <c r="AS10" s="14">
        <v>1000</v>
      </c>
      <c r="AT10" s="2">
        <v>500</v>
      </c>
      <c r="AU10" s="2">
        <v>250</v>
      </c>
      <c r="AV10" s="15">
        <v>0.1</v>
      </c>
      <c r="AW10" s="75">
        <f t="shared" si="9"/>
        <v>200</v>
      </c>
      <c r="AX10" s="97">
        <v>548.92999999999995</v>
      </c>
      <c r="AY10" s="2">
        <v>539.20000000000005</v>
      </c>
      <c r="AZ10" s="2">
        <v>538.21</v>
      </c>
      <c r="BA10" s="2">
        <v>534.24</v>
      </c>
      <c r="BB10" s="105">
        <v>550.36</v>
      </c>
      <c r="BC10" s="83">
        <f t="shared" si="13"/>
        <v>542.19000000000005</v>
      </c>
      <c r="BD10" s="84">
        <f t="shared" si="2"/>
        <v>7.0738864848115641</v>
      </c>
      <c r="BF10" s="19">
        <v>6</v>
      </c>
      <c r="BG10" s="14">
        <v>1000</v>
      </c>
      <c r="BH10" s="2">
        <v>500</v>
      </c>
      <c r="BI10" s="2">
        <v>250</v>
      </c>
      <c r="BJ10" s="15">
        <v>0.1</v>
      </c>
      <c r="BK10" s="75">
        <f t="shared" si="10"/>
        <v>200</v>
      </c>
      <c r="BL10" s="3">
        <v>113.29</v>
      </c>
      <c r="BM10" s="2">
        <v>109.88</v>
      </c>
      <c r="BN10" s="2">
        <v>111.91</v>
      </c>
      <c r="BO10" s="2">
        <v>108.66</v>
      </c>
      <c r="BP10" s="87">
        <v>115.46</v>
      </c>
      <c r="BQ10" s="83">
        <f t="shared" si="3"/>
        <v>111.84</v>
      </c>
      <c r="BR10" s="84">
        <f t="shared" si="4"/>
        <v>2.7002685051675885</v>
      </c>
    </row>
    <row r="11" spans="2:70">
      <c r="B11" s="19">
        <v>7</v>
      </c>
      <c r="C11" s="14">
        <v>1000</v>
      </c>
      <c r="D11" s="2">
        <v>300</v>
      </c>
      <c r="E11" s="2">
        <v>150</v>
      </c>
      <c r="F11" s="2">
        <v>0.1</v>
      </c>
      <c r="G11" s="75">
        <f t="shared" si="5"/>
        <v>200</v>
      </c>
      <c r="H11" s="97">
        <v>1106</v>
      </c>
      <c r="I11" s="2">
        <v>1089.0999999999999</v>
      </c>
      <c r="J11" s="2">
        <v>1068.7</v>
      </c>
      <c r="K11" s="2">
        <v>1094.0999999999999</v>
      </c>
      <c r="L11" s="105">
        <v>1076.0999999999999</v>
      </c>
      <c r="M11" s="106">
        <f t="shared" si="11"/>
        <v>1086.8</v>
      </c>
      <c r="N11" s="84">
        <f t="shared" si="6"/>
        <v>14.742116537322572</v>
      </c>
      <c r="P11" s="19">
        <v>7</v>
      </c>
      <c r="Q11" s="14">
        <v>1000</v>
      </c>
      <c r="R11" s="2">
        <v>300</v>
      </c>
      <c r="S11" s="2">
        <v>150</v>
      </c>
      <c r="T11" s="15">
        <v>0.1</v>
      </c>
      <c r="U11" s="75">
        <f t="shared" si="7"/>
        <v>200</v>
      </c>
      <c r="V11" s="3">
        <v>689.01</v>
      </c>
      <c r="W11" s="2">
        <v>680.96</v>
      </c>
      <c r="X11" s="2">
        <v>674.49</v>
      </c>
      <c r="Y11" s="2">
        <v>683.58</v>
      </c>
      <c r="Z11" s="4">
        <v>678.34</v>
      </c>
      <c r="AA11" s="83">
        <f t="shared" si="0"/>
        <v>681.28</v>
      </c>
      <c r="AB11" s="84">
        <f t="shared" si="1"/>
        <v>5.4747812741697661</v>
      </c>
      <c r="AD11" s="19">
        <v>7</v>
      </c>
      <c r="AE11" s="14">
        <v>1000</v>
      </c>
      <c r="AF11" s="2">
        <v>300</v>
      </c>
      <c r="AG11" s="2">
        <v>150</v>
      </c>
      <c r="AH11" s="15">
        <v>0.1</v>
      </c>
      <c r="AI11" s="75">
        <f t="shared" si="8"/>
        <v>200</v>
      </c>
      <c r="AJ11" s="3">
        <v>349.23</v>
      </c>
      <c r="AK11" s="2">
        <v>343.83</v>
      </c>
      <c r="AL11" s="2">
        <v>337.12</v>
      </c>
      <c r="AM11" s="2">
        <v>345.56</v>
      </c>
      <c r="AN11" s="87">
        <v>339.55</v>
      </c>
      <c r="AO11" s="83">
        <f t="shared" si="12"/>
        <v>343.06</v>
      </c>
      <c r="AP11" s="84">
        <f>STDEV(AJ11:AN11)</f>
        <v>4.809248382023954</v>
      </c>
      <c r="AR11" s="19">
        <v>7</v>
      </c>
      <c r="AS11" s="14">
        <v>1000</v>
      </c>
      <c r="AT11" s="2">
        <v>300</v>
      </c>
      <c r="AU11" s="2">
        <v>150</v>
      </c>
      <c r="AV11" s="15">
        <v>0.1</v>
      </c>
      <c r="AW11" s="75">
        <f t="shared" si="9"/>
        <v>200</v>
      </c>
      <c r="AX11" s="97">
        <v>540</v>
      </c>
      <c r="AY11" s="2">
        <v>530.16999999999996</v>
      </c>
      <c r="AZ11" s="2">
        <v>519.12</v>
      </c>
      <c r="BA11" s="2">
        <v>535.77</v>
      </c>
      <c r="BB11" s="105">
        <v>522.58000000000004</v>
      </c>
      <c r="BC11" s="83">
        <f t="shared" si="13"/>
        <v>529.53</v>
      </c>
      <c r="BD11" s="84">
        <f t="shared" si="2"/>
        <v>8.7412624946285504</v>
      </c>
      <c r="BF11" s="19">
        <v>7</v>
      </c>
      <c r="BG11" s="14">
        <v>1000</v>
      </c>
      <c r="BH11" s="2">
        <v>300</v>
      </c>
      <c r="BI11" s="2">
        <v>150</v>
      </c>
      <c r="BJ11" s="15">
        <v>0.1</v>
      </c>
      <c r="BK11" s="75">
        <f t="shared" si="10"/>
        <v>200</v>
      </c>
      <c r="BL11" s="3">
        <v>111.65</v>
      </c>
      <c r="BM11" s="2">
        <v>108.69</v>
      </c>
      <c r="BN11" s="2">
        <v>106.08</v>
      </c>
      <c r="BO11" s="2">
        <v>110.07</v>
      </c>
      <c r="BP11" s="87">
        <v>106.93</v>
      </c>
      <c r="BQ11" s="83">
        <f t="shared" si="3"/>
        <v>108.68400000000001</v>
      </c>
      <c r="BR11" s="84">
        <f t="shared" si="4"/>
        <v>2.2680123456454111</v>
      </c>
    </row>
    <row r="12" spans="2:70">
      <c r="B12" s="19">
        <v>8</v>
      </c>
      <c r="C12" s="14">
        <v>1000</v>
      </c>
      <c r="D12" s="2">
        <v>300</v>
      </c>
      <c r="E12" s="2">
        <v>200</v>
      </c>
      <c r="F12" s="2">
        <v>0.1</v>
      </c>
      <c r="G12" s="75">
        <f t="shared" si="5"/>
        <v>266.67</v>
      </c>
      <c r="H12" s="97">
        <v>1225.3</v>
      </c>
      <c r="I12" s="2">
        <v>1226.7</v>
      </c>
      <c r="J12" s="2">
        <v>1215.7</v>
      </c>
      <c r="K12" s="2">
        <v>1195.5</v>
      </c>
      <c r="L12" s="105">
        <v>1206.0999999999999</v>
      </c>
      <c r="M12" s="106">
        <f t="shared" si="11"/>
        <v>1213.8599999999999</v>
      </c>
      <c r="N12" s="84">
        <f t="shared" si="6"/>
        <v>13.194999052671449</v>
      </c>
      <c r="P12" s="19">
        <v>8</v>
      </c>
      <c r="Q12" s="14">
        <v>1000</v>
      </c>
      <c r="R12" s="2">
        <v>300</v>
      </c>
      <c r="S12" s="2">
        <v>200</v>
      </c>
      <c r="T12" s="15">
        <v>0.1</v>
      </c>
      <c r="U12" s="75">
        <f t="shared" si="7"/>
        <v>266.67</v>
      </c>
      <c r="V12" s="3">
        <v>674.57</v>
      </c>
      <c r="W12" s="2">
        <v>679.72</v>
      </c>
      <c r="X12" s="2">
        <v>680.31</v>
      </c>
      <c r="Y12" s="2">
        <v>681.13</v>
      </c>
      <c r="Z12" s="87">
        <v>675.33</v>
      </c>
      <c r="AA12" s="83">
        <f t="shared" si="0"/>
        <v>678.21</v>
      </c>
      <c r="AB12" s="84">
        <f t="shared" si="1"/>
        <v>3.031521070353925</v>
      </c>
      <c r="AD12" s="19">
        <v>8</v>
      </c>
      <c r="AE12" s="14">
        <v>1000</v>
      </c>
      <c r="AF12" s="2">
        <v>300</v>
      </c>
      <c r="AG12" s="2">
        <v>200</v>
      </c>
      <c r="AH12" s="15">
        <v>0.1</v>
      </c>
      <c r="AI12" s="75">
        <f t="shared" si="8"/>
        <v>266.67</v>
      </c>
      <c r="AJ12" s="3">
        <v>386.96</v>
      </c>
      <c r="AK12" s="2">
        <v>386.67</v>
      </c>
      <c r="AL12" s="2">
        <v>383.8</v>
      </c>
      <c r="AM12" s="2">
        <v>378.52</v>
      </c>
      <c r="AN12" s="87">
        <v>381.49</v>
      </c>
      <c r="AO12" s="83">
        <f t="shared" si="12"/>
        <v>383.49</v>
      </c>
      <c r="AP12" s="84">
        <f>STDEV(AJ12:AN12)</f>
        <v>3.5689732417041218</v>
      </c>
      <c r="AR12" s="19">
        <v>8</v>
      </c>
      <c r="AS12" s="14">
        <v>1000</v>
      </c>
      <c r="AT12" s="2">
        <v>300</v>
      </c>
      <c r="AU12" s="2">
        <v>200</v>
      </c>
      <c r="AV12" s="15">
        <v>0.1</v>
      </c>
      <c r="AW12" s="75">
        <f t="shared" si="9"/>
        <v>266.67</v>
      </c>
      <c r="AX12" s="97">
        <v>584.52</v>
      </c>
      <c r="AY12" s="2">
        <v>593.80999999999995</v>
      </c>
      <c r="AZ12" s="2">
        <v>588.19000000000005</v>
      </c>
      <c r="BA12" s="2">
        <v>585.39</v>
      </c>
      <c r="BB12" s="105">
        <v>601.19000000000005</v>
      </c>
      <c r="BC12" s="83">
        <f t="shared" si="13"/>
        <v>590.62</v>
      </c>
      <c r="BD12" s="84">
        <f t="shared" si="2"/>
        <v>6.9348539999051333</v>
      </c>
      <c r="BF12" s="19">
        <v>8</v>
      </c>
      <c r="BG12" s="14">
        <v>1000</v>
      </c>
      <c r="BH12" s="2">
        <v>300</v>
      </c>
      <c r="BI12" s="2">
        <v>200</v>
      </c>
      <c r="BJ12" s="15">
        <v>0.1</v>
      </c>
      <c r="BK12" s="75">
        <f t="shared" si="10"/>
        <v>266.67</v>
      </c>
      <c r="BL12" s="3">
        <v>122.73</v>
      </c>
      <c r="BM12" s="2">
        <v>124.41</v>
      </c>
      <c r="BN12" s="2">
        <v>122.99</v>
      </c>
      <c r="BO12" s="2">
        <v>120.93</v>
      </c>
      <c r="BP12" s="87">
        <v>122.57</v>
      </c>
      <c r="BQ12" s="83">
        <f t="shared" si="3"/>
        <v>122.726</v>
      </c>
      <c r="BR12" s="84">
        <f t="shared" si="4"/>
        <v>1.2405160216619497</v>
      </c>
    </row>
    <row r="13" spans="2:70">
      <c r="B13" s="23" t="s">
        <v>17</v>
      </c>
      <c r="C13" s="24">
        <v>1000</v>
      </c>
      <c r="D13" s="25">
        <v>300</v>
      </c>
      <c r="E13" s="25">
        <v>250</v>
      </c>
      <c r="F13" s="2">
        <v>0.1</v>
      </c>
      <c r="G13" s="75">
        <f t="shared" si="5"/>
        <v>333.33</v>
      </c>
      <c r="H13" s="102">
        <v>1201.8</v>
      </c>
      <c r="I13" s="25">
        <v>1162.2</v>
      </c>
      <c r="J13" s="25">
        <v>1179.5</v>
      </c>
      <c r="K13" s="25">
        <v>1162.5999999999999</v>
      </c>
      <c r="L13" s="98">
        <v>1222.4000000000001</v>
      </c>
      <c r="M13" s="106">
        <f t="shared" si="11"/>
        <v>1185.7</v>
      </c>
      <c r="N13" s="84">
        <f t="shared" si="6"/>
        <v>26.126614782631172</v>
      </c>
      <c r="P13" s="23" t="s">
        <v>17</v>
      </c>
      <c r="Q13" s="24">
        <v>1000</v>
      </c>
      <c r="R13" s="25">
        <v>300</v>
      </c>
      <c r="S13" s="25">
        <v>250</v>
      </c>
      <c r="T13" s="15">
        <v>0.1</v>
      </c>
      <c r="U13" s="75">
        <f t="shared" si="7"/>
        <v>333.33</v>
      </c>
      <c r="V13" s="28">
        <v>668.24</v>
      </c>
      <c r="W13" s="25">
        <v>648.17999999999995</v>
      </c>
      <c r="X13" s="25">
        <v>655.72</v>
      </c>
      <c r="Y13" s="25">
        <v>652.70000000000005</v>
      </c>
      <c r="Z13" s="79">
        <v>676.99</v>
      </c>
      <c r="AA13" s="83">
        <f t="shared" si="0"/>
        <v>660.37</v>
      </c>
      <c r="AB13" s="84">
        <f t="shared" si="1"/>
        <v>11.908072052183771</v>
      </c>
      <c r="AD13" s="23" t="s">
        <v>17</v>
      </c>
      <c r="AE13" s="24">
        <v>1000</v>
      </c>
      <c r="AF13" s="25">
        <v>300</v>
      </c>
      <c r="AG13" s="25">
        <v>250</v>
      </c>
      <c r="AH13" s="15">
        <v>0.1</v>
      </c>
      <c r="AI13" s="75">
        <f t="shared" si="8"/>
        <v>333.33</v>
      </c>
      <c r="AJ13" s="4">
        <v>380.95</v>
      </c>
      <c r="AK13" s="2">
        <v>367.23</v>
      </c>
      <c r="AL13" s="2">
        <v>372.19</v>
      </c>
      <c r="AM13" s="2">
        <v>367.45</v>
      </c>
      <c r="AN13" s="87">
        <v>385.61</v>
      </c>
      <c r="AO13" s="83">
        <f t="shared" si="12"/>
        <v>374.69</v>
      </c>
      <c r="AP13" s="84">
        <f>STDEV(AJ12,AN13)</f>
        <v>0.95459415460181507</v>
      </c>
      <c r="AR13" s="23" t="s">
        <v>17</v>
      </c>
      <c r="AS13" s="24">
        <v>1000</v>
      </c>
      <c r="AT13" s="25">
        <v>300</v>
      </c>
      <c r="AU13" s="25">
        <v>250</v>
      </c>
      <c r="AV13" s="15">
        <v>0.1</v>
      </c>
      <c r="AW13" s="75">
        <f t="shared" si="9"/>
        <v>333.33</v>
      </c>
      <c r="AX13" s="102">
        <v>572.71</v>
      </c>
      <c r="AY13" s="25">
        <v>572.58000000000004</v>
      </c>
      <c r="AZ13" s="25">
        <v>563.15</v>
      </c>
      <c r="BA13" s="25">
        <v>565.6</v>
      </c>
      <c r="BB13" s="98">
        <v>575.25</v>
      </c>
      <c r="BC13" s="83">
        <f t="shared" si="13"/>
        <v>569.86</v>
      </c>
      <c r="BD13" s="84">
        <f t="shared" si="2"/>
        <v>5.1900067437335888</v>
      </c>
      <c r="BF13" s="23" t="s">
        <v>20</v>
      </c>
      <c r="BG13" s="24">
        <v>1000</v>
      </c>
      <c r="BH13" s="25">
        <v>300</v>
      </c>
      <c r="BI13" s="25">
        <v>250</v>
      </c>
      <c r="BJ13" s="15">
        <v>0.1</v>
      </c>
      <c r="BK13" s="75">
        <f t="shared" si="10"/>
        <v>333.33</v>
      </c>
      <c r="BL13" s="28">
        <v>118.91</v>
      </c>
      <c r="BM13" s="25">
        <v>112.43</v>
      </c>
      <c r="BN13" s="25">
        <v>114.33</v>
      </c>
      <c r="BO13" s="25">
        <v>112.71</v>
      </c>
      <c r="BP13" s="79">
        <v>121.92</v>
      </c>
      <c r="BQ13" s="83">
        <f t="shared" si="3"/>
        <v>116.05999999999999</v>
      </c>
      <c r="BR13" s="84">
        <f t="shared" si="4"/>
        <v>4.1789472358478035</v>
      </c>
    </row>
    <row r="14" spans="2:70" ht="16.5" thickBot="1">
      <c r="B14" s="29" t="s">
        <v>18</v>
      </c>
      <c r="C14" s="11">
        <v>1000</v>
      </c>
      <c r="D14" s="12">
        <v>300</v>
      </c>
      <c r="E14" s="12">
        <v>225</v>
      </c>
      <c r="F14" s="12">
        <v>0.1</v>
      </c>
      <c r="G14" s="88">
        <f t="shared" si="5"/>
        <v>300</v>
      </c>
      <c r="H14" s="11">
        <v>1185.8</v>
      </c>
      <c r="I14" s="12">
        <v>1211.0999999999999</v>
      </c>
      <c r="J14" s="12">
        <v>1176.2</v>
      </c>
      <c r="K14" s="12">
        <v>1172.5</v>
      </c>
      <c r="L14" s="103">
        <v>1184.7</v>
      </c>
      <c r="M14" s="107">
        <f t="shared" si="11"/>
        <v>1186.06</v>
      </c>
      <c r="N14" s="86">
        <f>STDEV(H14:L14)</f>
        <v>15.083202577702078</v>
      </c>
      <c r="P14" s="29" t="s">
        <v>18</v>
      </c>
      <c r="Q14" s="11">
        <v>1000</v>
      </c>
      <c r="R14" s="12">
        <v>300</v>
      </c>
      <c r="S14" s="12">
        <v>225</v>
      </c>
      <c r="T14" s="12">
        <v>0.1</v>
      </c>
      <c r="U14" s="88">
        <f t="shared" si="7"/>
        <v>300</v>
      </c>
      <c r="V14" s="30">
        <v>671.08</v>
      </c>
      <c r="W14" s="12">
        <v>675.88</v>
      </c>
      <c r="X14" s="12">
        <v>667.31</v>
      </c>
      <c r="Y14" s="12">
        <v>666.58</v>
      </c>
      <c r="Z14" s="80">
        <v>671.64</v>
      </c>
      <c r="AA14" s="85">
        <f t="shared" si="0"/>
        <v>670.5</v>
      </c>
      <c r="AB14" s="86">
        <f t="shared" si="1"/>
        <v>3.7457602699585566</v>
      </c>
      <c r="AD14" s="29" t="s">
        <v>18</v>
      </c>
      <c r="AE14" s="11">
        <v>1000</v>
      </c>
      <c r="AF14" s="12">
        <v>300</v>
      </c>
      <c r="AG14" s="12">
        <v>225</v>
      </c>
      <c r="AH14" s="12">
        <v>0.1</v>
      </c>
      <c r="AI14" s="88">
        <f t="shared" si="8"/>
        <v>300</v>
      </c>
      <c r="AJ14" s="30">
        <v>375.23</v>
      </c>
      <c r="AK14" s="12">
        <v>383.83</v>
      </c>
      <c r="AL14" s="12">
        <v>372.49</v>
      </c>
      <c r="AM14" s="12">
        <v>371.09</v>
      </c>
      <c r="AN14" s="80">
        <v>374.62</v>
      </c>
      <c r="AO14" s="85">
        <f t="shared" si="12"/>
        <v>375.45</v>
      </c>
      <c r="AP14" s="86">
        <f>STDEV(AJ14:AN14)</f>
        <v>4.9682210095767649</v>
      </c>
      <c r="AR14" s="29" t="s">
        <v>18</v>
      </c>
      <c r="AS14" s="11">
        <v>1000</v>
      </c>
      <c r="AT14" s="12">
        <v>300</v>
      </c>
      <c r="AU14" s="12">
        <v>225</v>
      </c>
      <c r="AV14" s="12">
        <v>0.1</v>
      </c>
      <c r="AW14" s="88">
        <f t="shared" si="9"/>
        <v>300</v>
      </c>
      <c r="AX14" s="11">
        <v>571.45000000000005</v>
      </c>
      <c r="AY14" s="12">
        <v>587.20000000000005</v>
      </c>
      <c r="AZ14" s="12">
        <v>561.85</v>
      </c>
      <c r="BA14" s="12">
        <v>556.08000000000004</v>
      </c>
      <c r="BB14" s="103">
        <v>562.66</v>
      </c>
      <c r="BC14" s="85">
        <f t="shared" si="13"/>
        <v>567.85</v>
      </c>
      <c r="BD14" s="86">
        <f>STDEV(AX14:BB14)</f>
        <v>12.133131088058033</v>
      </c>
      <c r="BF14" s="29" t="s">
        <v>21</v>
      </c>
      <c r="BG14" s="11">
        <v>1000</v>
      </c>
      <c r="BH14" s="12">
        <v>300</v>
      </c>
      <c r="BI14" s="12">
        <v>225</v>
      </c>
      <c r="BJ14" s="12">
        <v>0.1</v>
      </c>
      <c r="BK14" s="88">
        <f t="shared" si="10"/>
        <v>300</v>
      </c>
      <c r="BL14" s="30">
        <v>117.39</v>
      </c>
      <c r="BM14" s="12">
        <v>121.47</v>
      </c>
      <c r="BN14" s="12">
        <v>115.7</v>
      </c>
      <c r="BO14" s="12">
        <v>114.92</v>
      </c>
      <c r="BP14" s="80">
        <v>117.46</v>
      </c>
      <c r="BQ14" s="11">
        <f>AVERAGE(BL14:BP14)</f>
        <v>117.38800000000001</v>
      </c>
      <c r="BR14" s="86">
        <f>STDEV(BL14:BP14)</f>
        <v>2.5302312147311743</v>
      </c>
    </row>
    <row r="15" spans="2:70" ht="16.5">
      <c r="E15" s="44"/>
      <c r="L15" s="51" t="s">
        <v>45</v>
      </c>
      <c r="M15" s="43">
        <f>AVERAGE(M5:M14)</f>
        <v>1158.8960000000002</v>
      </c>
      <c r="O15" s="42" t="s">
        <v>22</v>
      </c>
      <c r="Z15" s="51" t="s">
        <v>45</v>
      </c>
      <c r="AA15" s="52">
        <f>AVERAGE(AA5:AA14)</f>
        <v>683.25</v>
      </c>
      <c r="AK15" s="4"/>
      <c r="AL15" s="4"/>
      <c r="AM15" s="4"/>
      <c r="AN15" s="36" t="s">
        <v>44</v>
      </c>
      <c r="AO15" s="50">
        <f>AVERAGE(AO5:AO14)</f>
        <v>367.20799999999997</v>
      </c>
      <c r="BB15" s="51" t="s">
        <v>45</v>
      </c>
      <c r="BC15" s="50">
        <f>AVERAGE(BC5:BC14)</f>
        <v>563.12599999999998</v>
      </c>
      <c r="BP15" s="36" t="s">
        <v>44</v>
      </c>
      <c r="BQ15" s="50">
        <f>AVERAGE(BQ5:BQ14)</f>
        <v>116.43801999999998</v>
      </c>
    </row>
    <row r="16" spans="2:70" ht="16.5">
      <c r="B16" s="45" t="s">
        <v>37</v>
      </c>
      <c r="C16" s="46" t="s">
        <v>31</v>
      </c>
      <c r="D16" s="46" t="s">
        <v>32</v>
      </c>
      <c r="M16" s="1" t="s">
        <v>12</v>
      </c>
      <c r="AK16" s="4"/>
      <c r="AL16" s="4"/>
    </row>
    <row r="17" spans="2:56" ht="17.25" customHeight="1">
      <c r="B17" s="45" t="s">
        <v>33</v>
      </c>
      <c r="C17" s="47">
        <f>SUM(M5:M7)/3</f>
        <v>1149.04</v>
      </c>
      <c r="D17" s="48">
        <f>SUM(M5,M8,M11)/3</f>
        <v>1112.7266666666667</v>
      </c>
      <c r="O17" s="45" t="s">
        <v>37</v>
      </c>
      <c r="P17" s="46" t="s">
        <v>31</v>
      </c>
      <c r="Q17" s="46" t="s">
        <v>32</v>
      </c>
      <c r="AB17" s="45" t="s">
        <v>37</v>
      </c>
      <c r="AC17" s="46" t="s">
        <v>31</v>
      </c>
      <c r="AD17" s="46" t="s">
        <v>32</v>
      </c>
      <c r="AK17" s="4"/>
      <c r="AL17" s="4"/>
      <c r="AO17" s="45" t="s">
        <v>37</v>
      </c>
      <c r="AP17" s="46" t="s">
        <v>31</v>
      </c>
      <c r="AQ17" s="46" t="s">
        <v>32</v>
      </c>
      <c r="BB17" s="45" t="s">
        <v>37</v>
      </c>
      <c r="BC17" s="46" t="s">
        <v>31</v>
      </c>
      <c r="BD17" s="46" t="s">
        <v>32</v>
      </c>
    </row>
    <row r="18" spans="2:56" ht="16.5">
      <c r="B18" s="45" t="s">
        <v>34</v>
      </c>
      <c r="C18" s="48">
        <f>SUM(M8:M10)/3</f>
        <v>1156.4733333333334</v>
      </c>
      <c r="D18" s="48">
        <f>SUM(M6,M9,M12)/3</f>
        <v>1171.0266666666666</v>
      </c>
      <c r="M18" s="113" t="s">
        <v>65</v>
      </c>
      <c r="O18" s="45" t="s">
        <v>33</v>
      </c>
      <c r="P18" s="47">
        <f>SUM(AA5:AA7)/3</f>
        <v>685.06</v>
      </c>
      <c r="Q18" s="48">
        <f>SUM(AA5,AA7,AA11)/3</f>
        <v>679.51666666666665</v>
      </c>
      <c r="AB18" s="45" t="s">
        <v>33</v>
      </c>
      <c r="AC18" s="47">
        <f>SUM(AO5:AO7)/3</f>
        <v>365.30666666666667</v>
      </c>
      <c r="AD18" s="48">
        <f>SUM(AO5,AO8,AO11)/3</f>
        <v>353.40000000000003</v>
      </c>
      <c r="AK18" s="4"/>
      <c r="AL18" s="4"/>
      <c r="AO18" s="45" t="s">
        <v>33</v>
      </c>
      <c r="AP18" s="47">
        <f>SUM(BC5:BC7)/3</f>
        <v>562.85333333333335</v>
      </c>
      <c r="AQ18" s="48">
        <f>SUM(BC5,BC8,BC11)/3</f>
        <v>549.29666666666674</v>
      </c>
      <c r="BB18" s="45" t="s">
        <v>33</v>
      </c>
      <c r="BC18" s="47">
        <f>SUM(BQ5:BQ7)/3</f>
        <v>115.38340000000001</v>
      </c>
      <c r="BD18" s="48">
        <f>SUM(BQ5,BQ8,BQ11)/3</f>
        <v>112.08373333333333</v>
      </c>
    </row>
    <row r="19" spans="2:56" ht="16.5" customHeight="1">
      <c r="B19" s="45" t="s">
        <v>35</v>
      </c>
      <c r="C19" s="48">
        <f>SUM(M11:M14)/3</f>
        <v>1557.4733333333334</v>
      </c>
      <c r="D19" s="48">
        <f>SUM(M7,M10,M13)/3</f>
        <v>1183.8800000000001</v>
      </c>
      <c r="O19" s="45" t="s">
        <v>34</v>
      </c>
      <c r="P19" s="48">
        <f>SUM(AA8:AA10)/3</f>
        <v>695.65333333333331</v>
      </c>
      <c r="Q19" s="48">
        <f>SUM(AA6,AA9,AA12)/3</f>
        <v>689.15333333333331</v>
      </c>
      <c r="AB19" s="45" t="s">
        <v>34</v>
      </c>
      <c r="AC19" s="48">
        <f>SUM(AO8:AO10)/3</f>
        <v>366.49</v>
      </c>
      <c r="AD19" s="48">
        <f>SUM(AO6,AO9,AO12)/3</f>
        <v>370.82333333333332</v>
      </c>
      <c r="AK19" s="4"/>
      <c r="AL19" s="4"/>
      <c r="AO19" s="45" t="s">
        <v>34</v>
      </c>
      <c r="AP19" s="48">
        <f>SUM(BC8:BC10)/3</f>
        <v>561.61333333333334</v>
      </c>
      <c r="AQ19" s="48">
        <f>SUM(BC6,BC9,BC12)/3</f>
        <v>569.21333333333325</v>
      </c>
      <c r="BB19" s="45" t="s">
        <v>34</v>
      </c>
      <c r="BC19" s="48">
        <f>SUM(BQ8:BQ10)/3</f>
        <v>117.79066666666665</v>
      </c>
      <c r="BD19" s="48">
        <f>SUM(BQ6,BQ9,BQ12)/3</f>
        <v>118.592</v>
      </c>
    </row>
    <row r="20" spans="2:56">
      <c r="B20" s="45" t="s">
        <v>36</v>
      </c>
      <c r="C20" s="49"/>
      <c r="D20" s="49">
        <v>1186.06</v>
      </c>
      <c r="O20" s="45" t="s">
        <v>35</v>
      </c>
      <c r="P20" s="48">
        <f>SUM(AA11:AA14)/3</f>
        <v>896.78666666666675</v>
      </c>
      <c r="Q20" s="48">
        <f>SUM(AA7,AA10,AA13)/3</f>
        <v>678.9666666666667</v>
      </c>
      <c r="AB20" s="45" t="s">
        <v>35</v>
      </c>
      <c r="AC20" s="48">
        <f>SUM(AO11:AO14)/3</f>
        <v>492.23</v>
      </c>
      <c r="AD20" s="48">
        <f>SUM(AO7,AO10,AO13)/3</f>
        <v>374.65333333333336</v>
      </c>
      <c r="AK20" s="4"/>
      <c r="AL20" s="4"/>
      <c r="AO20" s="45" t="s">
        <v>35</v>
      </c>
      <c r="AP20" s="48">
        <f>SUM(BC11:BC14)/3</f>
        <v>752.62</v>
      </c>
      <c r="AQ20" s="48">
        <f>SUM(BC7,BC10,BC13)/3</f>
        <v>569.29333333333341</v>
      </c>
      <c r="BB20" s="45" t="s">
        <v>35</v>
      </c>
      <c r="BC20" s="48">
        <f>SUM(BQ11:BQ14)/3</f>
        <v>154.95266666666669</v>
      </c>
      <c r="BD20" s="48">
        <f>SUM(BQ7,BQ10,BQ13)/3</f>
        <v>118.32166666666667</v>
      </c>
    </row>
    <row r="21" spans="2:56">
      <c r="O21" s="45" t="s">
        <v>36</v>
      </c>
      <c r="P21" s="49"/>
      <c r="Q21" s="49">
        <v>670.5</v>
      </c>
      <c r="AB21" s="45" t="s">
        <v>36</v>
      </c>
      <c r="AC21" s="49"/>
      <c r="AD21" s="49">
        <v>375.45</v>
      </c>
      <c r="AK21" s="4"/>
      <c r="AL21" s="4"/>
      <c r="AO21" s="45" t="s">
        <v>36</v>
      </c>
      <c r="AP21" s="49"/>
      <c r="AQ21" s="49">
        <v>567.85</v>
      </c>
      <c r="BB21" s="45" t="s">
        <v>36</v>
      </c>
      <c r="BC21" s="49"/>
      <c r="BD21" s="49">
        <v>117.38800000000001</v>
      </c>
    </row>
    <row r="22" spans="2:56">
      <c r="C22" s="4" t="s">
        <v>24</v>
      </c>
      <c r="D22" s="4" t="s">
        <v>25</v>
      </c>
      <c r="AK22" s="4"/>
      <c r="AL22" s="4"/>
      <c r="AO22" s="4"/>
      <c r="AP22" s="4"/>
      <c r="AQ22" s="4"/>
      <c r="BB22" s="4"/>
      <c r="BC22" s="4"/>
      <c r="BD22" s="4"/>
    </row>
    <row r="23" spans="2:56">
      <c r="B23" s="4" t="s">
        <v>23</v>
      </c>
      <c r="C23" s="43">
        <v>1149.04</v>
      </c>
      <c r="D23" s="43"/>
      <c r="P23" s="4" t="s">
        <v>24</v>
      </c>
      <c r="Q23" s="4" t="s">
        <v>25</v>
      </c>
      <c r="AC23" s="4" t="s">
        <v>24</v>
      </c>
      <c r="AD23" s="4" t="s">
        <v>25</v>
      </c>
      <c r="AK23" s="4"/>
      <c r="AL23" s="4"/>
      <c r="AO23" s="4"/>
      <c r="AP23" s="4" t="s">
        <v>24</v>
      </c>
      <c r="AQ23" s="4" t="s">
        <v>25</v>
      </c>
      <c r="BB23" s="4"/>
      <c r="BC23" s="4" t="s">
        <v>24</v>
      </c>
      <c r="BD23" s="4" t="s">
        <v>25</v>
      </c>
    </row>
    <row r="24" spans="2:56">
      <c r="B24" s="4" t="s">
        <v>26</v>
      </c>
      <c r="C24" s="43">
        <v>1156.4733333333334</v>
      </c>
      <c r="D24" s="43"/>
      <c r="O24" s="4" t="s">
        <v>23</v>
      </c>
      <c r="P24" s="48">
        <v>685.06</v>
      </c>
      <c r="Q24" s="43"/>
      <c r="AB24" s="4" t="s">
        <v>23</v>
      </c>
      <c r="AC24" s="47">
        <v>365.30666666666667</v>
      </c>
      <c r="AK24" s="4"/>
      <c r="AL24" s="4"/>
      <c r="AO24" s="4" t="s">
        <v>23</v>
      </c>
      <c r="AP24" s="47">
        <v>562.85333333333335</v>
      </c>
      <c r="AQ24" s="4"/>
      <c r="BB24" s="4" t="s">
        <v>23</v>
      </c>
      <c r="BC24" s="47">
        <v>115.38340000000001</v>
      </c>
      <c r="BD24" s="4"/>
    </row>
    <row r="25" spans="2:56">
      <c r="B25" s="4" t="s">
        <v>38</v>
      </c>
      <c r="C25" s="43">
        <v>1557.4733333333334</v>
      </c>
      <c r="D25" s="43"/>
      <c r="O25" s="4" t="s">
        <v>26</v>
      </c>
      <c r="P25" s="48">
        <v>695.65333333333331</v>
      </c>
      <c r="Q25" s="43"/>
      <c r="AB25" s="4" t="s">
        <v>26</v>
      </c>
      <c r="AC25" s="48">
        <v>366.49</v>
      </c>
      <c r="AK25" s="4"/>
      <c r="AL25" s="4"/>
      <c r="AO25" s="4" t="s">
        <v>26</v>
      </c>
      <c r="AP25" s="48">
        <v>561.61333333333334</v>
      </c>
      <c r="AQ25" s="4"/>
      <c r="BB25" s="4" t="s">
        <v>26</v>
      </c>
      <c r="BC25" s="48">
        <v>117.79066666666665</v>
      </c>
      <c r="BD25" s="4"/>
    </row>
    <row r="26" spans="2:56">
      <c r="B26" s="4" t="s">
        <v>27</v>
      </c>
      <c r="C26" s="43"/>
      <c r="D26" s="43">
        <v>1112.7266666666667</v>
      </c>
      <c r="O26" s="4" t="s">
        <v>38</v>
      </c>
      <c r="P26" s="48">
        <v>896.78666666666675</v>
      </c>
      <c r="Q26" s="43"/>
      <c r="AB26" s="4" t="s">
        <v>38</v>
      </c>
      <c r="AC26" s="48">
        <v>492.23</v>
      </c>
      <c r="AK26" s="4"/>
      <c r="AL26" s="4"/>
      <c r="AO26" s="4" t="s">
        <v>38</v>
      </c>
      <c r="AP26" s="48">
        <v>752.62</v>
      </c>
      <c r="AQ26" s="4"/>
      <c r="BB26" s="4" t="s">
        <v>38</v>
      </c>
      <c r="BC26" s="48">
        <v>154.95266666666669</v>
      </c>
      <c r="BD26" s="4"/>
    </row>
    <row r="27" spans="2:56">
      <c r="B27" s="4" t="s">
        <v>28</v>
      </c>
      <c r="C27" s="43"/>
      <c r="D27" s="43">
        <v>1171.0266666666666</v>
      </c>
      <c r="O27" s="4" t="s">
        <v>27</v>
      </c>
      <c r="P27" s="43"/>
      <c r="Q27" s="43">
        <v>679.51666666666665</v>
      </c>
      <c r="AB27" s="4" t="s">
        <v>27</v>
      </c>
      <c r="AD27" s="4">
        <v>353.40000000000003</v>
      </c>
      <c r="AK27" s="4"/>
      <c r="AL27" s="4"/>
      <c r="AO27" s="4" t="s">
        <v>27</v>
      </c>
      <c r="AP27" s="4"/>
      <c r="AQ27" s="43">
        <v>549.29666666666674</v>
      </c>
      <c r="BB27" s="4" t="s">
        <v>27</v>
      </c>
      <c r="BC27" s="4"/>
      <c r="BD27" s="43">
        <v>112.08373333333333</v>
      </c>
    </row>
    <row r="28" spans="2:56">
      <c r="B28" s="4" t="s">
        <v>39</v>
      </c>
      <c r="C28" s="43"/>
      <c r="D28" s="43">
        <v>1183.8800000000001</v>
      </c>
      <c r="O28" s="4" t="s">
        <v>28</v>
      </c>
      <c r="P28" s="43"/>
      <c r="Q28" s="43">
        <v>689.15333333333331</v>
      </c>
      <c r="AB28" s="4" t="s">
        <v>28</v>
      </c>
      <c r="AD28" s="4">
        <v>370.82</v>
      </c>
      <c r="AK28" s="4"/>
      <c r="AL28" s="4"/>
      <c r="AO28" s="4" t="s">
        <v>28</v>
      </c>
      <c r="AP28" s="4"/>
      <c r="AQ28" s="43">
        <v>569.21333333333325</v>
      </c>
      <c r="BB28" s="4" t="s">
        <v>28</v>
      </c>
      <c r="BC28" s="4"/>
      <c r="BD28" s="43">
        <v>118.592</v>
      </c>
    </row>
    <row r="29" spans="2:56">
      <c r="B29" s="4" t="s">
        <v>40</v>
      </c>
      <c r="C29" s="43"/>
      <c r="D29" s="43">
        <v>1186.06</v>
      </c>
      <c r="O29" s="4" t="s">
        <v>39</v>
      </c>
      <c r="P29" s="43"/>
      <c r="Q29" s="43">
        <v>678.9666666666667</v>
      </c>
      <c r="AB29" s="4" t="s">
        <v>39</v>
      </c>
      <c r="AD29" s="4">
        <v>374.65</v>
      </c>
      <c r="AK29" s="4"/>
      <c r="AL29" s="4"/>
      <c r="AO29" s="4" t="s">
        <v>39</v>
      </c>
      <c r="AP29" s="4"/>
      <c r="AQ29" s="43">
        <v>569.29333333333341</v>
      </c>
      <c r="BB29" s="4" t="s">
        <v>39</v>
      </c>
      <c r="BC29" s="4"/>
      <c r="BD29" s="43">
        <v>118.32166666666667</v>
      </c>
    </row>
    <row r="30" spans="2:56">
      <c r="O30" s="4" t="s">
        <v>40</v>
      </c>
      <c r="P30" s="43"/>
      <c r="Q30" s="43">
        <v>670.5</v>
      </c>
      <c r="AB30" s="4" t="s">
        <v>40</v>
      </c>
      <c r="AD30" s="4">
        <v>375.45</v>
      </c>
      <c r="AO30" s="4" t="s">
        <v>40</v>
      </c>
      <c r="AP30" s="4"/>
      <c r="AQ30" s="43">
        <v>567.85</v>
      </c>
      <c r="BB30" s="4" t="s">
        <v>40</v>
      </c>
      <c r="BC30" s="4"/>
      <c r="BD30" s="43">
        <v>117.38800000000001</v>
      </c>
    </row>
    <row r="31" spans="2:56">
      <c r="Y31" s="35"/>
    </row>
    <row r="32" spans="2:56">
      <c r="B32" s="36" t="s">
        <v>52</v>
      </c>
      <c r="Y32" s="35"/>
    </row>
    <row r="33" spans="25:74" ht="16.5" customHeight="1">
      <c r="Y33" s="35"/>
    </row>
    <row r="34" spans="25:74" ht="17.25" customHeight="1"/>
    <row r="36" spans="25:74" ht="16.5" thickBot="1"/>
    <row r="37" spans="25:74" ht="15.75" customHeight="1">
      <c r="AK37" s="128" t="s">
        <v>53</v>
      </c>
      <c r="AL37" s="130" t="s">
        <v>54</v>
      </c>
      <c r="AM37" s="62" t="s">
        <v>63</v>
      </c>
      <c r="AN37" s="62" t="s">
        <v>64</v>
      </c>
      <c r="AO37" s="62" t="s">
        <v>55</v>
      </c>
      <c r="AP37" s="62" t="s">
        <v>57</v>
      </c>
      <c r="AQ37" s="62" t="s">
        <v>59</v>
      </c>
      <c r="AR37" s="62" t="s">
        <v>60</v>
      </c>
    </row>
    <row r="38" spans="25:74" ht="16.5" thickBot="1">
      <c r="AK38" s="129"/>
      <c r="AL38" s="131"/>
      <c r="AM38" s="63" t="s">
        <v>6</v>
      </c>
      <c r="AN38" s="63" t="s">
        <v>5</v>
      </c>
      <c r="AO38" s="63" t="s">
        <v>56</v>
      </c>
      <c r="AP38" s="63" t="s">
        <v>58</v>
      </c>
      <c r="AQ38" s="63" t="s">
        <v>58</v>
      </c>
      <c r="AR38" s="63" t="s">
        <v>61</v>
      </c>
    </row>
    <row r="39" spans="25:74" ht="18.75" thickTop="1" thickBot="1">
      <c r="AK39" s="64">
        <v>1</v>
      </c>
      <c r="AL39" s="67">
        <v>1000</v>
      </c>
      <c r="AM39" s="67">
        <v>300</v>
      </c>
      <c r="AN39" s="67">
        <v>150</v>
      </c>
      <c r="AO39" s="67">
        <v>0.08</v>
      </c>
      <c r="AP39" s="67">
        <v>25</v>
      </c>
      <c r="AQ39" s="67">
        <v>20</v>
      </c>
      <c r="AR39" s="64">
        <f>ROUND(AN39/AM39/AO39/AQ39*1000,2)</f>
        <v>312.5</v>
      </c>
      <c r="BJ39" s="152"/>
      <c r="BK39" s="152"/>
      <c r="BL39" s="152"/>
      <c r="BM39" s="152"/>
      <c r="BN39" s="152"/>
      <c r="BO39" s="152"/>
      <c r="BP39" s="152"/>
      <c r="BQ39" s="152"/>
      <c r="BR39" s="152"/>
      <c r="BS39" s="152"/>
      <c r="BT39" s="152"/>
      <c r="BU39" s="152"/>
      <c r="BV39" s="152"/>
    </row>
    <row r="40" spans="25:74" ht="18.75" thickTop="1" thickBot="1">
      <c r="AK40" s="65">
        <v>2</v>
      </c>
      <c r="AL40" s="68">
        <v>1000</v>
      </c>
      <c r="AM40" s="68">
        <v>400</v>
      </c>
      <c r="AN40" s="68">
        <v>200</v>
      </c>
      <c r="AO40" s="68">
        <v>0.1</v>
      </c>
      <c r="AP40" s="68">
        <v>25</v>
      </c>
      <c r="AQ40" s="68">
        <v>20</v>
      </c>
      <c r="AR40" s="64">
        <f t="shared" ref="AR40:AR47" si="14">ROUND(AN40/AM40/AO40/AQ40*1000,2)</f>
        <v>250</v>
      </c>
      <c r="AX40" s="152"/>
      <c r="AY40" s="152"/>
      <c r="AZ40" s="152"/>
      <c r="BA40" s="152"/>
      <c r="BB40" s="152"/>
      <c r="BC40" s="152"/>
      <c r="BD40" s="152"/>
      <c r="BE40" s="152"/>
      <c r="BF40" s="152"/>
      <c r="BG40" s="152"/>
      <c r="BH40" s="152"/>
      <c r="BI40" s="152"/>
      <c r="BJ40" s="152"/>
      <c r="BK40" s="152"/>
      <c r="BL40" s="54"/>
      <c r="BM40" s="54"/>
      <c r="BN40" s="55"/>
      <c r="BO40" s="54"/>
      <c r="BP40" s="54"/>
      <c r="BQ40" s="54"/>
      <c r="BR40" s="54"/>
      <c r="BS40" s="54"/>
      <c r="BT40" s="54"/>
      <c r="BU40" s="54"/>
      <c r="BV40" s="152"/>
    </row>
    <row r="41" spans="25:74" ht="18.75" thickTop="1" thickBot="1">
      <c r="AK41" s="66">
        <v>3</v>
      </c>
      <c r="AL41" s="69">
        <v>1000</v>
      </c>
      <c r="AM41" s="69">
        <v>500</v>
      </c>
      <c r="AN41" s="69">
        <v>250</v>
      </c>
      <c r="AO41" s="69">
        <v>0.12</v>
      </c>
      <c r="AP41" s="69">
        <v>25</v>
      </c>
      <c r="AQ41" s="69">
        <v>20</v>
      </c>
      <c r="AR41" s="64">
        <f t="shared" si="14"/>
        <v>208.33</v>
      </c>
      <c r="AX41" s="152"/>
      <c r="AY41" s="54"/>
      <c r="AZ41" s="54"/>
      <c r="BA41" s="55"/>
      <c r="BB41" s="54"/>
      <c r="BC41" s="54"/>
      <c r="BD41" s="54"/>
      <c r="BE41" s="54"/>
      <c r="BF41" s="54"/>
      <c r="BG41" s="54"/>
      <c r="BH41" s="54"/>
      <c r="BI41" s="152"/>
      <c r="BJ41" s="152"/>
      <c r="BK41" s="152"/>
      <c r="BL41" s="100"/>
      <c r="BM41" s="54"/>
      <c r="BN41" s="54"/>
      <c r="BO41" s="100"/>
      <c r="BP41" s="54"/>
      <c r="BQ41" s="54"/>
      <c r="BR41" s="54"/>
      <c r="BS41" s="54"/>
      <c r="BT41" s="54"/>
      <c r="BU41" s="54"/>
      <c r="BV41" s="152"/>
    </row>
    <row r="42" spans="25:74" ht="18.75" thickTop="1" thickBot="1">
      <c r="AK42" s="65">
        <v>4</v>
      </c>
      <c r="AL42" s="70">
        <v>2000</v>
      </c>
      <c r="AM42" s="70">
        <v>300</v>
      </c>
      <c r="AN42" s="70">
        <v>200</v>
      </c>
      <c r="AO42" s="70">
        <v>0.12</v>
      </c>
      <c r="AP42" s="70">
        <v>25</v>
      </c>
      <c r="AQ42" s="70">
        <v>20</v>
      </c>
      <c r="AR42" s="64">
        <f t="shared" si="14"/>
        <v>277.77999999999997</v>
      </c>
      <c r="AX42" s="152"/>
      <c r="AY42" s="100"/>
      <c r="AZ42" s="54"/>
      <c r="BA42" s="54"/>
      <c r="BB42" s="100"/>
      <c r="BC42" s="54"/>
      <c r="BD42" s="54"/>
      <c r="BE42" s="54"/>
      <c r="BF42" s="54"/>
      <c r="BG42" s="54"/>
      <c r="BH42" s="54"/>
      <c r="BI42" s="152"/>
      <c r="BJ42" s="152"/>
      <c r="BK42" s="152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152"/>
    </row>
    <row r="43" spans="25:74" ht="18.75" thickTop="1" thickBot="1">
      <c r="AK43" s="66">
        <v>5</v>
      </c>
      <c r="AL43" s="69">
        <v>2000</v>
      </c>
      <c r="AM43" s="69">
        <v>400</v>
      </c>
      <c r="AN43" s="69">
        <v>250</v>
      </c>
      <c r="AO43" s="69">
        <v>0.08</v>
      </c>
      <c r="AP43" s="69">
        <v>25</v>
      </c>
      <c r="AQ43" s="69">
        <v>20</v>
      </c>
      <c r="AR43" s="64">
        <f t="shared" si="14"/>
        <v>390.63</v>
      </c>
      <c r="AX43" s="152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152"/>
      <c r="BJ43" s="152"/>
      <c r="BK43" s="152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152"/>
    </row>
    <row r="44" spans="25:74" ht="18.75" thickTop="1" thickBot="1">
      <c r="AK44" s="65">
        <v>6</v>
      </c>
      <c r="AL44" s="70">
        <v>2000</v>
      </c>
      <c r="AM44" s="70">
        <v>500</v>
      </c>
      <c r="AN44" s="70">
        <v>150</v>
      </c>
      <c r="AO44" s="70">
        <v>0.1</v>
      </c>
      <c r="AP44" s="70">
        <v>25</v>
      </c>
      <c r="AQ44" s="70">
        <v>20</v>
      </c>
      <c r="AR44" s="64">
        <f t="shared" si="14"/>
        <v>150</v>
      </c>
      <c r="AX44" s="152"/>
      <c r="AY44" s="54"/>
      <c r="AZ44" s="100"/>
      <c r="BA44" s="54"/>
      <c r="BB44" s="54"/>
      <c r="BC44" s="54"/>
      <c r="BD44" s="54"/>
      <c r="BE44" s="54"/>
      <c r="BF44" s="54"/>
      <c r="BG44" s="54"/>
      <c r="BH44" s="54"/>
      <c r="BI44" s="152"/>
      <c r="BJ44" s="152"/>
      <c r="BK44" s="152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152"/>
    </row>
    <row r="45" spans="25:74" ht="18.75" thickTop="1" thickBot="1">
      <c r="Y45" s="35"/>
      <c r="AK45" s="66">
        <v>7</v>
      </c>
      <c r="AL45" s="69">
        <v>3000</v>
      </c>
      <c r="AM45" s="69">
        <v>300</v>
      </c>
      <c r="AN45" s="69">
        <v>250</v>
      </c>
      <c r="AO45" s="69">
        <v>0.1</v>
      </c>
      <c r="AP45" s="69">
        <v>25</v>
      </c>
      <c r="AQ45" s="69">
        <v>20</v>
      </c>
      <c r="AR45" s="64">
        <f t="shared" si="14"/>
        <v>416.67</v>
      </c>
      <c r="AX45" s="152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152"/>
      <c r="BJ45" s="152"/>
      <c r="BK45" s="152"/>
      <c r="BL45" s="152"/>
      <c r="BM45" s="152"/>
      <c r="BN45" s="152"/>
      <c r="BO45" s="152"/>
      <c r="BP45" s="152"/>
      <c r="BQ45" s="152"/>
      <c r="BR45" s="152"/>
      <c r="BS45" s="152"/>
      <c r="BT45" s="152"/>
      <c r="BU45" s="152"/>
      <c r="BV45" s="152"/>
    </row>
    <row r="46" spans="25:74" ht="18.75" thickTop="1" thickBot="1">
      <c r="Y46" s="35"/>
      <c r="AK46" s="65">
        <v>8</v>
      </c>
      <c r="AL46" s="70">
        <v>3000</v>
      </c>
      <c r="AM46" s="70">
        <v>400</v>
      </c>
      <c r="AN46" s="70">
        <v>150</v>
      </c>
      <c r="AO46" s="70">
        <v>0.12</v>
      </c>
      <c r="AP46" s="70">
        <v>25</v>
      </c>
      <c r="AQ46" s="70">
        <v>20</v>
      </c>
      <c r="AR46" s="64">
        <f t="shared" si="14"/>
        <v>156.25</v>
      </c>
      <c r="AX46" s="152"/>
      <c r="AY46" s="152"/>
      <c r="AZ46" s="152"/>
      <c r="BA46" s="152"/>
      <c r="BB46" s="152"/>
      <c r="BC46" s="152"/>
      <c r="BD46" s="152"/>
      <c r="BE46" s="152"/>
      <c r="BF46" s="152"/>
      <c r="BG46" s="152"/>
      <c r="BH46" s="152"/>
      <c r="BI46" s="152"/>
      <c r="BJ46" s="152"/>
      <c r="BK46" s="152"/>
      <c r="BL46" s="152"/>
      <c r="BM46" s="152"/>
      <c r="BN46" s="152"/>
      <c r="BO46" s="152"/>
      <c r="BP46" s="152"/>
      <c r="BQ46" s="152"/>
      <c r="BR46" s="152"/>
      <c r="BS46" s="152"/>
      <c r="BT46" s="152"/>
      <c r="BU46" s="152"/>
      <c r="BV46" s="152"/>
    </row>
    <row r="47" spans="25:74" ht="18.75" thickTop="1" thickBot="1">
      <c r="Y47" s="35"/>
      <c r="AK47" s="66">
        <v>9</v>
      </c>
      <c r="AL47" s="69">
        <v>3000</v>
      </c>
      <c r="AM47" s="69">
        <v>500</v>
      </c>
      <c r="AN47" s="69">
        <v>200</v>
      </c>
      <c r="AO47" s="69">
        <v>0.08</v>
      </c>
      <c r="AP47" s="69">
        <v>25</v>
      </c>
      <c r="AQ47" s="69">
        <v>20</v>
      </c>
      <c r="AR47" s="64">
        <f t="shared" si="14"/>
        <v>250</v>
      </c>
      <c r="AX47" s="152"/>
      <c r="AY47" s="152"/>
      <c r="AZ47" s="152"/>
      <c r="BA47" s="152"/>
      <c r="BB47" s="152"/>
      <c r="BC47" s="152"/>
      <c r="BD47" s="152"/>
      <c r="BE47" s="152"/>
      <c r="BF47" s="152"/>
      <c r="BG47" s="152"/>
      <c r="BH47" s="152"/>
      <c r="BI47" s="152"/>
      <c r="BJ47" s="152"/>
      <c r="BK47" s="152"/>
      <c r="BL47" s="152"/>
      <c r="BM47" s="152"/>
      <c r="BN47" s="152"/>
      <c r="BO47" s="152"/>
      <c r="BP47" s="152"/>
      <c r="BQ47" s="152"/>
      <c r="BR47" s="152"/>
      <c r="BS47" s="152"/>
      <c r="BT47" s="152"/>
      <c r="BU47" s="152"/>
      <c r="BV47" s="152"/>
    </row>
    <row r="48" spans="25:74">
      <c r="AX48" s="152"/>
      <c r="AY48" s="152"/>
      <c r="AZ48" s="152"/>
      <c r="BA48" s="152"/>
      <c r="BB48" s="152"/>
      <c r="BC48" s="152"/>
      <c r="BD48" s="152"/>
      <c r="BE48" s="152"/>
      <c r="BF48" s="152"/>
      <c r="BG48" s="152"/>
      <c r="BH48" s="152"/>
      <c r="BI48" s="152"/>
    </row>
    <row r="56" spans="3:49"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AI56" s="100"/>
      <c r="AJ56" s="54"/>
      <c r="AK56" s="54"/>
      <c r="AL56" s="55"/>
      <c r="AM56" s="54"/>
      <c r="AN56" s="54"/>
      <c r="AO56" s="54"/>
      <c r="AP56" s="54"/>
      <c r="AQ56" s="54"/>
      <c r="AR56" s="100"/>
      <c r="AS56" s="54"/>
      <c r="AT56" s="152"/>
      <c r="AU56" s="152"/>
      <c r="AV56" s="152"/>
      <c r="AW56" s="152"/>
    </row>
    <row r="57" spans="3:49">
      <c r="C57" s="100"/>
      <c r="D57" s="100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100"/>
      <c r="P57" s="100"/>
      <c r="Q57" s="100"/>
      <c r="R57" s="100"/>
      <c r="S57" s="100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152"/>
      <c r="AJ57" s="100"/>
      <c r="AK57" s="54"/>
      <c r="AL57" s="54"/>
      <c r="AM57" s="153"/>
      <c r="AN57" s="54"/>
      <c r="AO57" s="54"/>
      <c r="AP57" s="54"/>
      <c r="AQ57" s="54"/>
      <c r="AR57" s="54"/>
      <c r="AS57" s="54"/>
      <c r="AT57" s="152"/>
      <c r="AU57" s="152"/>
      <c r="AV57" s="152"/>
      <c r="AW57" s="152"/>
    </row>
    <row r="58" spans="3:49">
      <c r="C58" s="100"/>
      <c r="D58" s="100"/>
      <c r="E58" s="100"/>
      <c r="F58" s="54"/>
      <c r="G58" s="54"/>
      <c r="H58" s="100"/>
      <c r="I58" s="54"/>
      <c r="J58" s="54"/>
      <c r="K58" s="54"/>
      <c r="L58" s="54"/>
      <c r="M58" s="54"/>
      <c r="N58" s="54"/>
      <c r="O58" s="100"/>
      <c r="P58" s="100"/>
      <c r="Q58" s="100"/>
      <c r="R58" s="100"/>
      <c r="S58" s="100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152"/>
      <c r="AJ58" s="54"/>
      <c r="AK58" s="54"/>
      <c r="AL58" s="54"/>
      <c r="AM58" s="54"/>
      <c r="AN58" s="154"/>
      <c r="AO58" s="54"/>
      <c r="AP58" s="54"/>
      <c r="AQ58" s="54"/>
      <c r="AR58" s="54"/>
      <c r="AS58" s="54"/>
      <c r="AT58" s="152"/>
      <c r="AU58" s="152"/>
      <c r="AV58" s="152"/>
      <c r="AW58" s="152"/>
    </row>
    <row r="59" spans="3:49">
      <c r="C59" s="100"/>
      <c r="D59" s="100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100"/>
      <c r="P59" s="100"/>
      <c r="Q59" s="100"/>
      <c r="R59" s="100"/>
      <c r="S59" s="100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152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152"/>
      <c r="AU59" s="152"/>
      <c r="AV59" s="152"/>
      <c r="AW59" s="152"/>
    </row>
    <row r="60" spans="3:49">
      <c r="C60" s="100"/>
      <c r="D60" s="100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100"/>
      <c r="P60" s="100"/>
      <c r="Q60" s="100"/>
      <c r="R60" s="100"/>
      <c r="S60" s="100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152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152"/>
      <c r="AU60" s="152"/>
      <c r="AV60" s="152"/>
      <c r="AW60" s="152"/>
    </row>
    <row r="61" spans="3:49">
      <c r="C61" s="100"/>
      <c r="D61" s="100"/>
      <c r="E61" s="54"/>
      <c r="F61" s="54"/>
      <c r="G61" s="54"/>
      <c r="H61" s="54"/>
      <c r="I61" s="54"/>
      <c r="J61" s="54"/>
      <c r="K61" s="100"/>
      <c r="L61" s="54"/>
      <c r="M61" s="54"/>
      <c r="N61" s="54"/>
      <c r="O61" s="100"/>
      <c r="P61" s="100"/>
      <c r="Q61" s="100"/>
      <c r="R61" s="100"/>
      <c r="S61" s="100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152"/>
      <c r="AJ61" s="152"/>
      <c r="AK61" s="152"/>
      <c r="AL61" s="152"/>
      <c r="AM61" s="152"/>
      <c r="AN61" s="152"/>
      <c r="AO61" s="152"/>
      <c r="AP61" s="152"/>
      <c r="AQ61" s="152"/>
      <c r="AR61" s="152"/>
      <c r="AS61" s="152"/>
      <c r="AT61" s="152"/>
      <c r="AU61" s="152"/>
      <c r="AV61" s="152"/>
      <c r="AW61" s="152"/>
    </row>
    <row r="62" spans="3:49"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152"/>
      <c r="AJ62" s="152"/>
      <c r="AK62" s="152"/>
      <c r="AL62" s="152"/>
      <c r="AM62" s="152"/>
      <c r="AN62" s="152"/>
      <c r="AO62" s="152"/>
      <c r="AP62" s="152"/>
      <c r="AQ62" s="152"/>
      <c r="AR62" s="152"/>
      <c r="AS62" s="152"/>
      <c r="AT62" s="152"/>
      <c r="AU62" s="152"/>
      <c r="AV62" s="152"/>
      <c r="AW62" s="152"/>
    </row>
    <row r="63" spans="3:49"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  <c r="AT63" s="152"/>
      <c r="AU63" s="152"/>
      <c r="AV63" s="152"/>
      <c r="AW63" s="152"/>
    </row>
    <row r="64" spans="3:49"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152"/>
      <c r="AJ64" s="152"/>
      <c r="AK64" s="152"/>
      <c r="AL64" s="152"/>
      <c r="AM64" s="152"/>
      <c r="AN64" s="152"/>
      <c r="AO64" s="152"/>
      <c r="AP64" s="152"/>
      <c r="AQ64" s="152"/>
      <c r="AR64" s="152"/>
      <c r="AS64" s="152"/>
      <c r="AT64" s="152"/>
      <c r="AU64" s="152"/>
      <c r="AV64" s="152"/>
      <c r="AW64" s="152"/>
    </row>
    <row r="65" spans="3:49"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2"/>
      <c r="AT65" s="152"/>
      <c r="AU65" s="152"/>
      <c r="AV65" s="152"/>
      <c r="AW65" s="152"/>
    </row>
    <row r="66" spans="3:49"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3:49"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 spans="3:49"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3:49"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spans="3:49">
      <c r="C70" s="54"/>
      <c r="D70" s="54"/>
      <c r="E70" s="54"/>
      <c r="F70" s="54"/>
      <c r="G70" s="54"/>
    </row>
    <row r="71" spans="3:49">
      <c r="C71" s="54"/>
      <c r="D71" s="54"/>
      <c r="E71" s="54"/>
      <c r="F71" s="54"/>
      <c r="G71" s="54"/>
    </row>
    <row r="72" spans="3:49">
      <c r="C72" s="54"/>
      <c r="D72" s="54"/>
      <c r="E72" s="54"/>
      <c r="F72" s="54"/>
      <c r="G72" s="54"/>
    </row>
    <row r="73" spans="3:49">
      <c r="C73" s="54"/>
      <c r="D73" s="54"/>
      <c r="E73" s="54"/>
      <c r="F73" s="54"/>
      <c r="G73" s="54"/>
    </row>
  </sheetData>
  <mergeCells count="52">
    <mergeCell ref="BO3:BO4"/>
    <mergeCell ref="BQ3:BQ4"/>
    <mergeCell ref="BB3:BB4"/>
    <mergeCell ref="X3:X4"/>
    <mergeCell ref="Y3:Y4"/>
    <mergeCell ref="AA3:AA4"/>
    <mergeCell ref="AB3:AB4"/>
    <mergeCell ref="BC3:BC4"/>
    <mergeCell ref="B3:B4"/>
    <mergeCell ref="BR3:BR4"/>
    <mergeCell ref="BG2:BK2"/>
    <mergeCell ref="BM2:BR2"/>
    <mergeCell ref="AS2:AW2"/>
    <mergeCell ref="AE2:AI2"/>
    <mergeCell ref="AY3:AY4"/>
    <mergeCell ref="AZ3:AZ4"/>
    <mergeCell ref="BA3:BA4"/>
    <mergeCell ref="BF3:BF4"/>
    <mergeCell ref="BP3:BP4"/>
    <mergeCell ref="BL3:BL4"/>
    <mergeCell ref="BM3:BM4"/>
    <mergeCell ref="BN3:BN4"/>
    <mergeCell ref="C2:G2"/>
    <mergeCell ref="I2:N2"/>
    <mergeCell ref="H3:H4"/>
    <mergeCell ref="I3:I4"/>
    <mergeCell ref="J3:J4"/>
    <mergeCell ref="K3:K4"/>
    <mergeCell ref="L3:L4"/>
    <mergeCell ref="AY2:BD2"/>
    <mergeCell ref="P3:P4"/>
    <mergeCell ref="W2:AB2"/>
    <mergeCell ref="AK2:AP2"/>
    <mergeCell ref="AJ3:AJ4"/>
    <mergeCell ref="AK3:AK4"/>
    <mergeCell ref="AL3:AL4"/>
    <mergeCell ref="AM3:AM4"/>
    <mergeCell ref="AN3:AN4"/>
    <mergeCell ref="AO3:AO4"/>
    <mergeCell ref="AP3:AP4"/>
    <mergeCell ref="AR3:AR4"/>
    <mergeCell ref="AX3:AX4"/>
    <mergeCell ref="Q2:U2"/>
    <mergeCell ref="BD3:BD4"/>
    <mergeCell ref="Z3:Z4"/>
    <mergeCell ref="M3:M4"/>
    <mergeCell ref="N3:N4"/>
    <mergeCell ref="AK37:AK38"/>
    <mergeCell ref="AL37:AL38"/>
    <mergeCell ref="V3:V4"/>
    <mergeCell ref="W3:W4"/>
    <mergeCell ref="AD3:AD4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7A3F-E0B1-4B5E-A599-E6E09A3E6963}">
  <dimension ref="A1:BR92"/>
  <sheetViews>
    <sheetView topLeftCell="AQ1" zoomScale="85" zoomScaleNormal="85" workbookViewId="0">
      <selection activeCell="BA34" sqref="BA34"/>
    </sheetView>
  </sheetViews>
  <sheetFormatPr defaultColWidth="9" defaultRowHeight="15.75"/>
  <cols>
    <col min="1" max="1" width="9" style="5"/>
    <col min="2" max="2" width="9.125" style="5" bestFit="1" customWidth="1"/>
    <col min="3" max="3" width="10" style="5" bestFit="1" customWidth="1"/>
    <col min="4" max="4" width="14.5" style="5" bestFit="1" customWidth="1"/>
    <col min="5" max="5" width="10" style="5" bestFit="1" customWidth="1"/>
    <col min="6" max="6" width="11.625" style="4" customWidth="1"/>
    <col min="7" max="7" width="10" style="5" bestFit="1" customWidth="1"/>
    <col min="8" max="8" width="17.625" style="4" bestFit="1" customWidth="1"/>
    <col min="9" max="9" width="9.625" style="4" customWidth="1"/>
    <col min="10" max="16" width="9.625" style="5" customWidth="1"/>
    <col min="17" max="17" width="14.5" style="5" bestFit="1" customWidth="1"/>
    <col min="18" max="18" width="13.875" style="5" customWidth="1"/>
    <col min="19" max="19" width="10.25" style="5" bestFit="1" customWidth="1"/>
    <col min="20" max="20" width="7.625" style="5" customWidth="1"/>
    <col min="21" max="21" width="10" style="5" bestFit="1" customWidth="1"/>
    <col min="22" max="22" width="10.25" style="5" bestFit="1" customWidth="1"/>
    <col min="23" max="23" width="7.625" style="5" customWidth="1"/>
    <col min="24" max="29" width="9.125" style="5" customWidth="1"/>
    <col min="30" max="30" width="8.125" style="5" bestFit="1" customWidth="1"/>
    <col min="31" max="31" width="9.125" style="5" customWidth="1"/>
    <col min="32" max="32" width="14.5" style="5" bestFit="1" customWidth="1"/>
    <col min="33" max="33" width="9" style="5"/>
    <col min="34" max="34" width="10.125" style="5" bestFit="1" customWidth="1"/>
    <col min="35" max="35" width="10" style="5" bestFit="1" customWidth="1"/>
    <col min="36" max="36" width="10.125" style="5" bestFit="1" customWidth="1"/>
    <col min="37" max="41" width="9" style="5"/>
    <col min="42" max="42" width="10" style="5" bestFit="1" customWidth="1"/>
    <col min="43" max="43" width="10" style="5" customWidth="1"/>
    <col min="44" max="45" width="9" style="5"/>
    <col min="46" max="46" width="14.5" style="5" bestFit="1" customWidth="1"/>
    <col min="47" max="48" width="9" style="5"/>
    <col min="49" max="49" width="10" style="5" bestFit="1" customWidth="1"/>
    <col min="50" max="54" width="9" style="5"/>
    <col min="55" max="55" width="10" style="5" bestFit="1" customWidth="1"/>
    <col min="56" max="56" width="8.125" style="5" bestFit="1" customWidth="1"/>
    <col min="57" max="57" width="9" style="5"/>
    <col min="58" max="58" width="7.875" style="5" bestFit="1" customWidth="1"/>
    <col min="59" max="59" width="9" style="5"/>
    <col min="60" max="60" width="14.5" style="5" bestFit="1" customWidth="1"/>
    <col min="61" max="63" width="9" style="5"/>
    <col min="64" max="64" width="15.875" style="5" bestFit="1" customWidth="1"/>
    <col min="65" max="16384" width="9" style="5"/>
  </cols>
  <sheetData>
    <row r="1" spans="1:70" ht="16.5" thickBot="1">
      <c r="A1" s="4"/>
      <c r="B1" s="4"/>
      <c r="C1" s="4"/>
      <c r="D1" s="4"/>
      <c r="E1" s="4"/>
      <c r="G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70" ht="17.25" thickBot="1">
      <c r="A2" s="4"/>
      <c r="B2" s="6" t="s">
        <v>7</v>
      </c>
      <c r="C2" s="150" t="s">
        <v>0</v>
      </c>
      <c r="D2" s="139"/>
      <c r="E2" s="139"/>
      <c r="F2" s="139"/>
      <c r="G2" s="140"/>
      <c r="H2" s="7" t="s">
        <v>13</v>
      </c>
      <c r="I2" s="139" t="s">
        <v>10</v>
      </c>
      <c r="J2" s="139"/>
      <c r="K2" s="139"/>
      <c r="L2" s="139"/>
      <c r="M2" s="139"/>
      <c r="N2" s="140"/>
      <c r="P2" s="6" t="s">
        <v>7</v>
      </c>
      <c r="Q2" s="150" t="s">
        <v>0</v>
      </c>
      <c r="R2" s="139"/>
      <c r="S2" s="139"/>
      <c r="T2" s="139"/>
      <c r="U2" s="140"/>
      <c r="V2" s="8" t="s">
        <v>14</v>
      </c>
      <c r="W2" s="138" t="s">
        <v>10</v>
      </c>
      <c r="X2" s="139"/>
      <c r="Y2" s="139"/>
      <c r="Z2" s="139"/>
      <c r="AA2" s="139"/>
      <c r="AB2" s="140"/>
      <c r="AD2" s="6" t="s">
        <v>7</v>
      </c>
      <c r="AE2" s="150" t="s">
        <v>0</v>
      </c>
      <c r="AF2" s="139"/>
      <c r="AG2" s="139"/>
      <c r="AH2" s="139"/>
      <c r="AI2" s="140"/>
      <c r="AJ2" s="9" t="s">
        <v>41</v>
      </c>
      <c r="AK2" s="138" t="s">
        <v>10</v>
      </c>
      <c r="AL2" s="139"/>
      <c r="AM2" s="139"/>
      <c r="AN2" s="139"/>
      <c r="AO2" s="139"/>
      <c r="AP2" s="140"/>
      <c r="AR2" s="6" t="s">
        <v>7</v>
      </c>
      <c r="AS2" s="150" t="s">
        <v>0</v>
      </c>
      <c r="AT2" s="139"/>
      <c r="AU2" s="139"/>
      <c r="AV2" s="139"/>
      <c r="AW2" s="140"/>
      <c r="AX2" s="33" t="s">
        <v>15</v>
      </c>
      <c r="AY2" s="138" t="s">
        <v>10</v>
      </c>
      <c r="AZ2" s="139"/>
      <c r="BA2" s="139"/>
      <c r="BB2" s="139"/>
      <c r="BC2" s="139"/>
      <c r="BD2" s="140"/>
      <c r="BF2" s="6" t="s">
        <v>7</v>
      </c>
      <c r="BG2" s="150" t="s">
        <v>0</v>
      </c>
      <c r="BH2" s="139"/>
      <c r="BI2" s="139"/>
      <c r="BJ2" s="139"/>
      <c r="BK2" s="140"/>
      <c r="BL2" s="33" t="s">
        <v>16</v>
      </c>
      <c r="BM2" s="138" t="s">
        <v>10</v>
      </c>
      <c r="BN2" s="139"/>
      <c r="BO2" s="139"/>
      <c r="BP2" s="139"/>
      <c r="BQ2" s="139"/>
      <c r="BR2" s="140"/>
    </row>
    <row r="3" spans="1:70" ht="18.75" customHeight="1">
      <c r="A3" s="4"/>
      <c r="B3" s="141" t="s">
        <v>1</v>
      </c>
      <c r="C3" s="14" t="s">
        <v>8</v>
      </c>
      <c r="D3" s="15" t="s">
        <v>9</v>
      </c>
      <c r="E3" s="58" t="s">
        <v>19</v>
      </c>
      <c r="F3" s="58" t="s">
        <v>48</v>
      </c>
      <c r="G3" s="60" t="s">
        <v>50</v>
      </c>
      <c r="H3" s="134">
        <v>1</v>
      </c>
      <c r="I3" s="134">
        <v>2</v>
      </c>
      <c r="J3" s="134">
        <v>3</v>
      </c>
      <c r="K3" s="134">
        <v>4</v>
      </c>
      <c r="L3" s="145">
        <v>5</v>
      </c>
      <c r="M3" s="126" t="s">
        <v>2</v>
      </c>
      <c r="N3" s="126" t="s">
        <v>3</v>
      </c>
      <c r="P3" s="136" t="s">
        <v>1</v>
      </c>
      <c r="Q3" s="14" t="s">
        <v>8</v>
      </c>
      <c r="R3" s="15" t="s">
        <v>9</v>
      </c>
      <c r="S3" s="58" t="s">
        <v>19</v>
      </c>
      <c r="T3" s="58" t="s">
        <v>48</v>
      </c>
      <c r="U3" s="60" t="s">
        <v>50</v>
      </c>
      <c r="V3" s="143">
        <v>1</v>
      </c>
      <c r="W3" s="134">
        <v>2</v>
      </c>
      <c r="X3" s="134">
        <v>3</v>
      </c>
      <c r="Y3" s="134">
        <v>4</v>
      </c>
      <c r="Z3" s="145">
        <v>5</v>
      </c>
      <c r="AA3" s="126" t="s">
        <v>2</v>
      </c>
      <c r="AB3" s="126" t="s">
        <v>3</v>
      </c>
      <c r="AD3" s="136" t="s">
        <v>1</v>
      </c>
      <c r="AE3" s="14" t="s">
        <v>8</v>
      </c>
      <c r="AF3" s="15" t="s">
        <v>9</v>
      </c>
      <c r="AG3" s="58" t="s">
        <v>19</v>
      </c>
      <c r="AH3" s="58" t="s">
        <v>48</v>
      </c>
      <c r="AI3" s="60" t="s">
        <v>50</v>
      </c>
      <c r="AJ3" s="143">
        <v>1</v>
      </c>
      <c r="AK3" s="134">
        <v>2</v>
      </c>
      <c r="AL3" s="134">
        <v>3</v>
      </c>
      <c r="AM3" s="134">
        <v>4</v>
      </c>
      <c r="AN3" s="145">
        <v>5</v>
      </c>
      <c r="AO3" s="126" t="s">
        <v>2</v>
      </c>
      <c r="AP3" s="126" t="s">
        <v>3</v>
      </c>
      <c r="AR3" s="141" t="s">
        <v>1</v>
      </c>
      <c r="AS3" s="14" t="s">
        <v>8</v>
      </c>
      <c r="AT3" s="15" t="s">
        <v>9</v>
      </c>
      <c r="AU3" s="58" t="s">
        <v>19</v>
      </c>
      <c r="AV3" s="58" t="s">
        <v>48</v>
      </c>
      <c r="AW3" s="60" t="s">
        <v>50</v>
      </c>
      <c r="AX3" s="143">
        <v>1</v>
      </c>
      <c r="AY3" s="134">
        <v>2</v>
      </c>
      <c r="AZ3" s="134">
        <v>3</v>
      </c>
      <c r="BA3" s="134">
        <v>4</v>
      </c>
      <c r="BB3" s="145">
        <v>5</v>
      </c>
      <c r="BC3" s="126" t="s">
        <v>2</v>
      </c>
      <c r="BD3" s="126" t="s">
        <v>3</v>
      </c>
      <c r="BF3" s="141" t="s">
        <v>1</v>
      </c>
      <c r="BG3" s="14" t="s">
        <v>8</v>
      </c>
      <c r="BH3" s="15" t="s">
        <v>9</v>
      </c>
      <c r="BI3" s="58" t="s">
        <v>19</v>
      </c>
      <c r="BJ3" s="58" t="s">
        <v>48</v>
      </c>
      <c r="BK3" s="60" t="s">
        <v>50</v>
      </c>
      <c r="BL3" s="143">
        <v>1</v>
      </c>
      <c r="BM3" s="134">
        <v>2</v>
      </c>
      <c r="BN3" s="134">
        <v>3</v>
      </c>
      <c r="BO3" s="134">
        <v>4</v>
      </c>
      <c r="BP3" s="145">
        <v>5</v>
      </c>
      <c r="BQ3" s="126" t="s">
        <v>2</v>
      </c>
      <c r="BR3" s="126" t="s">
        <v>3</v>
      </c>
    </row>
    <row r="4" spans="1:70" ht="16.5" customHeight="1" thickBot="1">
      <c r="A4" s="4"/>
      <c r="B4" s="142"/>
      <c r="C4" s="11" t="s">
        <v>4</v>
      </c>
      <c r="D4" s="12" t="s">
        <v>6</v>
      </c>
      <c r="E4" s="12" t="s">
        <v>5</v>
      </c>
      <c r="F4" s="56" t="s">
        <v>47</v>
      </c>
      <c r="G4" s="61" t="s">
        <v>51</v>
      </c>
      <c r="H4" s="135"/>
      <c r="I4" s="135"/>
      <c r="J4" s="135"/>
      <c r="K4" s="135"/>
      <c r="L4" s="146"/>
      <c r="M4" s="127"/>
      <c r="N4" s="127"/>
      <c r="P4" s="137"/>
      <c r="Q4" s="11" t="s">
        <v>4</v>
      </c>
      <c r="R4" s="12" t="s">
        <v>6</v>
      </c>
      <c r="S4" s="12" t="s">
        <v>5</v>
      </c>
      <c r="T4" s="56" t="s">
        <v>47</v>
      </c>
      <c r="U4" s="61" t="s">
        <v>51</v>
      </c>
      <c r="V4" s="144"/>
      <c r="W4" s="135"/>
      <c r="X4" s="135"/>
      <c r="Y4" s="135"/>
      <c r="Z4" s="146"/>
      <c r="AA4" s="127"/>
      <c r="AB4" s="127"/>
      <c r="AD4" s="137"/>
      <c r="AE4" s="11" t="s">
        <v>4</v>
      </c>
      <c r="AF4" s="12" t="s">
        <v>6</v>
      </c>
      <c r="AG4" s="12" t="s">
        <v>5</v>
      </c>
      <c r="AH4" s="56" t="s">
        <v>47</v>
      </c>
      <c r="AI4" s="61" t="s">
        <v>51</v>
      </c>
      <c r="AJ4" s="144"/>
      <c r="AK4" s="135"/>
      <c r="AL4" s="135"/>
      <c r="AM4" s="135"/>
      <c r="AN4" s="146"/>
      <c r="AO4" s="127"/>
      <c r="AP4" s="127"/>
      <c r="AR4" s="142"/>
      <c r="AS4" s="11" t="s">
        <v>4</v>
      </c>
      <c r="AT4" s="12" t="s">
        <v>6</v>
      </c>
      <c r="AU4" s="12" t="s">
        <v>5</v>
      </c>
      <c r="AV4" s="56" t="s">
        <v>47</v>
      </c>
      <c r="AW4" s="61" t="s">
        <v>51</v>
      </c>
      <c r="AX4" s="144"/>
      <c r="AY4" s="135"/>
      <c r="AZ4" s="135"/>
      <c r="BA4" s="135"/>
      <c r="BB4" s="146"/>
      <c r="BC4" s="151"/>
      <c r="BD4" s="151"/>
      <c r="BF4" s="142"/>
      <c r="BG4" s="11" t="s">
        <v>4</v>
      </c>
      <c r="BH4" s="12" t="s">
        <v>6</v>
      </c>
      <c r="BI4" s="12" t="s">
        <v>5</v>
      </c>
      <c r="BJ4" s="56" t="s">
        <v>47</v>
      </c>
      <c r="BK4" s="61" t="s">
        <v>51</v>
      </c>
      <c r="BL4" s="144"/>
      <c r="BM4" s="135"/>
      <c r="BN4" s="135"/>
      <c r="BO4" s="135"/>
      <c r="BP4" s="146"/>
      <c r="BQ4" s="127"/>
      <c r="BR4" s="127"/>
    </row>
    <row r="5" spans="1:70" ht="16.5" thickBot="1">
      <c r="A5" s="4"/>
      <c r="B5" s="13">
        <v>1</v>
      </c>
      <c r="C5" s="71">
        <v>1000</v>
      </c>
      <c r="D5" s="10">
        <v>1000</v>
      </c>
      <c r="E5" s="10">
        <v>150</v>
      </c>
      <c r="F5" s="10">
        <v>0.1</v>
      </c>
      <c r="G5" s="74">
        <f>ROUND(E5/D5/F5/25*1000,2)</f>
        <v>60</v>
      </c>
      <c r="H5" s="3">
        <v>1052.9000000000001</v>
      </c>
      <c r="I5" s="3">
        <v>1072.2</v>
      </c>
      <c r="J5" s="3">
        <v>1052.5</v>
      </c>
      <c r="K5" s="3">
        <v>1054.5</v>
      </c>
      <c r="L5" s="77">
        <v>1064.4000000000001</v>
      </c>
      <c r="M5" s="120">
        <f>ROUND(AVERAGE(H5:L5),2)</f>
        <v>1059.3</v>
      </c>
      <c r="N5" s="82">
        <f t="shared" ref="N5:N13" si="0">STDEV(H5:L5)</f>
        <v>8.6985630997309116</v>
      </c>
      <c r="P5" s="13">
        <v>1</v>
      </c>
      <c r="Q5" s="71">
        <v>1000</v>
      </c>
      <c r="R5" s="10">
        <v>1000</v>
      </c>
      <c r="S5" s="10">
        <v>150</v>
      </c>
      <c r="T5" s="10">
        <v>0.1</v>
      </c>
      <c r="U5" s="74">
        <f>ROUND(S5/R5/T5/25*1000,2)</f>
        <v>60</v>
      </c>
      <c r="V5" s="6">
        <v>1105.5999999999999</v>
      </c>
      <c r="W5" s="10">
        <v>1109</v>
      </c>
      <c r="X5" s="93">
        <v>1098.4000000000001</v>
      </c>
      <c r="Y5" s="93">
        <v>1088.5</v>
      </c>
      <c r="Z5" s="108">
        <v>1095.0999999999999</v>
      </c>
      <c r="AA5" s="117">
        <f t="shared" ref="AA5:AA14" si="1">ROUND(AVERAGE(V5:Z5),2)</f>
        <v>1099.32</v>
      </c>
      <c r="AB5" s="82">
        <f t="shared" ref="AB5:AB13" si="2">STDEV(V5:Z5)</f>
        <v>8.1985974410261093</v>
      </c>
      <c r="AD5" s="13">
        <v>1</v>
      </c>
      <c r="AE5" s="71">
        <v>1000</v>
      </c>
      <c r="AF5" s="10">
        <v>1000</v>
      </c>
      <c r="AG5" s="10">
        <v>150</v>
      </c>
      <c r="AH5" s="10">
        <v>0.1</v>
      </c>
      <c r="AI5" s="74">
        <f>ROUND(AG5/AF5/AH5/25*1000,2)</f>
        <v>60</v>
      </c>
      <c r="AJ5" s="71">
        <v>335.18</v>
      </c>
      <c r="AK5" s="10">
        <v>340.95</v>
      </c>
      <c r="AL5" s="10">
        <v>335.43</v>
      </c>
      <c r="AM5" s="10">
        <v>336.19</v>
      </c>
      <c r="AN5" s="104">
        <v>338.94</v>
      </c>
      <c r="AO5" s="120">
        <f>ROUND(AVERAGE(AJ5:AN5),2)</f>
        <v>337.34</v>
      </c>
      <c r="AP5" s="82">
        <f>STDEV(AJ5:AN5)</f>
        <v>2.5113880624069163</v>
      </c>
      <c r="AR5" s="13">
        <v>1</v>
      </c>
      <c r="AS5" s="71">
        <v>1000</v>
      </c>
      <c r="AT5" s="10">
        <v>1000</v>
      </c>
      <c r="AU5" s="10">
        <v>150</v>
      </c>
      <c r="AV5" s="10">
        <v>0.1</v>
      </c>
      <c r="AW5" s="74">
        <f>ROUND(AU5/AT5/AV5/25*1000,2)</f>
        <v>60</v>
      </c>
      <c r="AX5" s="3">
        <v>621.62</v>
      </c>
      <c r="AY5" s="2">
        <v>633.6</v>
      </c>
      <c r="AZ5" s="2">
        <v>622.29999999999995</v>
      </c>
      <c r="BA5" s="2">
        <v>617.70000000000005</v>
      </c>
      <c r="BB5" s="2">
        <v>626</v>
      </c>
      <c r="BC5" s="118">
        <f>ROUND(AVERAGE(AX5:BB5),2)</f>
        <v>624.24</v>
      </c>
      <c r="BD5" s="17">
        <f>STDEV(AX5:BB5)</f>
        <v>6.0022229215516472</v>
      </c>
      <c r="BF5" s="13">
        <v>1</v>
      </c>
      <c r="BG5" s="71">
        <v>1000</v>
      </c>
      <c r="BH5" s="10">
        <v>1000</v>
      </c>
      <c r="BI5" s="10">
        <v>150</v>
      </c>
      <c r="BJ5" s="10">
        <v>0.1</v>
      </c>
      <c r="BK5" s="74">
        <f>ROUND(BI5/BH5/BJ5/25*1000,2)</f>
        <v>60</v>
      </c>
      <c r="BL5" s="94">
        <v>748.96</v>
      </c>
      <c r="BM5" s="95">
        <v>767.33</v>
      </c>
      <c r="BN5" s="95">
        <v>747.69</v>
      </c>
      <c r="BO5" s="95">
        <v>740.32</v>
      </c>
      <c r="BP5" s="96">
        <v>753.06</v>
      </c>
      <c r="BQ5" s="115">
        <f>ROUND(AVERAGE(BL5:BP5),2)</f>
        <v>751.47</v>
      </c>
      <c r="BR5" s="82">
        <f>STDEV(BL5:BP5)</f>
        <v>9.9872253404036027</v>
      </c>
    </row>
    <row r="6" spans="1:70" ht="16.5" thickBot="1">
      <c r="A6" s="4"/>
      <c r="B6" s="19">
        <v>2</v>
      </c>
      <c r="C6" s="14">
        <v>1000</v>
      </c>
      <c r="D6" s="2">
        <v>1000</v>
      </c>
      <c r="E6" s="2">
        <v>200</v>
      </c>
      <c r="F6" s="2">
        <v>0.1</v>
      </c>
      <c r="G6" s="75">
        <f t="shared" ref="G6:G14" si="3">ROUND(E6/D6/F6/25*1000,2)</f>
        <v>80</v>
      </c>
      <c r="H6" s="3">
        <v>1147.7</v>
      </c>
      <c r="I6" s="3">
        <v>1142</v>
      </c>
      <c r="J6" s="3">
        <v>1140.0999999999999</v>
      </c>
      <c r="K6" s="3">
        <v>1130.4000000000001</v>
      </c>
      <c r="L6" s="77">
        <v>1146.2</v>
      </c>
      <c r="M6" s="83">
        <f>ROUND(AVERAGE(H6:L6),2)</f>
        <v>1141.28</v>
      </c>
      <c r="N6" s="84">
        <f t="shared" si="0"/>
        <v>6.8137361263846881</v>
      </c>
      <c r="P6" s="19">
        <v>2</v>
      </c>
      <c r="Q6" s="14">
        <v>1000</v>
      </c>
      <c r="R6" s="2">
        <v>1000</v>
      </c>
      <c r="S6" s="2">
        <v>200</v>
      </c>
      <c r="T6" s="2">
        <v>0.1</v>
      </c>
      <c r="U6" s="75">
        <f t="shared" ref="U6:U14" si="4">ROUND(S6/R6/T6/25*1000,2)</f>
        <v>80</v>
      </c>
      <c r="V6" s="97">
        <v>1222.2</v>
      </c>
      <c r="W6" s="3">
        <v>1227.9000000000001</v>
      </c>
      <c r="X6" s="3">
        <v>1225.0999999999999</v>
      </c>
      <c r="Y6" s="3">
        <v>1222.3</v>
      </c>
      <c r="Z6" s="109">
        <v>1229.0999999999999</v>
      </c>
      <c r="AA6" s="106">
        <f t="shared" si="1"/>
        <v>1225.32</v>
      </c>
      <c r="AB6" s="84">
        <f t="shared" si="2"/>
        <v>3.1562636138320186</v>
      </c>
      <c r="AD6" s="19">
        <v>2</v>
      </c>
      <c r="AE6" s="14">
        <v>1000</v>
      </c>
      <c r="AF6" s="2">
        <v>1000</v>
      </c>
      <c r="AG6" s="2">
        <v>200</v>
      </c>
      <c r="AH6" s="2">
        <v>0.1</v>
      </c>
      <c r="AI6" s="75">
        <f t="shared" ref="AI6:AI14" si="5">ROUND(AG6/AF6/AH6/25*1000,2)</f>
        <v>80</v>
      </c>
      <c r="AJ6" s="97">
        <v>363.87</v>
      </c>
      <c r="AK6" s="2">
        <v>360.83</v>
      </c>
      <c r="AL6" s="2">
        <v>359.38</v>
      </c>
      <c r="AM6" s="2">
        <v>356.37</v>
      </c>
      <c r="AN6" s="105">
        <v>363.09</v>
      </c>
      <c r="AO6" s="83">
        <f>ROUND(AVERAGE(AJ6:AN6),2)</f>
        <v>360.71</v>
      </c>
      <c r="AP6" s="84">
        <f>STDEV(AJ6:AN6)</f>
        <v>3.0111824919788521</v>
      </c>
      <c r="AR6" s="19">
        <v>2</v>
      </c>
      <c r="AS6" s="14">
        <v>1000</v>
      </c>
      <c r="AT6" s="2">
        <v>1000</v>
      </c>
      <c r="AU6" s="2">
        <v>200</v>
      </c>
      <c r="AV6" s="2">
        <v>0.1</v>
      </c>
      <c r="AW6" s="75">
        <f t="shared" ref="AW6:AW14" si="6">ROUND(AU6/AT6/AV6/25*1000,2)</f>
        <v>80</v>
      </c>
      <c r="AX6" s="4">
        <v>694.5</v>
      </c>
      <c r="AY6" s="2">
        <v>691.88</v>
      </c>
      <c r="AZ6" s="2">
        <v>690.44</v>
      </c>
      <c r="BA6" s="2">
        <v>682.69</v>
      </c>
      <c r="BB6" s="2">
        <v>695.78</v>
      </c>
      <c r="BC6" s="16">
        <f>ROUND(AVERAGE(AX6:BB6),2)</f>
        <v>691.06</v>
      </c>
      <c r="BD6" s="21">
        <f t="shared" ref="BD6:BD13" si="7">STDEV(AX6:BB6)</f>
        <v>5.1289784557940665</v>
      </c>
      <c r="BF6" s="19">
        <v>2</v>
      </c>
      <c r="BG6" s="14">
        <v>1000</v>
      </c>
      <c r="BH6" s="2">
        <v>1000</v>
      </c>
      <c r="BI6" s="2">
        <v>200</v>
      </c>
      <c r="BJ6" s="2">
        <v>0.1</v>
      </c>
      <c r="BK6" s="75">
        <f t="shared" ref="BK6:BK14" si="8">ROUND(BI6/BH6/BJ6/25*1000,2)</f>
        <v>80</v>
      </c>
      <c r="BL6" s="97">
        <v>908.17</v>
      </c>
      <c r="BM6" s="25">
        <v>908.31</v>
      </c>
      <c r="BN6" s="2">
        <v>905.97</v>
      </c>
      <c r="BO6" s="25">
        <v>895.43</v>
      </c>
      <c r="BP6" s="98">
        <v>913.55</v>
      </c>
      <c r="BQ6" s="83">
        <f>ROUND(AVERAGE(BL6:BP6),2)</f>
        <v>906.29</v>
      </c>
      <c r="BR6" s="84">
        <f>STDEV(BL6:BP6)</f>
        <v>6.6776552771163624</v>
      </c>
    </row>
    <row r="7" spans="1:70" ht="16.5" thickBot="1">
      <c r="A7" s="4"/>
      <c r="B7" s="19">
        <v>3</v>
      </c>
      <c r="C7" s="14">
        <v>1000</v>
      </c>
      <c r="D7" s="2">
        <v>1000</v>
      </c>
      <c r="E7" s="2">
        <v>250</v>
      </c>
      <c r="F7" s="2">
        <v>0.1</v>
      </c>
      <c r="G7" s="75">
        <f t="shared" si="3"/>
        <v>100</v>
      </c>
      <c r="H7" s="41">
        <v>1003.8</v>
      </c>
      <c r="I7" s="3">
        <v>1174.5999999999999</v>
      </c>
      <c r="J7" s="3">
        <v>1190.8</v>
      </c>
      <c r="K7" s="3">
        <v>1203.3</v>
      </c>
      <c r="L7" s="77">
        <v>1184.7</v>
      </c>
      <c r="M7" s="116">
        <f>ROUND(AVERAGE(I7:L7),2)</f>
        <v>1188.3499999999999</v>
      </c>
      <c r="N7" s="84">
        <f>STDEV(I7:L7)</f>
        <v>11.998472124955475</v>
      </c>
      <c r="P7" s="19">
        <v>3</v>
      </c>
      <c r="Q7" s="14">
        <v>1000</v>
      </c>
      <c r="R7" s="2">
        <v>1000</v>
      </c>
      <c r="S7" s="2">
        <v>250</v>
      </c>
      <c r="T7" s="2">
        <v>0.1</v>
      </c>
      <c r="U7" s="75">
        <f t="shared" si="4"/>
        <v>100</v>
      </c>
      <c r="V7" s="97">
        <v>1264.7</v>
      </c>
      <c r="W7" s="3">
        <v>1261.7</v>
      </c>
      <c r="X7" s="3">
        <v>1272</v>
      </c>
      <c r="Y7" s="3">
        <v>1275</v>
      </c>
      <c r="Z7" s="109">
        <v>1260</v>
      </c>
      <c r="AA7" s="106">
        <f t="shared" si="1"/>
        <v>1266.68</v>
      </c>
      <c r="AB7" s="84">
        <f t="shared" si="2"/>
        <v>6.535824355045035</v>
      </c>
      <c r="AD7" s="19">
        <v>3</v>
      </c>
      <c r="AE7" s="14">
        <v>1000</v>
      </c>
      <c r="AF7" s="2">
        <v>1000</v>
      </c>
      <c r="AG7" s="2">
        <v>250</v>
      </c>
      <c r="AH7" s="2">
        <v>0.1</v>
      </c>
      <c r="AI7" s="75">
        <f t="shared" si="5"/>
        <v>100</v>
      </c>
      <c r="AJ7" s="99">
        <v>318.94</v>
      </c>
      <c r="AK7" s="2">
        <v>371.6</v>
      </c>
      <c r="AL7" s="2">
        <v>378.87</v>
      </c>
      <c r="AM7" s="2">
        <v>382.39</v>
      </c>
      <c r="AN7" s="105">
        <v>375.68</v>
      </c>
      <c r="AO7" s="116">
        <f>ROUND(AVERAGE(AK7:AN7),2)</f>
        <v>377.14</v>
      </c>
      <c r="AP7" s="84">
        <f>STDEV(AK7:AN7)</f>
        <v>4.5963209925620445</v>
      </c>
      <c r="AR7" s="19">
        <v>3</v>
      </c>
      <c r="AS7" s="14">
        <v>1000</v>
      </c>
      <c r="AT7" s="2">
        <v>1000</v>
      </c>
      <c r="AU7" s="2">
        <v>250</v>
      </c>
      <c r="AV7" s="2">
        <v>0.1</v>
      </c>
      <c r="AW7" s="75">
        <f t="shared" si="6"/>
        <v>100</v>
      </c>
      <c r="AX7" s="41">
        <v>616.20000000000005</v>
      </c>
      <c r="AY7" s="2">
        <v>719.44</v>
      </c>
      <c r="AZ7" s="2">
        <v>734.75</v>
      </c>
      <c r="BA7" s="2">
        <v>743.62</v>
      </c>
      <c r="BB7" s="2">
        <v>728.14</v>
      </c>
      <c r="BC7" s="124">
        <f>ROUND(AVERAGE(AY7:BB7),2)</f>
        <v>731.49</v>
      </c>
      <c r="BD7" s="21">
        <f>STDEV(AY7:BB7)</f>
        <v>10.233759084520194</v>
      </c>
      <c r="BF7" s="19">
        <v>3</v>
      </c>
      <c r="BG7" s="14">
        <v>1000</v>
      </c>
      <c r="BH7" s="2">
        <v>1000</v>
      </c>
      <c r="BI7" s="2">
        <v>250</v>
      </c>
      <c r="BJ7" s="2">
        <v>0.1</v>
      </c>
      <c r="BK7" s="75">
        <f t="shared" si="8"/>
        <v>100</v>
      </c>
      <c r="BL7" s="99">
        <v>824.45</v>
      </c>
      <c r="BM7" s="25">
        <v>963.2</v>
      </c>
      <c r="BN7" s="100">
        <v>983.43</v>
      </c>
      <c r="BO7" s="25">
        <v>997.17</v>
      </c>
      <c r="BP7" s="98">
        <v>971.34</v>
      </c>
      <c r="BQ7" s="116">
        <f>ROUND(AVERAGE(BM7:BP7),2)</f>
        <v>978.79</v>
      </c>
      <c r="BR7" s="84">
        <f>STDEV(BM7:BP7)</f>
        <v>14.808831824286434</v>
      </c>
    </row>
    <row r="8" spans="1:70" ht="16.5" thickBot="1">
      <c r="A8" s="4"/>
      <c r="B8" s="19">
        <v>4</v>
      </c>
      <c r="C8" s="14">
        <v>1000</v>
      </c>
      <c r="D8" s="2">
        <v>500</v>
      </c>
      <c r="E8" s="2">
        <v>150</v>
      </c>
      <c r="F8" s="2">
        <v>0.1</v>
      </c>
      <c r="G8" s="75">
        <f t="shared" si="3"/>
        <v>120</v>
      </c>
      <c r="H8" s="3">
        <v>1169.2</v>
      </c>
      <c r="I8" s="3">
        <v>1159.7</v>
      </c>
      <c r="J8" s="3">
        <v>1166.8</v>
      </c>
      <c r="K8" s="3">
        <v>1149.0999999999999</v>
      </c>
      <c r="L8" s="77">
        <v>1135.0999999999999</v>
      </c>
      <c r="M8" s="83">
        <f t="shared" ref="M8:M14" si="9">ROUND(AVERAGE(H8:L8),2)</f>
        <v>1155.98</v>
      </c>
      <c r="N8" s="84">
        <f t="shared" si="0"/>
        <v>14.044465101953916</v>
      </c>
      <c r="P8" s="19">
        <v>4</v>
      </c>
      <c r="Q8" s="14">
        <v>1000</v>
      </c>
      <c r="R8" s="2">
        <v>500</v>
      </c>
      <c r="S8" s="2">
        <v>150</v>
      </c>
      <c r="T8" s="2">
        <v>0.1</v>
      </c>
      <c r="U8" s="75">
        <f t="shared" si="4"/>
        <v>120</v>
      </c>
      <c r="V8" s="97">
        <v>1289.3</v>
      </c>
      <c r="W8" s="3">
        <v>1285.8</v>
      </c>
      <c r="X8" s="3">
        <v>1290.5</v>
      </c>
      <c r="Y8" s="3">
        <v>1282.5</v>
      </c>
      <c r="Z8" s="109">
        <v>1283.8</v>
      </c>
      <c r="AA8" s="112">
        <f t="shared" si="1"/>
        <v>1286.3800000000001</v>
      </c>
      <c r="AB8" s="84">
        <f t="shared" si="2"/>
        <v>3.4477528913772235</v>
      </c>
      <c r="AD8" s="19">
        <v>4</v>
      </c>
      <c r="AE8" s="14">
        <v>1000</v>
      </c>
      <c r="AF8" s="2">
        <v>500</v>
      </c>
      <c r="AG8" s="2">
        <v>150</v>
      </c>
      <c r="AH8" s="2">
        <v>0.1</v>
      </c>
      <c r="AI8" s="75">
        <f t="shared" si="5"/>
        <v>120</v>
      </c>
      <c r="AJ8" s="97">
        <v>372.17</v>
      </c>
      <c r="AK8" s="2">
        <v>369.27</v>
      </c>
      <c r="AL8" s="2">
        <v>372.23</v>
      </c>
      <c r="AM8" s="2">
        <v>365.94</v>
      </c>
      <c r="AN8" s="105">
        <v>361.95</v>
      </c>
      <c r="AO8" s="83">
        <f t="shared" ref="AO8:AO14" si="10">ROUND(AVERAGE(AJ8:AN8),2)</f>
        <v>368.31</v>
      </c>
      <c r="AP8" s="84">
        <f t="shared" ref="AP8:AP14" si="11">STDEV(AJ8:AN8)</f>
        <v>4.3947150078247503</v>
      </c>
      <c r="AR8" s="19">
        <v>4</v>
      </c>
      <c r="AS8" s="14">
        <v>1000</v>
      </c>
      <c r="AT8" s="2">
        <v>500</v>
      </c>
      <c r="AU8" s="2">
        <v>150</v>
      </c>
      <c r="AV8" s="2">
        <v>0.1</v>
      </c>
      <c r="AW8" s="75">
        <f t="shared" si="6"/>
        <v>120</v>
      </c>
      <c r="AX8" s="3">
        <v>728.49</v>
      </c>
      <c r="AY8" s="2">
        <v>720.96</v>
      </c>
      <c r="AZ8" s="2">
        <v>727.95</v>
      </c>
      <c r="BA8" s="2">
        <v>714.26</v>
      </c>
      <c r="BB8" s="2">
        <v>703.56</v>
      </c>
      <c r="BC8" s="16">
        <f t="shared" ref="BC8:BC14" si="12">ROUND(AVERAGE(AX8:BB8),2)</f>
        <v>719.04</v>
      </c>
      <c r="BD8" s="21">
        <f t="shared" si="7"/>
        <v>10.426597239751842</v>
      </c>
      <c r="BF8" s="19">
        <v>4</v>
      </c>
      <c r="BG8" s="14">
        <v>1000</v>
      </c>
      <c r="BH8" s="2">
        <v>500</v>
      </c>
      <c r="BI8" s="2">
        <v>150</v>
      </c>
      <c r="BJ8" s="2">
        <v>0.1</v>
      </c>
      <c r="BK8" s="75">
        <f t="shared" si="8"/>
        <v>120</v>
      </c>
      <c r="BL8" s="101">
        <v>974.83</v>
      </c>
      <c r="BM8" s="25">
        <v>964.42</v>
      </c>
      <c r="BN8" s="25">
        <v>974.22</v>
      </c>
      <c r="BO8" s="25">
        <v>952.9</v>
      </c>
      <c r="BP8" s="98">
        <v>940.37</v>
      </c>
      <c r="BQ8" s="83">
        <f t="shared" ref="BQ8:BQ14" si="13">ROUND(AVERAGE(BL8:BP8),2)</f>
        <v>961.35</v>
      </c>
      <c r="BR8" s="84">
        <f t="shared" ref="BR8:BR13" si="14">STDEV(BL8:BP8)</f>
        <v>14.733762927371963</v>
      </c>
    </row>
    <row r="9" spans="1:70" ht="16.5" thickBot="1">
      <c r="A9" s="4"/>
      <c r="B9" s="19">
        <v>5</v>
      </c>
      <c r="C9" s="14">
        <v>1000</v>
      </c>
      <c r="D9" s="2">
        <v>500</v>
      </c>
      <c r="E9" s="2">
        <v>200</v>
      </c>
      <c r="F9" s="2">
        <v>0.1</v>
      </c>
      <c r="G9" s="75">
        <f t="shared" si="3"/>
        <v>160</v>
      </c>
      <c r="H9" s="3">
        <v>1121</v>
      </c>
      <c r="I9" s="3">
        <v>1098.3</v>
      </c>
      <c r="J9" s="3">
        <v>1129.3</v>
      </c>
      <c r="K9" s="3">
        <v>1089.4000000000001</v>
      </c>
      <c r="L9" s="77">
        <v>1123.9000000000001</v>
      </c>
      <c r="M9" s="83">
        <f t="shared" si="9"/>
        <v>1112.3800000000001</v>
      </c>
      <c r="N9" s="84">
        <f t="shared" si="0"/>
        <v>17.46158641132012</v>
      </c>
      <c r="P9" s="19">
        <v>5</v>
      </c>
      <c r="Q9" s="14">
        <v>1000</v>
      </c>
      <c r="R9" s="2">
        <v>500</v>
      </c>
      <c r="S9" s="2">
        <v>200</v>
      </c>
      <c r="T9" s="2">
        <v>0.1</v>
      </c>
      <c r="U9" s="75">
        <f t="shared" si="4"/>
        <v>160</v>
      </c>
      <c r="V9" s="97">
        <v>1211.9000000000001</v>
      </c>
      <c r="W9" s="3">
        <v>1204.0999999999999</v>
      </c>
      <c r="X9" s="22">
        <v>1226.5999999999999</v>
      </c>
      <c r="Y9" s="3">
        <v>1197</v>
      </c>
      <c r="Z9" s="109">
        <v>1222.2</v>
      </c>
      <c r="AA9" s="106">
        <f t="shared" si="1"/>
        <v>1212.3599999999999</v>
      </c>
      <c r="AB9" s="84">
        <f t="shared" si="2"/>
        <v>12.287920898182895</v>
      </c>
      <c r="AD9" s="19">
        <v>5</v>
      </c>
      <c r="AE9" s="14">
        <v>1000</v>
      </c>
      <c r="AF9" s="2">
        <v>500</v>
      </c>
      <c r="AG9" s="2">
        <v>200</v>
      </c>
      <c r="AH9" s="2">
        <v>0.1</v>
      </c>
      <c r="AI9" s="75">
        <f t="shared" si="5"/>
        <v>160</v>
      </c>
      <c r="AJ9" s="97">
        <v>356.71</v>
      </c>
      <c r="AK9" s="2">
        <v>347.96</v>
      </c>
      <c r="AL9" s="2">
        <v>359.48</v>
      </c>
      <c r="AM9" s="2">
        <v>345.74</v>
      </c>
      <c r="AN9" s="105">
        <v>357.05</v>
      </c>
      <c r="AO9" s="83">
        <f t="shared" si="10"/>
        <v>353.39</v>
      </c>
      <c r="AP9" s="84">
        <f t="shared" si="11"/>
        <v>6.113785243202452</v>
      </c>
      <c r="AR9" s="19">
        <v>5</v>
      </c>
      <c r="AS9" s="14">
        <v>1000</v>
      </c>
      <c r="AT9" s="2">
        <v>500</v>
      </c>
      <c r="AU9" s="2">
        <v>200</v>
      </c>
      <c r="AV9" s="2">
        <v>0.1</v>
      </c>
      <c r="AW9" s="75">
        <f t="shared" si="6"/>
        <v>160</v>
      </c>
      <c r="AX9" s="3">
        <v>674.77</v>
      </c>
      <c r="AY9" s="2">
        <v>657.39</v>
      </c>
      <c r="AZ9" s="2">
        <v>683.11</v>
      </c>
      <c r="BA9" s="2">
        <v>653.30999999999995</v>
      </c>
      <c r="BB9" s="2">
        <v>677.35</v>
      </c>
      <c r="BC9" s="16">
        <f t="shared" si="12"/>
        <v>669.19</v>
      </c>
      <c r="BD9" s="21">
        <f t="shared" si="7"/>
        <v>13.06620373329609</v>
      </c>
      <c r="BF9" s="19">
        <v>5</v>
      </c>
      <c r="BG9" s="14">
        <v>1000</v>
      </c>
      <c r="BH9" s="2">
        <v>500</v>
      </c>
      <c r="BI9" s="2">
        <v>200</v>
      </c>
      <c r="BJ9" s="2">
        <v>0.1</v>
      </c>
      <c r="BK9" s="75">
        <f t="shared" si="8"/>
        <v>160</v>
      </c>
      <c r="BL9" s="102">
        <v>882.98</v>
      </c>
      <c r="BM9" s="25">
        <v>857.11</v>
      </c>
      <c r="BN9" s="25">
        <v>899.72</v>
      </c>
      <c r="BO9" s="25">
        <v>848.57</v>
      </c>
      <c r="BP9" s="98">
        <v>890.61</v>
      </c>
      <c r="BQ9" s="83">
        <f t="shared" si="13"/>
        <v>875.8</v>
      </c>
      <c r="BR9" s="84">
        <f t="shared" si="14"/>
        <v>21.987745905390113</v>
      </c>
    </row>
    <row r="10" spans="1:70" ht="16.5" thickBot="1">
      <c r="A10" s="4"/>
      <c r="B10" s="19">
        <v>6</v>
      </c>
      <c r="C10" s="14">
        <v>1000</v>
      </c>
      <c r="D10" s="2">
        <v>500</v>
      </c>
      <c r="E10" s="2">
        <v>250</v>
      </c>
      <c r="F10" s="2">
        <v>0.1</v>
      </c>
      <c r="G10" s="75">
        <f t="shared" si="3"/>
        <v>200</v>
      </c>
      <c r="H10" s="3">
        <v>1129.5999999999999</v>
      </c>
      <c r="I10" s="3">
        <v>1106.9000000000001</v>
      </c>
      <c r="J10" s="3">
        <v>1120.7</v>
      </c>
      <c r="K10" s="3">
        <v>1098.7</v>
      </c>
      <c r="L10" s="77">
        <v>1141.2</v>
      </c>
      <c r="M10" s="83">
        <f t="shared" si="9"/>
        <v>1119.42</v>
      </c>
      <c r="N10" s="84">
        <f t="shared" si="0"/>
        <v>17.071233113047196</v>
      </c>
      <c r="P10" s="19">
        <v>6</v>
      </c>
      <c r="Q10" s="14">
        <v>1000</v>
      </c>
      <c r="R10" s="2">
        <v>500</v>
      </c>
      <c r="S10" s="2">
        <v>250</v>
      </c>
      <c r="T10" s="2">
        <v>0.1</v>
      </c>
      <c r="U10" s="75">
        <f t="shared" si="4"/>
        <v>200</v>
      </c>
      <c r="V10" s="97">
        <v>1190</v>
      </c>
      <c r="W10" s="3">
        <v>1172.2</v>
      </c>
      <c r="X10" s="3">
        <v>1187.7</v>
      </c>
      <c r="Y10" s="3">
        <v>1156.5999999999999</v>
      </c>
      <c r="Z10" s="109">
        <v>1204</v>
      </c>
      <c r="AA10" s="106">
        <f t="shared" si="1"/>
        <v>1182.0999999999999</v>
      </c>
      <c r="AB10" s="84">
        <f>STDEV(V10:Z10)</f>
        <v>18.177183500201593</v>
      </c>
      <c r="AD10" s="19">
        <v>6</v>
      </c>
      <c r="AE10" s="14">
        <v>1000</v>
      </c>
      <c r="AF10" s="2">
        <v>500</v>
      </c>
      <c r="AG10" s="2">
        <v>250</v>
      </c>
      <c r="AH10" s="2">
        <v>0.1</v>
      </c>
      <c r="AI10" s="75">
        <f t="shared" si="5"/>
        <v>200</v>
      </c>
      <c r="AJ10" s="97">
        <v>359.72</v>
      </c>
      <c r="AK10" s="2">
        <v>351.44</v>
      </c>
      <c r="AL10" s="2">
        <v>355.38</v>
      </c>
      <c r="AM10" s="2">
        <v>347.68</v>
      </c>
      <c r="AN10" s="105">
        <v>361.75</v>
      </c>
      <c r="AO10" s="83">
        <f t="shared" si="10"/>
        <v>355.19</v>
      </c>
      <c r="AP10" s="84">
        <f t="shared" si="11"/>
        <v>5.7890655549924492</v>
      </c>
      <c r="AR10" s="19">
        <v>6</v>
      </c>
      <c r="AS10" s="14">
        <v>1000</v>
      </c>
      <c r="AT10" s="2">
        <v>500</v>
      </c>
      <c r="AU10" s="2">
        <v>250</v>
      </c>
      <c r="AV10" s="2">
        <v>0.1</v>
      </c>
      <c r="AW10" s="75">
        <f t="shared" si="6"/>
        <v>200</v>
      </c>
      <c r="AX10" s="3">
        <v>677.27</v>
      </c>
      <c r="AY10" s="2">
        <v>660.62</v>
      </c>
      <c r="AZ10" s="2">
        <v>665.61</v>
      </c>
      <c r="BA10" s="2">
        <v>650.83000000000004</v>
      </c>
      <c r="BB10" s="2">
        <v>682.45</v>
      </c>
      <c r="BC10" s="16">
        <f t="shared" si="12"/>
        <v>667.36</v>
      </c>
      <c r="BD10" s="21">
        <f t="shared" si="7"/>
        <v>12.724455980512483</v>
      </c>
      <c r="BF10" s="19">
        <v>6</v>
      </c>
      <c r="BG10" s="14">
        <v>1000</v>
      </c>
      <c r="BH10" s="2">
        <v>500</v>
      </c>
      <c r="BI10" s="2">
        <v>250</v>
      </c>
      <c r="BJ10" s="2">
        <v>0.1</v>
      </c>
      <c r="BK10" s="75">
        <f t="shared" si="8"/>
        <v>200</v>
      </c>
      <c r="BL10" s="102">
        <v>880.32</v>
      </c>
      <c r="BM10" s="25">
        <v>850.01</v>
      </c>
      <c r="BN10" s="25">
        <v>869.29</v>
      </c>
      <c r="BO10" s="25">
        <v>832.35</v>
      </c>
      <c r="BP10" s="98">
        <v>898.72</v>
      </c>
      <c r="BQ10" s="83">
        <f t="shared" si="13"/>
        <v>866.14</v>
      </c>
      <c r="BR10" s="84">
        <f t="shared" si="14"/>
        <v>25.857263389616474</v>
      </c>
    </row>
    <row r="11" spans="1:70" ht="16.5" thickBot="1">
      <c r="A11" s="4"/>
      <c r="B11" s="19">
        <v>7</v>
      </c>
      <c r="C11" s="14">
        <v>1000</v>
      </c>
      <c r="D11" s="2">
        <v>300</v>
      </c>
      <c r="E11" s="2">
        <v>150</v>
      </c>
      <c r="F11" s="2">
        <v>0.1</v>
      </c>
      <c r="G11" s="75">
        <f t="shared" si="3"/>
        <v>200</v>
      </c>
      <c r="H11" s="3">
        <v>1084</v>
      </c>
      <c r="I11" s="3">
        <v>1070</v>
      </c>
      <c r="J11" s="3">
        <v>1050.5</v>
      </c>
      <c r="K11" s="3">
        <v>1073.3</v>
      </c>
      <c r="L11" s="77">
        <v>1058</v>
      </c>
      <c r="M11" s="83">
        <f t="shared" si="9"/>
        <v>1067.1600000000001</v>
      </c>
      <c r="N11" s="84">
        <f t="shared" si="0"/>
        <v>13.14165134220201</v>
      </c>
      <c r="P11" s="19">
        <v>7</v>
      </c>
      <c r="Q11" s="14">
        <v>1000</v>
      </c>
      <c r="R11" s="2">
        <v>300</v>
      </c>
      <c r="S11" s="2">
        <v>150</v>
      </c>
      <c r="T11" s="2">
        <v>0.1</v>
      </c>
      <c r="U11" s="75">
        <f t="shared" si="4"/>
        <v>200</v>
      </c>
      <c r="V11" s="97">
        <v>1200.4000000000001</v>
      </c>
      <c r="W11" s="3">
        <v>1182.9000000000001</v>
      </c>
      <c r="X11" s="3">
        <v>1165.7</v>
      </c>
      <c r="Y11" s="3">
        <v>1187</v>
      </c>
      <c r="Z11" s="109">
        <v>1174</v>
      </c>
      <c r="AA11" s="106">
        <f t="shared" si="1"/>
        <v>1182</v>
      </c>
      <c r="AB11" s="84">
        <f t="shared" si="2"/>
        <v>13.172509252226794</v>
      </c>
      <c r="AD11" s="19">
        <v>7</v>
      </c>
      <c r="AE11" s="14">
        <v>1000</v>
      </c>
      <c r="AF11" s="2">
        <v>300</v>
      </c>
      <c r="AG11" s="2">
        <v>150</v>
      </c>
      <c r="AH11" s="2">
        <v>0.1</v>
      </c>
      <c r="AI11" s="75">
        <f t="shared" si="5"/>
        <v>200</v>
      </c>
      <c r="AJ11" s="97">
        <v>343.16</v>
      </c>
      <c r="AK11" s="2">
        <v>338.45</v>
      </c>
      <c r="AL11" s="2">
        <v>331.78</v>
      </c>
      <c r="AM11" s="2">
        <v>339.79</v>
      </c>
      <c r="AN11" s="105">
        <v>334.33</v>
      </c>
      <c r="AO11" s="83">
        <f t="shared" si="10"/>
        <v>337.5</v>
      </c>
      <c r="AP11" s="84">
        <f t="shared" si="11"/>
        <v>4.4985964477823739</v>
      </c>
      <c r="AR11" s="19">
        <v>7</v>
      </c>
      <c r="AS11" s="14">
        <v>1000</v>
      </c>
      <c r="AT11" s="2">
        <v>300</v>
      </c>
      <c r="AU11" s="2">
        <v>150</v>
      </c>
      <c r="AV11" s="2">
        <v>0.1</v>
      </c>
      <c r="AW11" s="75">
        <f t="shared" si="6"/>
        <v>200</v>
      </c>
      <c r="AX11" s="3">
        <v>652.36</v>
      </c>
      <c r="AY11" s="2">
        <v>640.59</v>
      </c>
      <c r="AZ11" s="2">
        <v>626.05999999999995</v>
      </c>
      <c r="BA11" s="4">
        <v>645.47</v>
      </c>
      <c r="BB11" s="2">
        <v>630.70000000000005</v>
      </c>
      <c r="BC11" s="16">
        <f t="shared" si="12"/>
        <v>639.04</v>
      </c>
      <c r="BD11" s="21">
        <f t="shared" si="7"/>
        <v>10.7145429207223</v>
      </c>
      <c r="BF11" s="19">
        <v>7</v>
      </c>
      <c r="BG11" s="14">
        <v>1000</v>
      </c>
      <c r="BH11" s="2">
        <v>300</v>
      </c>
      <c r="BI11" s="2">
        <v>150</v>
      </c>
      <c r="BJ11" s="2">
        <v>0.1</v>
      </c>
      <c r="BK11" s="75">
        <f t="shared" si="8"/>
        <v>200</v>
      </c>
      <c r="BL11" s="102">
        <v>847.79</v>
      </c>
      <c r="BM11" s="25">
        <v>826.1</v>
      </c>
      <c r="BN11" s="25">
        <v>803.27</v>
      </c>
      <c r="BO11" s="2">
        <v>833.44</v>
      </c>
      <c r="BP11" s="98">
        <v>811.27</v>
      </c>
      <c r="BQ11" s="83">
        <f t="shared" si="13"/>
        <v>824.37</v>
      </c>
      <c r="BR11" s="84">
        <f t="shared" si="14"/>
        <v>17.681728705078587</v>
      </c>
    </row>
    <row r="12" spans="1:70" ht="16.5" thickBot="1">
      <c r="A12" s="4"/>
      <c r="B12" s="19">
        <v>8</v>
      </c>
      <c r="C12" s="14">
        <v>1000</v>
      </c>
      <c r="D12" s="2">
        <v>300</v>
      </c>
      <c r="E12" s="2">
        <v>200</v>
      </c>
      <c r="F12" s="2">
        <v>0.1</v>
      </c>
      <c r="G12" s="75">
        <f t="shared" si="3"/>
        <v>266.67</v>
      </c>
      <c r="H12" s="3">
        <v>1187.7</v>
      </c>
      <c r="I12" s="3">
        <v>1189.8</v>
      </c>
      <c r="J12" s="3">
        <v>1180.9000000000001</v>
      </c>
      <c r="K12" s="3">
        <v>1165.9000000000001</v>
      </c>
      <c r="L12" s="77">
        <v>1177.7</v>
      </c>
      <c r="M12" s="83">
        <f t="shared" si="9"/>
        <v>1180.4000000000001</v>
      </c>
      <c r="N12" s="84">
        <f t="shared" si="0"/>
        <v>9.4794514609232134</v>
      </c>
      <c r="P12" s="19">
        <v>8</v>
      </c>
      <c r="Q12" s="14">
        <v>1000</v>
      </c>
      <c r="R12" s="2">
        <v>300</v>
      </c>
      <c r="S12" s="2">
        <v>200</v>
      </c>
      <c r="T12" s="2">
        <v>0.1</v>
      </c>
      <c r="U12" s="75">
        <f t="shared" si="4"/>
        <v>266.67</v>
      </c>
      <c r="V12" s="97">
        <v>1223</v>
      </c>
      <c r="W12" s="3">
        <v>1227</v>
      </c>
      <c r="X12" s="3">
        <v>1225.7</v>
      </c>
      <c r="Y12" s="3">
        <v>1217.5</v>
      </c>
      <c r="Z12" s="109">
        <v>1211</v>
      </c>
      <c r="AA12" s="106">
        <f t="shared" si="1"/>
        <v>1220.8399999999999</v>
      </c>
      <c r="AB12" s="84">
        <f t="shared" si="2"/>
        <v>6.5994696756633493</v>
      </c>
      <c r="AD12" s="19">
        <v>8</v>
      </c>
      <c r="AE12" s="14">
        <v>1000</v>
      </c>
      <c r="AF12" s="2">
        <v>300</v>
      </c>
      <c r="AG12" s="2">
        <v>200</v>
      </c>
      <c r="AH12" s="2">
        <v>0.1</v>
      </c>
      <c r="AI12" s="75">
        <f t="shared" si="5"/>
        <v>266.67</v>
      </c>
      <c r="AJ12" s="97">
        <v>377.54</v>
      </c>
      <c r="AK12" s="2">
        <v>377.53</v>
      </c>
      <c r="AL12" s="2">
        <v>375.25</v>
      </c>
      <c r="AM12" s="2">
        <v>370.99</v>
      </c>
      <c r="AN12" s="105">
        <v>374.32</v>
      </c>
      <c r="AO12" s="83">
        <f t="shared" si="10"/>
        <v>375.13</v>
      </c>
      <c r="AP12" s="84">
        <f t="shared" si="11"/>
        <v>2.7100793346321019</v>
      </c>
      <c r="AR12" s="19">
        <v>8</v>
      </c>
      <c r="AS12" s="14">
        <v>1000</v>
      </c>
      <c r="AT12" s="2">
        <v>300</v>
      </c>
      <c r="AU12" s="2">
        <v>200</v>
      </c>
      <c r="AV12" s="2">
        <v>0.1</v>
      </c>
      <c r="AW12" s="75">
        <f t="shared" si="6"/>
        <v>266.67</v>
      </c>
      <c r="AX12" s="3">
        <v>725.01</v>
      </c>
      <c r="AY12" s="2">
        <v>731.61</v>
      </c>
      <c r="AZ12" s="2">
        <v>724.16</v>
      </c>
      <c r="BA12" s="2">
        <v>715.67</v>
      </c>
      <c r="BB12" s="2">
        <v>731.66</v>
      </c>
      <c r="BC12" s="16">
        <f t="shared" si="12"/>
        <v>725.62</v>
      </c>
      <c r="BD12" s="21">
        <f t="shared" si="7"/>
        <v>6.5929485057901198</v>
      </c>
      <c r="BF12" s="19">
        <v>8</v>
      </c>
      <c r="BG12" s="14">
        <v>1000</v>
      </c>
      <c r="BH12" s="2">
        <v>300</v>
      </c>
      <c r="BI12" s="2">
        <v>200</v>
      </c>
      <c r="BJ12" s="2">
        <v>0.1</v>
      </c>
      <c r="BK12" s="75">
        <f t="shared" si="8"/>
        <v>266.67</v>
      </c>
      <c r="BL12" s="102">
        <v>957.52</v>
      </c>
      <c r="BM12" s="25">
        <v>964.75</v>
      </c>
      <c r="BN12" s="25">
        <v>953.51</v>
      </c>
      <c r="BO12" s="100">
        <v>932.89</v>
      </c>
      <c r="BP12" s="98">
        <v>945.56</v>
      </c>
      <c r="BQ12" s="83">
        <f t="shared" si="13"/>
        <v>950.85</v>
      </c>
      <c r="BR12" s="84">
        <f t="shared" si="14"/>
        <v>12.199591386599806</v>
      </c>
    </row>
    <row r="13" spans="1:70" ht="16.5" thickBot="1">
      <c r="A13" s="4"/>
      <c r="B13" s="23" t="s">
        <v>17</v>
      </c>
      <c r="C13" s="24">
        <v>1000</v>
      </c>
      <c r="D13" s="25">
        <v>300</v>
      </c>
      <c r="E13" s="25">
        <v>250</v>
      </c>
      <c r="F13" s="2">
        <v>0.1</v>
      </c>
      <c r="G13" s="75">
        <f t="shared" si="3"/>
        <v>333.33</v>
      </c>
      <c r="H13" s="3">
        <v>1168.5</v>
      </c>
      <c r="I13" s="3">
        <v>1144.5999999999999</v>
      </c>
      <c r="J13" s="3">
        <v>1154.5</v>
      </c>
      <c r="K13" s="3">
        <v>1142</v>
      </c>
      <c r="L13" s="77">
        <v>1183.4000000000001</v>
      </c>
      <c r="M13" s="83">
        <f t="shared" si="9"/>
        <v>1158.5999999999999</v>
      </c>
      <c r="N13" s="84">
        <f t="shared" si="0"/>
        <v>17.330753013069046</v>
      </c>
      <c r="P13" s="23" t="s">
        <v>17</v>
      </c>
      <c r="Q13" s="24">
        <v>1000</v>
      </c>
      <c r="R13" s="25">
        <v>300</v>
      </c>
      <c r="S13" s="25">
        <v>250</v>
      </c>
      <c r="T13" s="2">
        <v>0.1</v>
      </c>
      <c r="U13" s="75">
        <f t="shared" si="4"/>
        <v>333.33</v>
      </c>
      <c r="V13" s="102">
        <v>1207.4000000000001</v>
      </c>
      <c r="W13" s="25">
        <v>1142.7</v>
      </c>
      <c r="X13" s="25">
        <v>1172.5</v>
      </c>
      <c r="Y13" s="25">
        <v>1154.5</v>
      </c>
      <c r="Z13" s="98">
        <v>1224.9000000000001</v>
      </c>
      <c r="AA13" s="106">
        <f t="shared" si="1"/>
        <v>1180.4000000000001</v>
      </c>
      <c r="AB13" s="84">
        <f t="shared" si="2"/>
        <v>34.870331228710782</v>
      </c>
      <c r="AD13" s="23" t="s">
        <v>17</v>
      </c>
      <c r="AE13" s="24">
        <v>1000</v>
      </c>
      <c r="AF13" s="25">
        <v>300</v>
      </c>
      <c r="AG13" s="25">
        <v>250</v>
      </c>
      <c r="AH13" s="2">
        <v>0.1</v>
      </c>
      <c r="AI13" s="75">
        <f t="shared" si="5"/>
        <v>333.33</v>
      </c>
      <c r="AJ13" s="101">
        <v>372.31</v>
      </c>
      <c r="AK13" s="25">
        <v>362.14</v>
      </c>
      <c r="AL13" s="2">
        <v>365.37</v>
      </c>
      <c r="AM13" s="25">
        <v>361.74</v>
      </c>
      <c r="AN13" s="98">
        <v>375.74</v>
      </c>
      <c r="AO13" s="83">
        <f t="shared" si="10"/>
        <v>367.46</v>
      </c>
      <c r="AP13" s="84">
        <f t="shared" si="11"/>
        <v>6.2743485717642473</v>
      </c>
      <c r="AR13" s="23" t="s">
        <v>17</v>
      </c>
      <c r="AS13" s="24">
        <v>1000</v>
      </c>
      <c r="AT13" s="25">
        <v>300</v>
      </c>
      <c r="AU13" s="25">
        <v>250</v>
      </c>
      <c r="AV13" s="2">
        <v>0.1</v>
      </c>
      <c r="AW13" s="75">
        <f t="shared" si="6"/>
        <v>333.33</v>
      </c>
      <c r="AX13" s="28">
        <v>709.31</v>
      </c>
      <c r="AY13" s="25">
        <v>692.37</v>
      </c>
      <c r="AZ13" s="25">
        <v>692.93</v>
      </c>
      <c r="BA13" s="25">
        <v>688.18</v>
      </c>
      <c r="BB13" s="25">
        <v>717.2</v>
      </c>
      <c r="BC13" s="16">
        <f t="shared" si="12"/>
        <v>700</v>
      </c>
      <c r="BD13" s="27">
        <f t="shared" si="7"/>
        <v>12.554185357879682</v>
      </c>
      <c r="BF13" s="23" t="s">
        <v>17</v>
      </c>
      <c r="BG13" s="24">
        <v>1000</v>
      </c>
      <c r="BH13" s="25">
        <v>300</v>
      </c>
      <c r="BI13" s="25">
        <v>250</v>
      </c>
      <c r="BJ13" s="2">
        <v>0.1</v>
      </c>
      <c r="BK13" s="75">
        <f t="shared" si="8"/>
        <v>333.33</v>
      </c>
      <c r="BL13" s="102">
        <v>928.64</v>
      </c>
      <c r="BM13" s="25">
        <v>866.57</v>
      </c>
      <c r="BN13" s="25">
        <v>891.59</v>
      </c>
      <c r="BO13" s="25">
        <v>871.05</v>
      </c>
      <c r="BP13" s="98">
        <v>951.77</v>
      </c>
      <c r="BQ13" s="83">
        <f t="shared" si="13"/>
        <v>901.92</v>
      </c>
      <c r="BR13" s="84">
        <f t="shared" si="14"/>
        <v>37.108857163755381</v>
      </c>
    </row>
    <row r="14" spans="1:70" ht="16.5" thickBot="1">
      <c r="A14" s="4"/>
      <c r="B14" s="29" t="s">
        <v>18</v>
      </c>
      <c r="C14" s="11">
        <v>1000</v>
      </c>
      <c r="D14" s="12">
        <v>300</v>
      </c>
      <c r="E14" s="12">
        <v>225</v>
      </c>
      <c r="F14" s="12">
        <v>0.1</v>
      </c>
      <c r="G14" s="88">
        <f t="shared" si="3"/>
        <v>300</v>
      </c>
      <c r="H14" s="30">
        <v>1158.7</v>
      </c>
      <c r="I14" s="30">
        <v>1179.3</v>
      </c>
      <c r="J14" s="30">
        <v>1147.5</v>
      </c>
      <c r="K14" s="30">
        <v>1143.5999999999999</v>
      </c>
      <c r="L14" s="78">
        <v>1152.5</v>
      </c>
      <c r="M14" s="85">
        <f t="shared" si="9"/>
        <v>1156.32</v>
      </c>
      <c r="N14" s="86">
        <f>STDEV(H14:L14)</f>
        <v>14.035027609520407</v>
      </c>
      <c r="P14" s="29" t="s">
        <v>18</v>
      </c>
      <c r="Q14" s="11">
        <v>1000</v>
      </c>
      <c r="R14" s="12">
        <v>300</v>
      </c>
      <c r="S14" s="12">
        <v>225</v>
      </c>
      <c r="T14" s="12">
        <v>0.1</v>
      </c>
      <c r="U14" s="88">
        <f t="shared" si="4"/>
        <v>300</v>
      </c>
      <c r="V14" s="11">
        <v>1198</v>
      </c>
      <c r="W14" s="12">
        <v>1210.0999999999999</v>
      </c>
      <c r="X14" s="12">
        <v>1189.3</v>
      </c>
      <c r="Y14" s="12">
        <v>1191.5999999999999</v>
      </c>
      <c r="Z14" s="103">
        <v>1204.4000000000001</v>
      </c>
      <c r="AA14" s="107">
        <f t="shared" si="1"/>
        <v>1198.68</v>
      </c>
      <c r="AB14" s="86">
        <f>STDEV(V14:Z14)</f>
        <v>8.6848719046397154</v>
      </c>
      <c r="AD14" s="29" t="s">
        <v>18</v>
      </c>
      <c r="AE14" s="11">
        <v>1000</v>
      </c>
      <c r="AF14" s="12">
        <v>300</v>
      </c>
      <c r="AG14" s="12">
        <v>225</v>
      </c>
      <c r="AH14" s="12">
        <v>0.1</v>
      </c>
      <c r="AI14" s="88">
        <f t="shared" si="5"/>
        <v>300</v>
      </c>
      <c r="AJ14" s="11">
        <v>367.99</v>
      </c>
      <c r="AK14" s="12">
        <v>375.86</v>
      </c>
      <c r="AL14" s="32">
        <v>364.92</v>
      </c>
      <c r="AM14" s="12">
        <v>363.52</v>
      </c>
      <c r="AN14" s="103">
        <v>366.17</v>
      </c>
      <c r="AO14" s="85">
        <f t="shared" si="10"/>
        <v>367.69</v>
      </c>
      <c r="AP14" s="86">
        <f t="shared" si="11"/>
        <v>4.8531196152578051</v>
      </c>
      <c r="AR14" s="29" t="s">
        <v>18</v>
      </c>
      <c r="AS14" s="11">
        <v>1000</v>
      </c>
      <c r="AT14" s="12">
        <v>300</v>
      </c>
      <c r="AU14" s="12">
        <v>225</v>
      </c>
      <c r="AV14" s="12">
        <v>0.1</v>
      </c>
      <c r="AW14" s="88">
        <f t="shared" si="6"/>
        <v>300</v>
      </c>
      <c r="AX14" s="30">
        <v>700.94</v>
      </c>
      <c r="AY14" s="12">
        <v>720.67</v>
      </c>
      <c r="AZ14" s="12">
        <v>691.03</v>
      </c>
      <c r="BA14" s="12">
        <v>686.05</v>
      </c>
      <c r="BB14" s="12">
        <v>696.52</v>
      </c>
      <c r="BC14" s="16">
        <f t="shared" si="12"/>
        <v>699.04</v>
      </c>
      <c r="BD14" s="31">
        <f>STDEV(AX14:BB14)</f>
        <v>13.329642530840804</v>
      </c>
      <c r="BF14" s="29" t="s">
        <v>18</v>
      </c>
      <c r="BG14" s="11">
        <v>1000</v>
      </c>
      <c r="BH14" s="12">
        <v>300</v>
      </c>
      <c r="BI14" s="12">
        <v>225</v>
      </c>
      <c r="BJ14" s="12">
        <v>0.1</v>
      </c>
      <c r="BK14" s="88">
        <f t="shared" si="8"/>
        <v>300</v>
      </c>
      <c r="BL14" s="11">
        <v>910.72</v>
      </c>
      <c r="BM14" s="12">
        <v>939.89</v>
      </c>
      <c r="BN14" s="12">
        <v>896.38</v>
      </c>
      <c r="BO14" s="12">
        <v>893.49</v>
      </c>
      <c r="BP14" s="103">
        <v>913.03</v>
      </c>
      <c r="BQ14" s="85">
        <f t="shared" si="13"/>
        <v>910.7</v>
      </c>
      <c r="BR14" s="86">
        <f>STDEV(BL14:BP14)</f>
        <v>18.430490226795371</v>
      </c>
    </row>
    <row r="15" spans="1:70" ht="16.5">
      <c r="A15" s="4"/>
      <c r="B15" s="4"/>
      <c r="C15" s="4"/>
      <c r="D15" s="4"/>
      <c r="E15" s="4"/>
      <c r="J15" s="4"/>
      <c r="K15" s="4"/>
      <c r="L15" s="51" t="s">
        <v>45</v>
      </c>
      <c r="M15" s="43">
        <f>AVERAGE(M5:M14)</f>
        <v>1133.9190000000001</v>
      </c>
      <c r="N15" s="4"/>
      <c r="P15" s="42" t="s">
        <v>22</v>
      </c>
      <c r="Q15" s="4"/>
      <c r="R15" s="4"/>
      <c r="S15" s="4"/>
      <c r="V15" s="4"/>
      <c r="W15" s="4"/>
      <c r="X15" s="4"/>
      <c r="Y15" s="4"/>
      <c r="Z15" s="51" t="s">
        <v>45</v>
      </c>
      <c r="AA15" s="52">
        <f>AVERAGE(AA5:AA14)</f>
        <v>1205.4079999999999</v>
      </c>
      <c r="AD15" s="4"/>
      <c r="AE15" s="4"/>
      <c r="AF15" s="4"/>
      <c r="AG15" s="4"/>
      <c r="AJ15" s="4"/>
      <c r="AK15" s="4"/>
      <c r="AL15" s="4"/>
      <c r="AM15" s="4"/>
      <c r="AN15" s="36" t="s">
        <v>44</v>
      </c>
      <c r="AO15" s="50">
        <f>AVERAGE(AO5:AO14)</f>
        <v>359.98599999999999</v>
      </c>
      <c r="BB15" s="51" t="s">
        <v>45</v>
      </c>
      <c r="BC15" s="50">
        <f>AVERAGE(BC5:BC14)</f>
        <v>686.60799999999995</v>
      </c>
      <c r="BP15" s="36" t="s">
        <v>44</v>
      </c>
      <c r="BQ15" s="50">
        <f>AVERAGE(BQ5:BQ14)</f>
        <v>892.76800000000003</v>
      </c>
    </row>
    <row r="16" spans="1:70" ht="16.5">
      <c r="A16" s="4"/>
      <c r="B16" s="4"/>
      <c r="C16" s="4"/>
      <c r="D16" s="4"/>
      <c r="E16" s="4"/>
      <c r="F16" s="5"/>
      <c r="H16" s="5"/>
      <c r="I16" s="5"/>
      <c r="J16" s="4"/>
      <c r="K16" s="4"/>
      <c r="L16" s="4"/>
      <c r="M16" s="1" t="s">
        <v>12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56" ht="16.5">
      <c r="A17" s="4"/>
      <c r="B17" s="45" t="s">
        <v>37</v>
      </c>
      <c r="C17" s="46" t="s">
        <v>31</v>
      </c>
      <c r="D17" s="46" t="s">
        <v>32</v>
      </c>
      <c r="F17" s="5"/>
      <c r="H17" s="5"/>
      <c r="I17" s="5"/>
      <c r="M17" s="113" t="s">
        <v>11</v>
      </c>
      <c r="O17" s="45" t="s">
        <v>37</v>
      </c>
      <c r="P17" s="46" t="s">
        <v>31</v>
      </c>
      <c r="Q17" s="46" t="s">
        <v>32</v>
      </c>
      <c r="Y17" s="4"/>
      <c r="Z17" s="4"/>
      <c r="AA17" s="4"/>
      <c r="AB17" s="45" t="s">
        <v>37</v>
      </c>
      <c r="AC17" s="46" t="s">
        <v>31</v>
      </c>
      <c r="AD17" s="46" t="s">
        <v>32</v>
      </c>
      <c r="AE17" s="4"/>
      <c r="AF17" s="4"/>
      <c r="AG17" s="4"/>
      <c r="AH17" s="4"/>
      <c r="AI17" s="4"/>
      <c r="AJ17" s="4"/>
      <c r="AO17" s="45" t="s">
        <v>37</v>
      </c>
      <c r="AP17" s="46" t="s">
        <v>31</v>
      </c>
      <c r="AQ17" s="46" t="s">
        <v>32</v>
      </c>
      <c r="BB17" s="45" t="s">
        <v>37</v>
      </c>
      <c r="BC17" s="46" t="s">
        <v>31</v>
      </c>
      <c r="BD17" s="46" t="s">
        <v>32</v>
      </c>
    </row>
    <row r="18" spans="1:56">
      <c r="A18" s="4"/>
      <c r="B18" s="45" t="s">
        <v>33</v>
      </c>
      <c r="C18" s="48">
        <f>SUM(M5:M7)/3</f>
        <v>1129.6433333333332</v>
      </c>
      <c r="D18" s="48">
        <f>SUM(M5,M8,M11)/3</f>
        <v>1094.1466666666665</v>
      </c>
      <c r="F18" s="5"/>
      <c r="H18" s="5"/>
      <c r="I18" s="5"/>
      <c r="M18" s="4"/>
      <c r="O18" s="45" t="s">
        <v>33</v>
      </c>
      <c r="P18" s="48">
        <f>SUM(AA5:AA7)/3</f>
        <v>1197.1066666666666</v>
      </c>
      <c r="Q18" s="48">
        <f>SUM(AA5,AA8,AA11)/3</f>
        <v>1189.2333333333333</v>
      </c>
      <c r="Y18" s="4"/>
      <c r="Z18" s="4"/>
      <c r="AA18" s="4"/>
      <c r="AB18" s="45" t="s">
        <v>33</v>
      </c>
      <c r="AC18" s="48">
        <f>SUM(AO5:AO7)/3</f>
        <v>358.3966666666667</v>
      </c>
      <c r="AD18" s="48">
        <f>SUM(AO5,AO8,AO11)/3</f>
        <v>347.7166666666667</v>
      </c>
      <c r="AE18" s="4"/>
      <c r="AF18" s="4"/>
      <c r="AG18" s="4"/>
      <c r="AH18" s="4"/>
      <c r="AI18" s="4"/>
      <c r="AJ18" s="4"/>
      <c r="AO18" s="45" t="s">
        <v>33</v>
      </c>
      <c r="AP18" s="48">
        <f>SUM(BC5:BC7)/3</f>
        <v>682.26333333333332</v>
      </c>
      <c r="AQ18" s="48">
        <f>SUM(BC5,BC8,BC11)/3</f>
        <v>660.77333333333331</v>
      </c>
      <c r="BB18" s="45" t="s">
        <v>33</v>
      </c>
      <c r="BC18" s="48">
        <f>SUM(BQ5:BQ7)/3</f>
        <v>878.85</v>
      </c>
      <c r="BD18" s="48">
        <f>SUM(BQ5,BQ8,BQ11)/3</f>
        <v>845.73</v>
      </c>
    </row>
    <row r="19" spans="1:56" ht="16.5" customHeight="1">
      <c r="A19" s="4"/>
      <c r="B19" s="45" t="s">
        <v>34</v>
      </c>
      <c r="C19" s="48">
        <f>SUM(M8:M10)/3</f>
        <v>1129.26</v>
      </c>
      <c r="D19" s="48">
        <f>SUM(M6,M9,M12)/3</f>
        <v>1144.6866666666667</v>
      </c>
      <c r="F19" s="5"/>
      <c r="H19" s="5"/>
      <c r="I19" s="5"/>
      <c r="M19" s="4"/>
      <c r="O19" s="45" t="s">
        <v>34</v>
      </c>
      <c r="P19" s="48">
        <f>SUM(AA8:AA10)/3</f>
        <v>1226.9466666666665</v>
      </c>
      <c r="Q19" s="48">
        <f>SUM(AA6,AA9,AA12)/3</f>
        <v>1219.5066666666664</v>
      </c>
      <c r="Y19" s="4"/>
      <c r="Z19" s="4"/>
      <c r="AA19" s="4"/>
      <c r="AB19" s="45" t="s">
        <v>34</v>
      </c>
      <c r="AC19" s="48">
        <f>SUM(AO8:AO10)/3</f>
        <v>358.96333333333337</v>
      </c>
      <c r="AD19" s="48">
        <f>SUM(AO6,AO9,AO12)/3</f>
        <v>363.07666666666665</v>
      </c>
      <c r="AE19" s="4"/>
      <c r="AF19" s="4"/>
      <c r="AG19" s="4"/>
      <c r="AH19" s="4"/>
      <c r="AI19" s="4"/>
      <c r="AJ19" s="4"/>
      <c r="AO19" s="45" t="s">
        <v>34</v>
      </c>
      <c r="AP19" s="48">
        <f>SUM(BC8:BC10)/3</f>
        <v>685.19666666666672</v>
      </c>
      <c r="AQ19" s="48">
        <f>SUM(BC6,BC9,BC12)/3</f>
        <v>695.29</v>
      </c>
      <c r="BB19" s="45" t="s">
        <v>34</v>
      </c>
      <c r="BC19" s="48">
        <f>SUM(BQ8:BQ10)/3</f>
        <v>901.09666666666669</v>
      </c>
      <c r="BD19" s="48">
        <f>SUM(BQ6,BQ9,BQ12)/3</f>
        <v>910.98</v>
      </c>
    </row>
    <row r="20" spans="1:56">
      <c r="A20" s="4"/>
      <c r="B20" s="45" t="s">
        <v>35</v>
      </c>
      <c r="C20" s="48">
        <f>SUM(M11:M14)/3</f>
        <v>1520.8266666666668</v>
      </c>
      <c r="D20" s="48">
        <f>SUM(M7,M10,M13)/3</f>
        <v>1155.4566666666667</v>
      </c>
      <c r="F20" s="5"/>
      <c r="H20" s="5"/>
      <c r="I20" s="5"/>
      <c r="M20" s="4"/>
      <c r="O20" s="45" t="s">
        <v>35</v>
      </c>
      <c r="P20" s="48">
        <f>SUM(AA11:AA14)/3</f>
        <v>1593.9733333333334</v>
      </c>
      <c r="Q20" s="48">
        <f>SUM(AA7,AA10,AA13)/3</f>
        <v>1209.7266666666667</v>
      </c>
      <c r="Y20" s="4"/>
      <c r="Z20" s="4"/>
      <c r="AA20" s="4"/>
      <c r="AB20" s="45" t="s">
        <v>35</v>
      </c>
      <c r="AC20" s="48">
        <f>SUM(AO11:AO14)/3</f>
        <v>482.59333333333331</v>
      </c>
      <c r="AD20" s="48">
        <f>SUM(AO7,AO10,AO13)/3</f>
        <v>366.59666666666664</v>
      </c>
      <c r="AE20" s="4"/>
      <c r="AF20" s="4"/>
      <c r="AG20" s="4"/>
      <c r="AH20" s="4"/>
      <c r="AI20" s="4"/>
      <c r="AJ20" s="4"/>
      <c r="AO20" s="45" t="s">
        <v>35</v>
      </c>
      <c r="AP20" s="48">
        <f>SUM(BC11:BC14)/3</f>
        <v>921.23333333333323</v>
      </c>
      <c r="AQ20" s="48">
        <f>SUM(BC7,BC10,BC13)/3</f>
        <v>699.61666666666667</v>
      </c>
      <c r="BB20" s="45" t="s">
        <v>35</v>
      </c>
      <c r="BC20" s="48">
        <f>SUM(BQ11:BQ14)/3</f>
        <v>1195.9466666666667</v>
      </c>
      <c r="BD20" s="48">
        <f>SUM(BQ7,BQ10,BQ13)/3</f>
        <v>915.61666666666667</v>
      </c>
    </row>
    <row r="21" spans="1:56">
      <c r="A21" s="4"/>
      <c r="B21" s="45" t="s">
        <v>36</v>
      </c>
      <c r="C21" s="48"/>
      <c r="D21" s="48">
        <v>1156.32</v>
      </c>
      <c r="F21" s="5"/>
      <c r="H21" s="5"/>
      <c r="I21" s="5"/>
      <c r="M21" s="4"/>
      <c r="O21" s="45" t="s">
        <v>36</v>
      </c>
      <c r="P21" s="48"/>
      <c r="Q21" s="48">
        <f>AA14</f>
        <v>1198.68</v>
      </c>
      <c r="Y21" s="4"/>
      <c r="Z21" s="4"/>
      <c r="AA21" s="4"/>
      <c r="AB21" s="45" t="s">
        <v>36</v>
      </c>
      <c r="AC21" s="48"/>
      <c r="AD21" s="48">
        <f>AO14</f>
        <v>367.69</v>
      </c>
      <c r="AE21" s="4"/>
      <c r="AF21" s="4"/>
      <c r="AG21" s="4"/>
      <c r="AH21" s="4"/>
      <c r="AI21" s="4"/>
      <c r="AJ21" s="4"/>
      <c r="AO21" s="45" t="s">
        <v>36</v>
      </c>
      <c r="AP21" s="48"/>
      <c r="AQ21" s="48">
        <f>BC14</f>
        <v>699.04</v>
      </c>
      <c r="BB21" s="45" t="s">
        <v>36</v>
      </c>
      <c r="BC21" s="48"/>
      <c r="BD21" s="48">
        <f>BQ14</f>
        <v>910.7</v>
      </c>
    </row>
    <row r="22" spans="1:56">
      <c r="A22" s="4"/>
      <c r="B22" s="4"/>
      <c r="C22" s="4"/>
      <c r="D22" s="4"/>
      <c r="F22" s="5"/>
      <c r="H22" s="5"/>
      <c r="I22" s="5"/>
      <c r="M22" s="4"/>
      <c r="O22" s="4"/>
      <c r="P22" s="4"/>
      <c r="Q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O22" s="4"/>
      <c r="AP22" s="4"/>
      <c r="AQ22" s="4"/>
      <c r="BB22" s="4"/>
      <c r="BC22" s="4"/>
      <c r="BD22" s="4"/>
    </row>
    <row r="23" spans="1:56">
      <c r="A23" s="4"/>
      <c r="B23" s="4"/>
      <c r="C23" s="4" t="s">
        <v>24</v>
      </c>
      <c r="D23" s="4" t="s">
        <v>25</v>
      </c>
      <c r="F23" s="5"/>
      <c r="H23" s="5"/>
      <c r="I23" s="5"/>
      <c r="M23" s="4"/>
      <c r="O23" s="4"/>
      <c r="P23" s="4" t="s">
        <v>24</v>
      </c>
      <c r="Q23" s="4" t="s">
        <v>25</v>
      </c>
      <c r="Y23" s="4"/>
      <c r="Z23" s="4"/>
      <c r="AA23" s="4"/>
      <c r="AB23" s="4"/>
      <c r="AC23" s="4" t="s">
        <v>24</v>
      </c>
      <c r="AD23" s="4" t="s">
        <v>25</v>
      </c>
      <c r="AE23" s="4"/>
      <c r="AF23" s="4"/>
      <c r="AG23" s="4"/>
      <c r="AH23" s="4"/>
      <c r="AI23" s="4"/>
      <c r="AJ23" s="4"/>
      <c r="AO23" s="4"/>
      <c r="AP23" s="4" t="s">
        <v>24</v>
      </c>
      <c r="AQ23" s="4" t="s">
        <v>25</v>
      </c>
      <c r="BB23" s="4"/>
      <c r="BC23" s="4" t="s">
        <v>24</v>
      </c>
      <c r="BD23" s="4" t="s">
        <v>25</v>
      </c>
    </row>
    <row r="24" spans="1:56">
      <c r="A24" s="4"/>
      <c r="B24" s="4" t="s">
        <v>23</v>
      </c>
      <c r="C24" s="48">
        <v>1129.6433333333332</v>
      </c>
      <c r="D24" s="43"/>
      <c r="M24" s="4"/>
      <c r="O24" s="4" t="s">
        <v>23</v>
      </c>
      <c r="P24" s="48">
        <f>P18</f>
        <v>1197.1066666666666</v>
      </c>
      <c r="Q24" s="43"/>
      <c r="Y24" s="4"/>
      <c r="Z24" s="4"/>
      <c r="AA24" s="4"/>
      <c r="AB24" s="4" t="s">
        <v>23</v>
      </c>
      <c r="AC24" s="48">
        <f>AC18</f>
        <v>358.3966666666667</v>
      </c>
      <c r="AD24" s="43"/>
      <c r="AE24" s="4"/>
      <c r="AF24" s="4"/>
      <c r="AG24" s="4"/>
      <c r="AH24" s="4"/>
      <c r="AI24" s="4"/>
      <c r="AJ24" s="4"/>
      <c r="AO24" s="4" t="s">
        <v>23</v>
      </c>
      <c r="AP24" s="48">
        <f>AP18</f>
        <v>682.26333333333332</v>
      </c>
      <c r="AQ24" s="43"/>
      <c r="BB24" s="4" t="s">
        <v>23</v>
      </c>
      <c r="BC24" s="48">
        <f>BC18</f>
        <v>878.85</v>
      </c>
      <c r="BD24" s="43"/>
    </row>
    <row r="25" spans="1:56">
      <c r="A25" s="4"/>
      <c r="B25" s="4" t="s">
        <v>26</v>
      </c>
      <c r="C25" s="43">
        <v>1156.4733333333334</v>
      </c>
      <c r="D25" s="43"/>
      <c r="M25" s="4"/>
      <c r="O25" s="4" t="s">
        <v>26</v>
      </c>
      <c r="P25" s="43">
        <f>P19</f>
        <v>1226.9466666666665</v>
      </c>
      <c r="Q25" s="43"/>
      <c r="Y25" s="4"/>
      <c r="Z25" s="4"/>
      <c r="AA25" s="4"/>
      <c r="AB25" s="4" t="s">
        <v>26</v>
      </c>
      <c r="AC25" s="43">
        <f>AC19</f>
        <v>358.96333333333337</v>
      </c>
      <c r="AD25" s="43"/>
      <c r="AE25" s="4"/>
      <c r="AF25" s="4"/>
      <c r="AG25" s="4"/>
      <c r="AH25" s="4"/>
      <c r="AI25" s="4"/>
      <c r="AJ25" s="4"/>
      <c r="AO25" s="4" t="s">
        <v>26</v>
      </c>
      <c r="AP25" s="43">
        <f>AP19</f>
        <v>685.19666666666672</v>
      </c>
      <c r="AQ25" s="43"/>
      <c r="BB25" s="4" t="s">
        <v>26</v>
      </c>
      <c r="BC25" s="43">
        <f>BC19</f>
        <v>901.09666666666669</v>
      </c>
      <c r="BD25" s="43"/>
    </row>
    <row r="26" spans="1:56">
      <c r="A26" s="4"/>
      <c r="B26" s="4" t="s">
        <v>38</v>
      </c>
      <c r="C26" s="43">
        <v>1557.4733333333334</v>
      </c>
      <c r="D26" s="43"/>
      <c r="M26" s="4"/>
      <c r="O26" s="4" t="s">
        <v>38</v>
      </c>
      <c r="P26" s="43">
        <f>P20</f>
        <v>1593.9733333333334</v>
      </c>
      <c r="Q26" s="43"/>
      <c r="Y26" s="4"/>
      <c r="Z26" s="4"/>
      <c r="AA26" s="4"/>
      <c r="AB26" s="4" t="s">
        <v>38</v>
      </c>
      <c r="AC26" s="43">
        <f>AC20</f>
        <v>482.59333333333331</v>
      </c>
      <c r="AD26" s="43"/>
      <c r="AE26" s="4"/>
      <c r="AF26" s="4"/>
      <c r="AG26" s="4"/>
      <c r="AH26" s="4"/>
      <c r="AI26" s="4"/>
      <c r="AJ26" s="4"/>
      <c r="AO26" s="4" t="s">
        <v>38</v>
      </c>
      <c r="AP26" s="43">
        <f>AP20</f>
        <v>921.23333333333323</v>
      </c>
      <c r="AQ26" s="43"/>
      <c r="BB26" s="4" t="s">
        <v>38</v>
      </c>
      <c r="BC26" s="43">
        <f>BC20</f>
        <v>1195.9466666666667</v>
      </c>
      <c r="BD26" s="43"/>
    </row>
    <row r="27" spans="1:56">
      <c r="A27" s="4"/>
      <c r="B27" s="4" t="s">
        <v>27</v>
      </c>
      <c r="C27" s="43"/>
      <c r="D27" s="43">
        <v>1094.1466666666665</v>
      </c>
      <c r="M27" s="4"/>
      <c r="O27" s="4" t="s">
        <v>27</v>
      </c>
      <c r="P27" s="43"/>
      <c r="Q27" s="43">
        <f>Q18</f>
        <v>1189.2333333333333</v>
      </c>
      <c r="Y27" s="4"/>
      <c r="Z27" s="4"/>
      <c r="AA27" s="4"/>
      <c r="AB27" s="4" t="s">
        <v>27</v>
      </c>
      <c r="AC27" s="43"/>
      <c r="AD27" s="43">
        <f>AD18</f>
        <v>347.7166666666667</v>
      </c>
      <c r="AE27" s="4"/>
      <c r="AF27" s="4"/>
      <c r="AG27" s="4"/>
      <c r="AH27" s="4"/>
      <c r="AI27" s="4"/>
      <c r="AJ27" s="4"/>
      <c r="AO27" s="4" t="s">
        <v>27</v>
      </c>
      <c r="AP27" s="43"/>
      <c r="AQ27" s="43">
        <f>AQ18</f>
        <v>660.77333333333331</v>
      </c>
      <c r="BB27" s="4" t="s">
        <v>27</v>
      </c>
      <c r="BC27" s="43"/>
      <c r="BD27" s="43">
        <f>BD18</f>
        <v>845.73</v>
      </c>
    </row>
    <row r="28" spans="1:56">
      <c r="A28" s="4"/>
      <c r="B28" s="4" t="s">
        <v>28</v>
      </c>
      <c r="C28" s="43"/>
      <c r="D28" s="43">
        <v>1144.6866666666667</v>
      </c>
      <c r="M28" s="4"/>
      <c r="O28" s="4" t="s">
        <v>28</v>
      </c>
      <c r="P28" s="43"/>
      <c r="Q28" s="43">
        <f>Q19</f>
        <v>1219.5066666666664</v>
      </c>
      <c r="Y28" s="4"/>
      <c r="Z28" s="4"/>
      <c r="AA28" s="4"/>
      <c r="AB28" s="4" t="s">
        <v>28</v>
      </c>
      <c r="AC28" s="43"/>
      <c r="AD28" s="43">
        <f>AD19</f>
        <v>363.07666666666665</v>
      </c>
      <c r="AE28" s="4"/>
      <c r="AF28" s="4"/>
      <c r="AG28" s="4"/>
      <c r="AH28" s="4"/>
      <c r="AI28" s="4"/>
      <c r="AJ28" s="4"/>
      <c r="AO28" s="4" t="s">
        <v>28</v>
      </c>
      <c r="AP28" s="43"/>
      <c r="AQ28" s="43">
        <f>AQ19</f>
        <v>695.29</v>
      </c>
      <c r="BB28" s="4" t="s">
        <v>28</v>
      </c>
      <c r="BC28" s="43"/>
      <c r="BD28" s="43">
        <f>BD19</f>
        <v>910.98</v>
      </c>
    </row>
    <row r="29" spans="1:56">
      <c r="A29" s="4"/>
      <c r="B29" s="4" t="s">
        <v>39</v>
      </c>
      <c r="C29" s="43"/>
      <c r="D29" s="43">
        <v>1155.4566666666667</v>
      </c>
      <c r="M29" s="4"/>
      <c r="O29" s="4" t="s">
        <v>39</v>
      </c>
      <c r="P29" s="43"/>
      <c r="Q29" s="43">
        <f>Q20</f>
        <v>1209.7266666666667</v>
      </c>
      <c r="Y29" s="4"/>
      <c r="Z29" s="4"/>
      <c r="AA29" s="4"/>
      <c r="AB29" s="4" t="s">
        <v>39</v>
      </c>
      <c r="AC29" s="43"/>
      <c r="AD29" s="43">
        <f>AD20</f>
        <v>366.59666666666664</v>
      </c>
      <c r="AE29" s="4"/>
      <c r="AF29" s="4"/>
      <c r="AG29" s="4"/>
      <c r="AH29" s="4"/>
      <c r="AI29" s="4"/>
      <c r="AJ29" s="4"/>
      <c r="AO29" s="4" t="s">
        <v>39</v>
      </c>
      <c r="AP29" s="43"/>
      <c r="AQ29" s="43">
        <f>AQ20</f>
        <v>699.61666666666667</v>
      </c>
      <c r="BB29" s="4" t="s">
        <v>39</v>
      </c>
      <c r="BC29" s="43"/>
      <c r="BD29" s="43">
        <f>BD20</f>
        <v>915.61666666666667</v>
      </c>
    </row>
    <row r="30" spans="1:56">
      <c r="B30" s="4" t="s">
        <v>40</v>
      </c>
      <c r="C30" s="43"/>
      <c r="D30" s="43">
        <v>1156.32</v>
      </c>
      <c r="O30" s="4" t="s">
        <v>40</v>
      </c>
      <c r="P30" s="43"/>
      <c r="Q30" s="43">
        <f>Q21</f>
        <v>1198.68</v>
      </c>
      <c r="Y30" s="4"/>
      <c r="Z30" s="4"/>
      <c r="AA30" s="4"/>
      <c r="AB30" s="4" t="s">
        <v>40</v>
      </c>
      <c r="AC30" s="43"/>
      <c r="AD30" s="43">
        <f>AD21</f>
        <v>367.69</v>
      </c>
      <c r="AE30" s="4"/>
      <c r="AF30" s="4"/>
      <c r="AG30" s="4"/>
      <c r="AH30" s="4"/>
      <c r="AI30" s="4"/>
      <c r="AJ30" s="4"/>
      <c r="AO30" s="4" t="s">
        <v>40</v>
      </c>
      <c r="AP30" s="43"/>
      <c r="AQ30" s="43">
        <f>AQ21</f>
        <v>699.04</v>
      </c>
      <c r="BB30" s="4" t="s">
        <v>40</v>
      </c>
      <c r="BC30" s="43"/>
      <c r="BD30" s="43">
        <f>BD21</f>
        <v>910.7</v>
      </c>
    </row>
    <row r="31" spans="1:56">
      <c r="F31" s="5"/>
      <c r="H31" s="5"/>
      <c r="I31" s="5"/>
    </row>
    <row r="32" spans="1:56">
      <c r="F32" s="5"/>
      <c r="H32" s="5"/>
      <c r="I32" s="5"/>
    </row>
    <row r="33" spans="6:66" ht="16.5" customHeight="1">
      <c r="F33" s="5"/>
      <c r="H33" s="5"/>
      <c r="I33" s="5"/>
    </row>
    <row r="34" spans="6:66" ht="16.5" customHeight="1">
      <c r="F34" s="5"/>
      <c r="H34" s="5"/>
      <c r="I34" s="5"/>
    </row>
    <row r="35" spans="6:66">
      <c r="F35" s="5"/>
      <c r="H35" s="5"/>
      <c r="I35" s="5"/>
    </row>
    <row r="36" spans="6:66">
      <c r="F36" s="5"/>
      <c r="H36" s="5"/>
      <c r="I36" s="5"/>
    </row>
    <row r="37" spans="6:66">
      <c r="F37" s="5"/>
      <c r="H37" s="5"/>
      <c r="I37" s="5"/>
    </row>
    <row r="38" spans="6:66">
      <c r="F38" s="5"/>
      <c r="H38" s="5"/>
      <c r="I38" s="5"/>
    </row>
    <row r="39" spans="6:66">
      <c r="F39" s="5"/>
      <c r="H39" s="5"/>
      <c r="I39" s="5"/>
    </row>
    <row r="40" spans="6:66">
      <c r="F40" s="5"/>
      <c r="H40" s="5"/>
      <c r="I40" s="5"/>
    </row>
    <row r="41" spans="6:66">
      <c r="F41" s="5"/>
      <c r="H41" s="5"/>
      <c r="I41" s="5"/>
    </row>
    <row r="42" spans="6:66" ht="16.5" thickBot="1">
      <c r="F42" s="5"/>
      <c r="H42" s="5"/>
      <c r="I42" s="5"/>
      <c r="BN42" s="103"/>
    </row>
    <row r="43" spans="6:66" ht="16.5" thickBot="1">
      <c r="F43" s="5"/>
      <c r="H43" s="5"/>
      <c r="I43" s="5"/>
      <c r="AU43" s="103"/>
    </row>
    <row r="44" spans="6:66">
      <c r="F44" s="5"/>
      <c r="H44" s="5"/>
      <c r="I44" s="5"/>
    </row>
    <row r="45" spans="6:66">
      <c r="F45" s="5"/>
      <c r="H45" s="5"/>
      <c r="I45" s="5"/>
    </row>
    <row r="53" spans="4:18">
      <c r="D53" s="3"/>
    </row>
    <row r="54" spans="4:18">
      <c r="D54" s="3"/>
    </row>
    <row r="55" spans="4:18" ht="16.5" thickBot="1">
      <c r="D55" s="3"/>
      <c r="R55" s="103"/>
    </row>
    <row r="56" spans="4:18">
      <c r="D56" s="3"/>
    </row>
    <row r="57" spans="4:18">
      <c r="D57" s="3"/>
    </row>
    <row r="58" spans="4:18">
      <c r="D58" s="3"/>
    </row>
    <row r="59" spans="4:18">
      <c r="D59" s="3"/>
    </row>
    <row r="60" spans="4:18">
      <c r="D60" s="3"/>
    </row>
    <row r="61" spans="4:18">
      <c r="D61" s="41"/>
    </row>
    <row r="62" spans="4:18">
      <c r="D62" s="3"/>
    </row>
    <row r="63" spans="4:18">
      <c r="D63" s="3"/>
    </row>
    <row r="64" spans="4:18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 ht="16.5" thickBot="1">
      <c r="D89" s="30"/>
    </row>
    <row r="90" spans="4:4" ht="16.5" thickBot="1">
      <c r="D90" s="30"/>
    </row>
    <row r="91" spans="4:4" ht="16.5" thickBot="1">
      <c r="D91" s="30"/>
    </row>
    <row r="92" spans="4:4" ht="16.5" thickBot="1">
      <c r="D92" s="30"/>
    </row>
  </sheetData>
  <mergeCells count="50">
    <mergeCell ref="C2:G2"/>
    <mergeCell ref="B3:B4"/>
    <mergeCell ref="V3:V4"/>
    <mergeCell ref="I2:N2"/>
    <mergeCell ref="H3:H4"/>
    <mergeCell ref="I3:I4"/>
    <mergeCell ref="J3:J4"/>
    <mergeCell ref="K3:K4"/>
    <mergeCell ref="L3:L4"/>
    <mergeCell ref="M3:M4"/>
    <mergeCell ref="N3:N4"/>
    <mergeCell ref="BD3:BD4"/>
    <mergeCell ref="BF3:BF4"/>
    <mergeCell ref="AS2:AW2"/>
    <mergeCell ref="AE2:AI2"/>
    <mergeCell ref="Q2:U2"/>
    <mergeCell ref="Y3:Y4"/>
    <mergeCell ref="Z3:Z4"/>
    <mergeCell ref="BO3:BO4"/>
    <mergeCell ref="BP3:BP4"/>
    <mergeCell ref="AA3:AA4"/>
    <mergeCell ref="W2:AB2"/>
    <mergeCell ref="BM3:BM4"/>
    <mergeCell ref="AR3:AR4"/>
    <mergeCell ref="AX3:AX4"/>
    <mergeCell ref="AY3:AY4"/>
    <mergeCell ref="AZ3:AZ4"/>
    <mergeCell ref="BA3:BA4"/>
    <mergeCell ref="AB3:AB4"/>
    <mergeCell ref="W3:W4"/>
    <mergeCell ref="X3:X4"/>
    <mergeCell ref="BG2:BK2"/>
    <mergeCell ref="BB3:BB4"/>
    <mergeCell ref="BC3:BC4"/>
    <mergeCell ref="AD3:AD4"/>
    <mergeCell ref="P3:P4"/>
    <mergeCell ref="BL3:BL4"/>
    <mergeCell ref="BR3:BR4"/>
    <mergeCell ref="AK2:AP2"/>
    <mergeCell ref="AJ3:AJ4"/>
    <mergeCell ref="AK3:AK4"/>
    <mergeCell ref="AL3:AL4"/>
    <mergeCell ref="AM3:AM4"/>
    <mergeCell ref="AN3:AN4"/>
    <mergeCell ref="AO3:AO4"/>
    <mergeCell ref="AP3:AP4"/>
    <mergeCell ref="BQ3:BQ4"/>
    <mergeCell ref="AY2:BD2"/>
    <mergeCell ref="BM2:BR2"/>
    <mergeCell ref="BN3:BN4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CC8E-63E1-4F8D-8CC8-164F9E1BF9DE}">
  <dimension ref="A1:BR68"/>
  <sheetViews>
    <sheetView topLeftCell="AR56" zoomScale="85" zoomScaleNormal="85" workbookViewId="0">
      <selection activeCell="BI75" sqref="BI36:BI75"/>
    </sheetView>
  </sheetViews>
  <sheetFormatPr defaultRowHeight="16.5"/>
  <cols>
    <col min="1" max="1" width="9" style="39"/>
    <col min="2" max="2" width="9.875" style="39" bestFit="1" customWidth="1"/>
    <col min="3" max="3" width="13.875" style="39" bestFit="1" customWidth="1"/>
    <col min="4" max="4" width="14.5" style="39" bestFit="1" customWidth="1"/>
    <col min="5" max="5" width="16.75" style="39" bestFit="1" customWidth="1"/>
    <col min="6" max="6" width="8.625" style="39" customWidth="1"/>
    <col min="7" max="7" width="9" style="39"/>
    <col min="8" max="8" width="16.75" style="39" customWidth="1"/>
    <col min="9" max="14" width="9" style="39"/>
    <col min="15" max="15" width="14.125" style="39" customWidth="1"/>
    <col min="16" max="16" width="10" style="39" bestFit="1" customWidth="1"/>
    <col min="17" max="17" width="14.875" style="39" bestFit="1" customWidth="1"/>
    <col min="18" max="18" width="13.25" style="39" customWidth="1"/>
    <col min="19" max="21" width="9" style="39"/>
    <col min="22" max="22" width="10.25" style="39" bestFit="1" customWidth="1"/>
    <col min="23" max="28" width="9" style="39"/>
    <col min="29" max="29" width="15.375" style="39" customWidth="1"/>
    <col min="30" max="30" width="8.125" style="39" bestFit="1" customWidth="1"/>
    <col min="31" max="31" width="10" style="39" bestFit="1" customWidth="1"/>
    <col min="32" max="32" width="14.375" style="40" customWidth="1"/>
    <col min="33" max="35" width="9" style="39"/>
    <col min="36" max="36" width="10.125" style="39" bestFit="1" customWidth="1"/>
    <col min="37" max="41" width="9" style="39"/>
    <col min="42" max="42" width="10" style="39" bestFit="1" customWidth="1"/>
    <col min="43" max="43" width="14.5" style="39" bestFit="1" customWidth="1"/>
    <col min="44" max="45" width="9" style="39"/>
    <col min="46" max="46" width="14.375" style="39" customWidth="1"/>
    <col min="47" max="55" width="9" style="39"/>
    <col min="56" max="56" width="9.125" style="39" bestFit="1" customWidth="1"/>
    <col min="57" max="57" width="9" style="39"/>
    <col min="58" max="58" width="9.875" style="39" customWidth="1"/>
    <col min="59" max="59" width="9" style="39" customWidth="1"/>
    <col min="60" max="60" width="14.875" style="39" customWidth="1"/>
    <col min="61" max="63" width="9" style="39"/>
    <col min="64" max="64" width="16.125" style="39" customWidth="1"/>
    <col min="65" max="16384" width="9" style="39"/>
  </cols>
  <sheetData>
    <row r="1" spans="1:70" ht="17.25" thickBot="1">
      <c r="L1" s="4"/>
    </row>
    <row r="2" spans="1:70" ht="17.25" thickBot="1">
      <c r="B2" s="6" t="s">
        <v>7</v>
      </c>
      <c r="C2" s="150" t="s">
        <v>0</v>
      </c>
      <c r="D2" s="139"/>
      <c r="E2" s="139"/>
      <c r="F2" s="139"/>
      <c r="G2" s="140"/>
      <c r="H2" s="7" t="s">
        <v>13</v>
      </c>
      <c r="I2" s="150" t="s">
        <v>10</v>
      </c>
      <c r="J2" s="139"/>
      <c r="K2" s="139"/>
      <c r="L2" s="139"/>
      <c r="M2" s="139"/>
      <c r="N2" s="140"/>
      <c r="P2" s="6" t="s">
        <v>7</v>
      </c>
      <c r="Q2" s="150" t="s">
        <v>0</v>
      </c>
      <c r="R2" s="139"/>
      <c r="S2" s="139"/>
      <c r="T2" s="139"/>
      <c r="U2" s="140"/>
      <c r="V2" s="8" t="s">
        <v>14</v>
      </c>
      <c r="W2" s="150" t="s">
        <v>10</v>
      </c>
      <c r="X2" s="139"/>
      <c r="Y2" s="139"/>
      <c r="Z2" s="139"/>
      <c r="AA2" s="139"/>
      <c r="AB2" s="140"/>
      <c r="AD2" s="6" t="s">
        <v>7</v>
      </c>
      <c r="AE2" s="150" t="s">
        <v>0</v>
      </c>
      <c r="AF2" s="139"/>
      <c r="AG2" s="139"/>
      <c r="AH2" s="139"/>
      <c r="AI2" s="140"/>
      <c r="AJ2" s="9" t="s">
        <v>41</v>
      </c>
      <c r="AK2" s="138" t="s">
        <v>10</v>
      </c>
      <c r="AL2" s="139"/>
      <c r="AM2" s="139"/>
      <c r="AN2" s="139"/>
      <c r="AO2" s="139"/>
      <c r="AP2" s="140"/>
      <c r="AR2" s="6" t="s">
        <v>7</v>
      </c>
      <c r="AS2" s="150" t="s">
        <v>0</v>
      </c>
      <c r="AT2" s="139"/>
      <c r="AU2" s="139"/>
      <c r="AV2" s="139"/>
      <c r="AW2" s="140"/>
      <c r="AX2" s="33" t="s">
        <v>15</v>
      </c>
      <c r="AY2" s="138" t="s">
        <v>10</v>
      </c>
      <c r="AZ2" s="139"/>
      <c r="BA2" s="139"/>
      <c r="BB2" s="139"/>
      <c r="BC2" s="139"/>
      <c r="BD2" s="140"/>
      <c r="BF2" s="6" t="s">
        <v>7</v>
      </c>
      <c r="BG2" s="150" t="s">
        <v>0</v>
      </c>
      <c r="BH2" s="139"/>
      <c r="BI2" s="139"/>
      <c r="BJ2" s="139"/>
      <c r="BK2" s="140"/>
      <c r="BL2" s="33" t="s">
        <v>16</v>
      </c>
      <c r="BM2" s="138" t="s">
        <v>10</v>
      </c>
      <c r="BN2" s="139"/>
      <c r="BO2" s="139"/>
      <c r="BP2" s="139"/>
      <c r="BQ2" s="139"/>
      <c r="BR2" s="140"/>
    </row>
    <row r="3" spans="1:70" ht="17.25" customHeight="1">
      <c r="B3" s="141" t="s">
        <v>1</v>
      </c>
      <c r="C3" s="14" t="s">
        <v>8</v>
      </c>
      <c r="D3" s="15" t="s">
        <v>9</v>
      </c>
      <c r="E3" s="58" t="s">
        <v>19</v>
      </c>
      <c r="F3" s="58" t="s">
        <v>48</v>
      </c>
      <c r="G3" s="60" t="s">
        <v>50</v>
      </c>
      <c r="H3" s="134">
        <v>1</v>
      </c>
      <c r="I3" s="134">
        <v>2</v>
      </c>
      <c r="J3" s="134">
        <v>3</v>
      </c>
      <c r="K3" s="134">
        <v>4</v>
      </c>
      <c r="L3" s="145">
        <v>5</v>
      </c>
      <c r="M3" s="126" t="s">
        <v>2</v>
      </c>
      <c r="N3" s="126" t="s">
        <v>3</v>
      </c>
      <c r="P3" s="136" t="s">
        <v>1</v>
      </c>
      <c r="Q3" s="14" t="s">
        <v>8</v>
      </c>
      <c r="R3" s="15" t="s">
        <v>9</v>
      </c>
      <c r="S3" s="58" t="s">
        <v>19</v>
      </c>
      <c r="T3" s="58" t="s">
        <v>48</v>
      </c>
      <c r="U3" s="60" t="s">
        <v>50</v>
      </c>
      <c r="V3" s="143">
        <v>1</v>
      </c>
      <c r="W3" s="134">
        <v>2</v>
      </c>
      <c r="X3" s="134">
        <v>3</v>
      </c>
      <c r="Y3" s="134">
        <v>4</v>
      </c>
      <c r="Z3" s="145">
        <v>5</v>
      </c>
      <c r="AA3" s="126" t="s">
        <v>2</v>
      </c>
      <c r="AB3" s="126" t="s">
        <v>3</v>
      </c>
      <c r="AD3" s="136" t="s">
        <v>1</v>
      </c>
      <c r="AE3" s="14" t="s">
        <v>8</v>
      </c>
      <c r="AF3" s="15" t="s">
        <v>9</v>
      </c>
      <c r="AG3" s="58" t="s">
        <v>19</v>
      </c>
      <c r="AH3" s="58" t="s">
        <v>48</v>
      </c>
      <c r="AI3" s="60" t="s">
        <v>50</v>
      </c>
      <c r="AJ3" s="143">
        <v>1</v>
      </c>
      <c r="AK3" s="134">
        <v>2</v>
      </c>
      <c r="AL3" s="134">
        <v>3</v>
      </c>
      <c r="AM3" s="134">
        <v>4</v>
      </c>
      <c r="AN3" s="145">
        <v>5</v>
      </c>
      <c r="AO3" s="126" t="s">
        <v>2</v>
      </c>
      <c r="AP3" s="126" t="s">
        <v>3</v>
      </c>
      <c r="AR3" s="141" t="s">
        <v>1</v>
      </c>
      <c r="AS3" s="14" t="s">
        <v>8</v>
      </c>
      <c r="AT3" s="15" t="s">
        <v>9</v>
      </c>
      <c r="AU3" s="58" t="s">
        <v>19</v>
      </c>
      <c r="AV3" s="58" t="s">
        <v>48</v>
      </c>
      <c r="AW3" s="60" t="s">
        <v>50</v>
      </c>
      <c r="AX3" s="143">
        <v>1</v>
      </c>
      <c r="AY3" s="134">
        <v>2</v>
      </c>
      <c r="AZ3" s="134">
        <v>3</v>
      </c>
      <c r="BA3" s="134">
        <v>4</v>
      </c>
      <c r="BB3" s="145">
        <v>5</v>
      </c>
      <c r="BC3" s="126" t="s">
        <v>2</v>
      </c>
      <c r="BD3" s="126" t="s">
        <v>3</v>
      </c>
      <c r="BF3" s="141" t="s">
        <v>1</v>
      </c>
      <c r="BG3" s="14" t="s">
        <v>8</v>
      </c>
      <c r="BH3" s="15" t="s">
        <v>9</v>
      </c>
      <c r="BI3" s="58" t="s">
        <v>19</v>
      </c>
      <c r="BJ3" s="58" t="s">
        <v>48</v>
      </c>
      <c r="BK3" s="60" t="s">
        <v>50</v>
      </c>
      <c r="BL3" s="143">
        <v>1</v>
      </c>
      <c r="BM3" s="134">
        <v>2</v>
      </c>
      <c r="BN3" s="134">
        <v>3</v>
      </c>
      <c r="BO3" s="134">
        <v>4</v>
      </c>
      <c r="BP3" s="145">
        <v>5</v>
      </c>
      <c r="BQ3" s="126" t="s">
        <v>2</v>
      </c>
      <c r="BR3" s="126" t="s">
        <v>3</v>
      </c>
    </row>
    <row r="4" spans="1:70" ht="19.5" customHeight="1" thickBot="1">
      <c r="B4" s="142"/>
      <c r="C4" s="11" t="s">
        <v>4</v>
      </c>
      <c r="D4" s="12" t="s">
        <v>6</v>
      </c>
      <c r="E4" s="12" t="s">
        <v>5</v>
      </c>
      <c r="F4" s="56" t="s">
        <v>47</v>
      </c>
      <c r="G4" s="61" t="s">
        <v>51</v>
      </c>
      <c r="H4" s="135"/>
      <c r="I4" s="135"/>
      <c r="J4" s="135"/>
      <c r="K4" s="135"/>
      <c r="L4" s="146"/>
      <c r="M4" s="127"/>
      <c r="N4" s="127"/>
      <c r="P4" s="137"/>
      <c r="Q4" s="11" t="s">
        <v>4</v>
      </c>
      <c r="R4" s="12" t="s">
        <v>6</v>
      </c>
      <c r="S4" s="12" t="s">
        <v>5</v>
      </c>
      <c r="T4" s="56" t="s">
        <v>47</v>
      </c>
      <c r="U4" s="61" t="s">
        <v>51</v>
      </c>
      <c r="V4" s="144"/>
      <c r="W4" s="135"/>
      <c r="X4" s="135"/>
      <c r="Y4" s="135"/>
      <c r="Z4" s="146"/>
      <c r="AA4" s="127"/>
      <c r="AB4" s="127"/>
      <c r="AD4" s="137"/>
      <c r="AE4" s="11" t="s">
        <v>4</v>
      </c>
      <c r="AF4" s="12" t="s">
        <v>6</v>
      </c>
      <c r="AG4" s="12" t="s">
        <v>5</v>
      </c>
      <c r="AH4" s="56" t="s">
        <v>47</v>
      </c>
      <c r="AI4" s="61" t="s">
        <v>51</v>
      </c>
      <c r="AJ4" s="144"/>
      <c r="AK4" s="135"/>
      <c r="AL4" s="135"/>
      <c r="AM4" s="135"/>
      <c r="AN4" s="146"/>
      <c r="AO4" s="127"/>
      <c r="AP4" s="127"/>
      <c r="AR4" s="142"/>
      <c r="AS4" s="11" t="s">
        <v>4</v>
      </c>
      <c r="AT4" s="12" t="s">
        <v>6</v>
      </c>
      <c r="AU4" s="12" t="s">
        <v>5</v>
      </c>
      <c r="AV4" s="56" t="s">
        <v>47</v>
      </c>
      <c r="AW4" s="61" t="s">
        <v>51</v>
      </c>
      <c r="AX4" s="144"/>
      <c r="AY4" s="135"/>
      <c r="AZ4" s="135"/>
      <c r="BA4" s="135"/>
      <c r="BB4" s="146"/>
      <c r="BC4" s="127"/>
      <c r="BD4" s="127"/>
      <c r="BF4" s="142"/>
      <c r="BG4" s="11" t="s">
        <v>4</v>
      </c>
      <c r="BH4" s="12" t="s">
        <v>6</v>
      </c>
      <c r="BI4" s="12" t="s">
        <v>5</v>
      </c>
      <c r="BJ4" s="56" t="s">
        <v>47</v>
      </c>
      <c r="BK4" s="61" t="s">
        <v>51</v>
      </c>
      <c r="BL4" s="144"/>
      <c r="BM4" s="135"/>
      <c r="BN4" s="135"/>
      <c r="BO4" s="135"/>
      <c r="BP4" s="146"/>
      <c r="BQ4" s="127"/>
      <c r="BR4" s="127"/>
    </row>
    <row r="5" spans="1:70">
      <c r="B5" s="13">
        <v>1</v>
      </c>
      <c r="C5" s="71">
        <v>1000</v>
      </c>
      <c r="D5" s="10">
        <v>1000</v>
      </c>
      <c r="E5" s="10">
        <v>150</v>
      </c>
      <c r="F5" s="10">
        <v>0.1</v>
      </c>
      <c r="G5" s="74">
        <f>ROUND(E5/D5/F5/25*1000,2)</f>
        <v>60</v>
      </c>
      <c r="H5" s="3">
        <v>979.24</v>
      </c>
      <c r="I5" s="3">
        <v>991.73</v>
      </c>
      <c r="J5" s="3">
        <v>979.25</v>
      </c>
      <c r="K5" s="3">
        <v>982.75</v>
      </c>
      <c r="L5" s="77">
        <v>988.81</v>
      </c>
      <c r="M5" s="16">
        <f t="shared" ref="M5:M14" si="0">AVERAGE(H5:L5)</f>
        <v>984.35600000000011</v>
      </c>
      <c r="N5" s="17">
        <f>STDEV(H5:L5)</f>
        <v>5.6797429519301241</v>
      </c>
      <c r="P5" s="13">
        <v>1</v>
      </c>
      <c r="Q5" s="71">
        <v>1000</v>
      </c>
      <c r="R5" s="10">
        <v>1000</v>
      </c>
      <c r="S5" s="10">
        <v>150</v>
      </c>
      <c r="T5" s="10">
        <v>0.1</v>
      </c>
      <c r="U5" s="74">
        <f>ROUND(S5/R5/T5/25*1000,2)</f>
        <v>60</v>
      </c>
      <c r="V5" s="93">
        <v>1506</v>
      </c>
      <c r="W5" s="3">
        <v>1499.8</v>
      </c>
      <c r="X5" s="3">
        <v>1488.9</v>
      </c>
      <c r="Y5" s="3">
        <v>1474.4</v>
      </c>
      <c r="Z5" s="77">
        <v>1482.2</v>
      </c>
      <c r="AA5" s="120">
        <f t="shared" ref="AA5:AA13" si="1">AVERAGE(V5:Z5)</f>
        <v>1490.26</v>
      </c>
      <c r="AB5" s="82">
        <f t="shared" ref="AB5:AB13" si="2">STDEV(V5:Z5)</f>
        <v>12.817097955465536</v>
      </c>
      <c r="AD5" s="13">
        <v>1</v>
      </c>
      <c r="AE5" s="71">
        <v>1000</v>
      </c>
      <c r="AF5" s="10">
        <v>1000</v>
      </c>
      <c r="AG5" s="10">
        <v>150</v>
      </c>
      <c r="AH5" s="10">
        <v>0.1</v>
      </c>
      <c r="AI5" s="74">
        <f>ROUND(AG5/AF5/AH5/25*1000,2)</f>
        <v>60</v>
      </c>
      <c r="AJ5" s="3">
        <v>309.52999999999997</v>
      </c>
      <c r="AK5" s="3">
        <v>315.89999999999998</v>
      </c>
      <c r="AL5" s="3">
        <v>312.05</v>
      </c>
      <c r="AM5" s="3">
        <v>313.17</v>
      </c>
      <c r="AN5" s="77">
        <v>315.51</v>
      </c>
      <c r="AO5" s="81">
        <f t="shared" ref="AO5:AO14" si="3">AVERAGE(AJ5:AN5)</f>
        <v>313.23200000000003</v>
      </c>
      <c r="AP5" s="82">
        <f>STDEV(AJ5:AN5)</f>
        <v>2.6178846422254747</v>
      </c>
      <c r="AR5" s="13">
        <v>1</v>
      </c>
      <c r="AS5" s="71">
        <v>1000</v>
      </c>
      <c r="AT5" s="10">
        <v>1000</v>
      </c>
      <c r="AU5" s="10">
        <v>150</v>
      </c>
      <c r="AV5" s="10">
        <v>0.1</v>
      </c>
      <c r="AW5" s="74">
        <f>ROUND(AU5/AT5/AV5/25*1000,2)</f>
        <v>60</v>
      </c>
      <c r="AX5" s="3">
        <v>680.76</v>
      </c>
      <c r="AY5" s="2">
        <v>690.86</v>
      </c>
      <c r="AZ5" s="2">
        <v>680.23</v>
      </c>
      <c r="BA5" s="2">
        <v>675.96</v>
      </c>
      <c r="BB5" s="87">
        <v>684.1</v>
      </c>
      <c r="BC5" s="120">
        <f t="shared" ref="BC5:BC14" si="4">AVERAGE(AX5:BB5)</f>
        <v>682.38199999999995</v>
      </c>
      <c r="BD5" s="82">
        <f t="shared" ref="BD5:BD14" si="5">STDEV(AX5:BB5)</f>
        <v>5.5527488688036266</v>
      </c>
      <c r="BF5" s="13">
        <v>1</v>
      </c>
      <c r="BG5" s="71">
        <v>1000</v>
      </c>
      <c r="BH5" s="10">
        <v>1000</v>
      </c>
      <c r="BI5" s="10">
        <v>150</v>
      </c>
      <c r="BJ5" s="10">
        <v>0.1</v>
      </c>
      <c r="BK5" s="74">
        <f>ROUND(BI5/BH5/BJ5/25*1000,2)</f>
        <v>60</v>
      </c>
      <c r="BL5" s="3">
        <v>1953.6</v>
      </c>
      <c r="BM5" s="3">
        <v>1978.5</v>
      </c>
      <c r="BN5" s="3">
        <v>1943.1</v>
      </c>
      <c r="BO5" s="3">
        <v>1929.3</v>
      </c>
      <c r="BP5" s="77">
        <v>1953.1</v>
      </c>
      <c r="BQ5" s="120">
        <f t="shared" ref="BQ5:BQ13" si="6">AVERAGE(BL5:BP5)</f>
        <v>1951.52</v>
      </c>
      <c r="BR5" s="82">
        <f t="shared" ref="BR5:BR13" si="7">STDEV(BL5:BP5)</f>
        <v>18.023373713042758</v>
      </c>
    </row>
    <row r="6" spans="1:70">
      <c r="B6" s="19">
        <v>2</v>
      </c>
      <c r="C6" s="14">
        <v>1000</v>
      </c>
      <c r="D6" s="2">
        <v>1000</v>
      </c>
      <c r="E6" s="2">
        <v>200</v>
      </c>
      <c r="F6" s="2">
        <v>0.1</v>
      </c>
      <c r="G6" s="75">
        <f t="shared" ref="G6:G14" si="8">ROUND(E6/D6/F6/25*1000,2)</f>
        <v>80</v>
      </c>
      <c r="H6" s="3">
        <v>998.96</v>
      </c>
      <c r="I6" s="3">
        <v>992.45</v>
      </c>
      <c r="J6" s="3">
        <v>991.39</v>
      </c>
      <c r="K6" s="3">
        <v>981.13</v>
      </c>
      <c r="L6" s="77">
        <v>995.96</v>
      </c>
      <c r="M6" s="20">
        <f t="shared" si="0"/>
        <v>991.97800000000007</v>
      </c>
      <c r="N6" s="21">
        <f>STDEV(H6:L6)</f>
        <v>6.761144133946579</v>
      </c>
      <c r="P6" s="19">
        <v>2</v>
      </c>
      <c r="Q6" s="14">
        <v>1000</v>
      </c>
      <c r="R6" s="2">
        <v>1000</v>
      </c>
      <c r="S6" s="2">
        <v>200</v>
      </c>
      <c r="T6" s="2">
        <v>0.1</v>
      </c>
      <c r="U6" s="75">
        <f t="shared" ref="U6:U14" si="9">ROUND(S6/R6/T6/25*1000,2)</f>
        <v>80</v>
      </c>
      <c r="V6" s="3">
        <v>1631.7</v>
      </c>
      <c r="W6" s="3">
        <v>1637.7</v>
      </c>
      <c r="X6" s="3">
        <v>1633.3</v>
      </c>
      <c r="Y6" s="3">
        <v>1632.6</v>
      </c>
      <c r="Z6" s="77">
        <v>1637.8</v>
      </c>
      <c r="AA6" s="83">
        <f t="shared" si="1"/>
        <v>1634.62</v>
      </c>
      <c r="AB6" s="84">
        <f t="shared" si="2"/>
        <v>2.9132456127144608</v>
      </c>
      <c r="AD6" s="19">
        <v>2</v>
      </c>
      <c r="AE6" s="14">
        <v>1000</v>
      </c>
      <c r="AF6" s="2">
        <v>1000</v>
      </c>
      <c r="AG6" s="2">
        <v>200</v>
      </c>
      <c r="AH6" s="2">
        <v>0.1</v>
      </c>
      <c r="AI6" s="75">
        <f t="shared" ref="AI6:AI14" si="10">ROUND(AG6/AF6/AH6/25*1000,2)</f>
        <v>80</v>
      </c>
      <c r="AJ6" s="3">
        <v>318.5</v>
      </c>
      <c r="AK6" s="3">
        <v>316.13</v>
      </c>
      <c r="AL6" s="3">
        <v>315.79000000000002</v>
      </c>
      <c r="AM6" s="3">
        <v>312.51</v>
      </c>
      <c r="AN6" s="77">
        <v>317.17</v>
      </c>
      <c r="AO6" s="83">
        <f t="shared" si="3"/>
        <v>316.02000000000004</v>
      </c>
      <c r="AP6" s="84">
        <f>STDEV(AJ6:AN6)</f>
        <v>2.2281157959136735</v>
      </c>
      <c r="AR6" s="19">
        <v>2</v>
      </c>
      <c r="AS6" s="14">
        <v>1000</v>
      </c>
      <c r="AT6" s="2">
        <v>1000</v>
      </c>
      <c r="AU6" s="2">
        <v>200</v>
      </c>
      <c r="AV6" s="2">
        <v>0.1</v>
      </c>
      <c r="AW6" s="75">
        <f t="shared" ref="AW6:AW14" si="11">ROUND(AU6/AT6/AV6/25*1000,2)</f>
        <v>80</v>
      </c>
      <c r="AX6" s="3">
        <v>739.47</v>
      </c>
      <c r="AY6" s="2">
        <v>736.21</v>
      </c>
      <c r="AZ6" s="2">
        <v>734.83</v>
      </c>
      <c r="BA6" s="2">
        <v>726.82</v>
      </c>
      <c r="BB6" s="87">
        <v>739.32</v>
      </c>
      <c r="BC6" s="83">
        <f t="shared" si="4"/>
        <v>735.33000000000015</v>
      </c>
      <c r="BD6" s="84">
        <f t="shared" si="5"/>
        <v>5.1600436044669182</v>
      </c>
      <c r="BF6" s="19">
        <v>2</v>
      </c>
      <c r="BG6" s="14">
        <v>1000</v>
      </c>
      <c r="BH6" s="2">
        <v>1000</v>
      </c>
      <c r="BI6" s="2">
        <v>200</v>
      </c>
      <c r="BJ6" s="2">
        <v>0.1</v>
      </c>
      <c r="BK6" s="75">
        <f t="shared" ref="BK6:BK14" si="12">ROUND(BI6/BH6/BJ6/25*1000,2)</f>
        <v>80</v>
      </c>
      <c r="BL6" s="3">
        <v>2161.4</v>
      </c>
      <c r="BM6" s="3">
        <v>2155.8000000000002</v>
      </c>
      <c r="BN6" s="3">
        <v>2150.8000000000002</v>
      </c>
      <c r="BO6" s="3">
        <v>2127.1999999999998</v>
      </c>
      <c r="BP6" s="77">
        <v>2165.1999999999998</v>
      </c>
      <c r="BQ6" s="83">
        <f t="shared" si="6"/>
        <v>2152.0800000000004</v>
      </c>
      <c r="BR6" s="84">
        <f t="shared" si="7"/>
        <v>14.945634814219225</v>
      </c>
    </row>
    <row r="7" spans="1:70">
      <c r="B7" s="19">
        <v>3</v>
      </c>
      <c r="C7" s="14">
        <v>1000</v>
      </c>
      <c r="D7" s="2">
        <v>1000</v>
      </c>
      <c r="E7" s="2">
        <v>250</v>
      </c>
      <c r="F7" s="2">
        <v>0.1</v>
      </c>
      <c r="G7" s="75">
        <f t="shared" si="8"/>
        <v>100</v>
      </c>
      <c r="H7" s="41">
        <v>849.21</v>
      </c>
      <c r="I7" s="3">
        <v>997.19</v>
      </c>
      <c r="J7" s="3">
        <v>1007.1</v>
      </c>
      <c r="K7" s="3">
        <v>1016.5</v>
      </c>
      <c r="L7" s="77">
        <v>1006.9</v>
      </c>
      <c r="M7" s="20">
        <f t="shared" si="0"/>
        <v>975.37999999999988</v>
      </c>
      <c r="N7" s="21">
        <f>STDEV(I7:L7)</f>
        <v>7.8842052019633737</v>
      </c>
      <c r="P7" s="19">
        <v>3</v>
      </c>
      <c r="Q7" s="14">
        <v>1000</v>
      </c>
      <c r="R7" s="2">
        <v>1000</v>
      </c>
      <c r="S7" s="2">
        <v>250</v>
      </c>
      <c r="T7" s="2">
        <v>0.1</v>
      </c>
      <c r="U7" s="75">
        <f t="shared" si="9"/>
        <v>100</v>
      </c>
      <c r="V7" s="3">
        <v>1683.6</v>
      </c>
      <c r="W7" s="3">
        <v>1675.1</v>
      </c>
      <c r="X7" s="3">
        <v>1689.7</v>
      </c>
      <c r="Y7" s="3">
        <v>1691.8</v>
      </c>
      <c r="Z7" s="77">
        <v>1676.8</v>
      </c>
      <c r="AA7" s="83">
        <f t="shared" si="1"/>
        <v>1683.4</v>
      </c>
      <c r="AB7" s="84">
        <f t="shared" si="2"/>
        <v>7.4622382701171146</v>
      </c>
      <c r="AD7" s="19">
        <v>3</v>
      </c>
      <c r="AE7" s="14">
        <v>1000</v>
      </c>
      <c r="AF7" s="2">
        <v>1000</v>
      </c>
      <c r="AG7" s="2">
        <v>250</v>
      </c>
      <c r="AH7" s="2">
        <v>0.1</v>
      </c>
      <c r="AI7" s="75">
        <f t="shared" si="10"/>
        <v>100</v>
      </c>
      <c r="AJ7" s="41">
        <v>270.73</v>
      </c>
      <c r="AK7" s="3">
        <v>317.60000000000002</v>
      </c>
      <c r="AL7" s="3">
        <v>321.13</v>
      </c>
      <c r="AM7" s="3">
        <v>324.08999999999997</v>
      </c>
      <c r="AN7" s="77">
        <v>320.74</v>
      </c>
      <c r="AO7" s="83">
        <f t="shared" si="3"/>
        <v>310.858</v>
      </c>
      <c r="AP7" s="84">
        <f>STDEV(AK7:AN7)</f>
        <v>2.6548195167782236</v>
      </c>
      <c r="AR7" s="19">
        <v>3</v>
      </c>
      <c r="AS7" s="14">
        <v>1000</v>
      </c>
      <c r="AT7" s="2">
        <v>1000</v>
      </c>
      <c r="AU7" s="2">
        <v>250</v>
      </c>
      <c r="AV7" s="2">
        <v>0.1</v>
      </c>
      <c r="AW7" s="75">
        <f t="shared" si="11"/>
        <v>100</v>
      </c>
      <c r="AX7" s="41">
        <v>646.32000000000005</v>
      </c>
      <c r="AY7" s="2">
        <v>755.91</v>
      </c>
      <c r="AZ7" s="2">
        <v>769.31</v>
      </c>
      <c r="BA7" s="2">
        <v>777.64</v>
      </c>
      <c r="BB7" s="87">
        <v>765.22</v>
      </c>
      <c r="BC7" s="83">
        <f t="shared" si="4"/>
        <v>742.87999999999988</v>
      </c>
      <c r="BD7" s="84">
        <f t="shared" si="5"/>
        <v>54.542397728739395</v>
      </c>
      <c r="BF7" s="19">
        <v>3</v>
      </c>
      <c r="BG7" s="14">
        <v>1000</v>
      </c>
      <c r="BH7" s="2">
        <v>1000</v>
      </c>
      <c r="BI7" s="2">
        <v>250</v>
      </c>
      <c r="BJ7" s="2">
        <v>0.1</v>
      </c>
      <c r="BK7" s="75">
        <f t="shared" si="12"/>
        <v>100</v>
      </c>
      <c r="BL7" s="41">
        <v>1895.8</v>
      </c>
      <c r="BM7" s="3">
        <v>2217.5</v>
      </c>
      <c r="BN7" s="3">
        <v>2252.9</v>
      </c>
      <c r="BO7" s="3">
        <v>2278.4</v>
      </c>
      <c r="BP7" s="77">
        <v>2239.8000000000002</v>
      </c>
      <c r="BQ7" s="83">
        <f t="shared" si="6"/>
        <v>2176.88</v>
      </c>
      <c r="BR7" s="84">
        <f t="shared" si="7"/>
        <v>158.66649614836783</v>
      </c>
    </row>
    <row r="8" spans="1:70">
      <c r="B8" s="19">
        <v>4</v>
      </c>
      <c r="C8" s="14">
        <v>1000</v>
      </c>
      <c r="D8" s="2">
        <v>500</v>
      </c>
      <c r="E8" s="2">
        <v>150</v>
      </c>
      <c r="F8" s="2">
        <v>0.1</v>
      </c>
      <c r="G8" s="75">
        <f t="shared" si="8"/>
        <v>120</v>
      </c>
      <c r="H8" s="3">
        <v>993.39</v>
      </c>
      <c r="I8" s="3">
        <v>986.24</v>
      </c>
      <c r="J8" s="3">
        <v>990.86</v>
      </c>
      <c r="K8" s="3">
        <v>981.07</v>
      </c>
      <c r="L8" s="77">
        <v>965.47</v>
      </c>
      <c r="M8" s="20">
        <f t="shared" si="0"/>
        <v>983.40600000000018</v>
      </c>
      <c r="N8" s="21">
        <f t="shared" ref="N8:N14" si="13">STDEV(H8:L8)</f>
        <v>11.072837486389824</v>
      </c>
      <c r="P8" s="19">
        <v>4</v>
      </c>
      <c r="Q8" s="14">
        <v>1000</v>
      </c>
      <c r="R8" s="2">
        <v>500</v>
      </c>
      <c r="S8" s="2">
        <v>150</v>
      </c>
      <c r="T8" s="2">
        <v>0.1</v>
      </c>
      <c r="U8" s="75">
        <f t="shared" si="9"/>
        <v>120</v>
      </c>
      <c r="V8" s="3">
        <v>1705.3</v>
      </c>
      <c r="W8" s="3">
        <v>1702.5</v>
      </c>
      <c r="X8" s="3">
        <v>1708.2</v>
      </c>
      <c r="Y8" s="3">
        <v>1698.8</v>
      </c>
      <c r="Z8" s="77">
        <v>1699.6</v>
      </c>
      <c r="AA8" s="116">
        <f t="shared" si="1"/>
        <v>1702.8799999999999</v>
      </c>
      <c r="AB8" s="84">
        <f t="shared" si="2"/>
        <v>3.9277219860881587</v>
      </c>
      <c r="AD8" s="19">
        <v>4</v>
      </c>
      <c r="AE8" s="14">
        <v>1000</v>
      </c>
      <c r="AF8" s="2">
        <v>500</v>
      </c>
      <c r="AG8" s="2">
        <v>150</v>
      </c>
      <c r="AH8" s="2">
        <v>0.1</v>
      </c>
      <c r="AI8" s="75">
        <f t="shared" si="10"/>
        <v>120</v>
      </c>
      <c r="AJ8" s="3">
        <v>316.66000000000003</v>
      </c>
      <c r="AK8" s="3">
        <v>314.29000000000002</v>
      </c>
      <c r="AL8" s="3">
        <v>315.85000000000002</v>
      </c>
      <c r="AM8" s="3">
        <v>312.43</v>
      </c>
      <c r="AN8" s="77">
        <v>307.83</v>
      </c>
      <c r="AO8" s="83">
        <f t="shared" si="3"/>
        <v>313.41199999999998</v>
      </c>
      <c r="AP8" s="84">
        <f t="shared" ref="AP8:AP14" si="14">STDEV(AJ8:AN8)</f>
        <v>3.5138042062699109</v>
      </c>
      <c r="AR8" s="19">
        <v>4</v>
      </c>
      <c r="AS8" s="14">
        <v>1000</v>
      </c>
      <c r="AT8" s="2">
        <v>500</v>
      </c>
      <c r="AU8" s="2">
        <v>150</v>
      </c>
      <c r="AV8" s="2">
        <v>0.1</v>
      </c>
      <c r="AW8" s="75">
        <f t="shared" si="11"/>
        <v>120</v>
      </c>
      <c r="AX8" s="3">
        <v>761.44</v>
      </c>
      <c r="AY8" s="2">
        <v>754.47</v>
      </c>
      <c r="AZ8" s="2">
        <v>760.42</v>
      </c>
      <c r="BA8" s="2">
        <v>748.52</v>
      </c>
      <c r="BB8" s="87">
        <v>736.44</v>
      </c>
      <c r="BC8" s="83">
        <f t="shared" si="4"/>
        <v>752.25800000000004</v>
      </c>
      <c r="BD8" s="84">
        <f t="shared" si="5"/>
        <v>10.246976139330068</v>
      </c>
      <c r="BF8" s="19">
        <v>4</v>
      </c>
      <c r="BG8" s="14">
        <v>1000</v>
      </c>
      <c r="BH8" s="2">
        <v>500</v>
      </c>
      <c r="BI8" s="2">
        <v>150</v>
      </c>
      <c r="BJ8" s="2">
        <v>0.1</v>
      </c>
      <c r="BK8" s="75">
        <f t="shared" si="12"/>
        <v>120</v>
      </c>
      <c r="BL8" s="3">
        <v>2236.3000000000002</v>
      </c>
      <c r="BM8" s="3">
        <v>2215.9</v>
      </c>
      <c r="BN8" s="3">
        <v>2233.8000000000002</v>
      </c>
      <c r="BO8" s="3">
        <v>2199.6999999999998</v>
      </c>
      <c r="BP8" s="77">
        <v>2164.1</v>
      </c>
      <c r="BQ8" s="116">
        <f t="shared" si="6"/>
        <v>2209.96</v>
      </c>
      <c r="BR8" s="84">
        <f t="shared" si="7"/>
        <v>29.605033355833392</v>
      </c>
    </row>
    <row r="9" spans="1:70">
      <c r="B9" s="19">
        <v>5</v>
      </c>
      <c r="C9" s="14">
        <v>1000</v>
      </c>
      <c r="D9" s="2">
        <v>500</v>
      </c>
      <c r="E9" s="2">
        <v>200</v>
      </c>
      <c r="F9" s="2">
        <v>0.1</v>
      </c>
      <c r="G9" s="75">
        <f t="shared" si="8"/>
        <v>160</v>
      </c>
      <c r="H9" s="3">
        <v>968.73</v>
      </c>
      <c r="I9" s="3">
        <v>957.54</v>
      </c>
      <c r="J9" s="3">
        <v>971.82</v>
      </c>
      <c r="K9" s="3">
        <v>950.13</v>
      </c>
      <c r="L9" s="77">
        <v>971.5</v>
      </c>
      <c r="M9" s="20">
        <f t="shared" si="0"/>
        <v>963.94400000000007</v>
      </c>
      <c r="N9" s="21">
        <f t="shared" si="13"/>
        <v>9.6678348144763202</v>
      </c>
      <c r="P9" s="19">
        <v>5</v>
      </c>
      <c r="Q9" s="14">
        <v>1000</v>
      </c>
      <c r="R9" s="2">
        <v>500</v>
      </c>
      <c r="S9" s="2">
        <v>200</v>
      </c>
      <c r="T9" s="2">
        <v>0.1</v>
      </c>
      <c r="U9" s="75">
        <f t="shared" si="9"/>
        <v>160</v>
      </c>
      <c r="V9" s="3">
        <v>1621.5</v>
      </c>
      <c r="W9" s="3">
        <v>1606</v>
      </c>
      <c r="X9" s="3">
        <v>1639.5</v>
      </c>
      <c r="Y9" s="3">
        <v>1597.7</v>
      </c>
      <c r="Z9" s="77">
        <v>1632.6</v>
      </c>
      <c r="AA9" s="83">
        <f t="shared" si="1"/>
        <v>1619.4599999999998</v>
      </c>
      <c r="AB9" s="84">
        <f t="shared" si="2"/>
        <v>17.557704861399138</v>
      </c>
      <c r="AD9" s="19">
        <v>5</v>
      </c>
      <c r="AE9" s="14">
        <v>1000</v>
      </c>
      <c r="AF9" s="2">
        <v>500</v>
      </c>
      <c r="AG9" s="2">
        <v>200</v>
      </c>
      <c r="AH9" s="2">
        <v>0.1</v>
      </c>
      <c r="AI9" s="75">
        <f t="shared" si="10"/>
        <v>160</v>
      </c>
      <c r="AJ9" s="3">
        <v>308.85000000000002</v>
      </c>
      <c r="AK9" s="3">
        <v>305.38</v>
      </c>
      <c r="AL9" s="3">
        <v>309.48</v>
      </c>
      <c r="AM9" s="3">
        <v>302.98</v>
      </c>
      <c r="AN9" s="77">
        <v>309.38</v>
      </c>
      <c r="AO9" s="83">
        <f t="shared" si="3"/>
        <v>307.21400000000006</v>
      </c>
      <c r="AP9" s="84">
        <f t="shared" si="14"/>
        <v>2.9065925066992104</v>
      </c>
      <c r="AR9" s="19">
        <v>5</v>
      </c>
      <c r="AS9" s="14">
        <v>1000</v>
      </c>
      <c r="AT9" s="2">
        <v>500</v>
      </c>
      <c r="AU9" s="2">
        <v>200</v>
      </c>
      <c r="AV9" s="2">
        <v>0.1</v>
      </c>
      <c r="AW9" s="75">
        <f t="shared" si="11"/>
        <v>160</v>
      </c>
      <c r="AX9" s="3">
        <v>718.35</v>
      </c>
      <c r="AY9" s="2">
        <v>702.16</v>
      </c>
      <c r="AZ9" s="2">
        <v>725.11</v>
      </c>
      <c r="BA9" s="2">
        <v>697.85</v>
      </c>
      <c r="BB9" s="87">
        <v>720.68</v>
      </c>
      <c r="BC9" s="83">
        <f t="shared" si="4"/>
        <v>712.82999999999993</v>
      </c>
      <c r="BD9" s="84">
        <f t="shared" si="5"/>
        <v>12.053428972703161</v>
      </c>
      <c r="BF9" s="19">
        <v>5</v>
      </c>
      <c r="BG9" s="14">
        <v>1000</v>
      </c>
      <c r="BH9" s="2">
        <v>500</v>
      </c>
      <c r="BI9" s="2">
        <v>200</v>
      </c>
      <c r="BJ9" s="2">
        <v>0.1</v>
      </c>
      <c r="BK9" s="75">
        <f t="shared" si="12"/>
        <v>160</v>
      </c>
      <c r="BL9" s="3">
        <v>2089.6999999999998</v>
      </c>
      <c r="BM9" s="3">
        <v>2044.8</v>
      </c>
      <c r="BN9" s="3">
        <v>2116.8000000000002</v>
      </c>
      <c r="BO9" s="3">
        <v>2025.4</v>
      </c>
      <c r="BP9" s="77">
        <v>2106.1999999999998</v>
      </c>
      <c r="BQ9" s="83">
        <f t="shared" si="6"/>
        <v>2076.5800000000004</v>
      </c>
      <c r="BR9" s="84">
        <f t="shared" si="7"/>
        <v>39.675206363672487</v>
      </c>
    </row>
    <row r="10" spans="1:70">
      <c r="B10" s="19">
        <v>6</v>
      </c>
      <c r="C10" s="14">
        <v>1000</v>
      </c>
      <c r="D10" s="2">
        <v>500</v>
      </c>
      <c r="E10" s="2">
        <v>250</v>
      </c>
      <c r="F10" s="2">
        <v>0.1</v>
      </c>
      <c r="G10" s="75">
        <f t="shared" si="8"/>
        <v>200</v>
      </c>
      <c r="H10" s="3">
        <v>978.81</v>
      </c>
      <c r="I10" s="3">
        <v>967.99</v>
      </c>
      <c r="J10" s="3">
        <v>970.55</v>
      </c>
      <c r="K10" s="3">
        <v>966.85</v>
      </c>
      <c r="L10" s="77">
        <v>977.98</v>
      </c>
      <c r="M10" s="20">
        <f t="shared" si="0"/>
        <v>972.43600000000004</v>
      </c>
      <c r="N10" s="21">
        <f t="shared" si="13"/>
        <v>5.6100606057332252</v>
      </c>
      <c r="P10" s="19">
        <v>6</v>
      </c>
      <c r="Q10" s="14">
        <v>1000</v>
      </c>
      <c r="R10" s="2">
        <v>500</v>
      </c>
      <c r="S10" s="2">
        <v>250</v>
      </c>
      <c r="T10" s="2">
        <v>0.1</v>
      </c>
      <c r="U10" s="75">
        <f t="shared" si="9"/>
        <v>200</v>
      </c>
      <c r="V10" s="3">
        <v>1598.8</v>
      </c>
      <c r="W10" s="3">
        <v>1577.3</v>
      </c>
      <c r="X10" s="3">
        <v>1595.9</v>
      </c>
      <c r="Y10" s="3">
        <v>1557.4</v>
      </c>
      <c r="Z10" s="77">
        <v>1612.3</v>
      </c>
      <c r="AA10" s="83">
        <f>AVERAGE(V10:Z10)</f>
        <v>1588.34</v>
      </c>
      <c r="AB10" s="84">
        <f>STDEV(V10:Z10)</f>
        <v>21.329627282256912</v>
      </c>
      <c r="AD10" s="19">
        <v>6</v>
      </c>
      <c r="AE10" s="14">
        <v>1000</v>
      </c>
      <c r="AF10" s="2">
        <v>500</v>
      </c>
      <c r="AG10" s="2">
        <v>250</v>
      </c>
      <c r="AH10" s="2">
        <v>0.1</v>
      </c>
      <c r="AI10" s="75">
        <f t="shared" si="10"/>
        <v>200</v>
      </c>
      <c r="AJ10" s="3">
        <v>312.10000000000002</v>
      </c>
      <c r="AK10" s="3">
        <v>308.64</v>
      </c>
      <c r="AL10" s="3">
        <v>309.05</v>
      </c>
      <c r="AM10" s="3">
        <v>308.36</v>
      </c>
      <c r="AN10" s="77">
        <v>311.83</v>
      </c>
      <c r="AO10" s="83">
        <f t="shared" si="3"/>
        <v>309.99599999999998</v>
      </c>
      <c r="AP10" s="84">
        <f t="shared" si="14"/>
        <v>1.8166259934284772</v>
      </c>
      <c r="AR10" s="19">
        <v>6</v>
      </c>
      <c r="AS10" s="14">
        <v>1000</v>
      </c>
      <c r="AT10" s="2">
        <v>500</v>
      </c>
      <c r="AU10" s="2">
        <v>250</v>
      </c>
      <c r="AV10" s="2">
        <v>0.1</v>
      </c>
      <c r="AW10" s="75">
        <f t="shared" si="11"/>
        <v>200</v>
      </c>
      <c r="AX10" s="3">
        <v>723.28</v>
      </c>
      <c r="AY10" s="2">
        <v>708.76</v>
      </c>
      <c r="AZ10" s="2">
        <v>712.35</v>
      </c>
      <c r="BA10" s="2">
        <v>700.84</v>
      </c>
      <c r="BB10" s="87">
        <v>725.52</v>
      </c>
      <c r="BC10" s="83">
        <f t="shared" si="4"/>
        <v>714.15</v>
      </c>
      <c r="BD10" s="84">
        <f t="shared" si="5"/>
        <v>10.272317168000585</v>
      </c>
      <c r="BF10" s="19">
        <v>6</v>
      </c>
      <c r="BG10" s="14">
        <v>1000</v>
      </c>
      <c r="BH10" s="2">
        <v>500</v>
      </c>
      <c r="BI10" s="2">
        <v>250</v>
      </c>
      <c r="BJ10" s="2">
        <v>0.1</v>
      </c>
      <c r="BK10" s="75">
        <f t="shared" si="12"/>
        <v>200</v>
      </c>
      <c r="BL10" s="3">
        <v>2094</v>
      </c>
      <c r="BM10" s="3">
        <v>2046.8</v>
      </c>
      <c r="BN10" s="3">
        <v>2070.1999999999998</v>
      </c>
      <c r="BO10" s="3">
        <v>2021.3</v>
      </c>
      <c r="BP10" s="77">
        <v>2108.1999999999998</v>
      </c>
      <c r="BQ10" s="83">
        <f t="shared" si="6"/>
        <v>2068.1</v>
      </c>
      <c r="BR10" s="84">
        <f t="shared" si="7"/>
        <v>35.096865956948314</v>
      </c>
    </row>
    <row r="11" spans="1:70">
      <c r="B11" s="19">
        <v>7</v>
      </c>
      <c r="C11" s="14">
        <v>1000</v>
      </c>
      <c r="D11" s="2">
        <v>300</v>
      </c>
      <c r="E11" s="2">
        <v>150</v>
      </c>
      <c r="F11" s="2">
        <v>0.1</v>
      </c>
      <c r="G11" s="75">
        <f t="shared" si="8"/>
        <v>200</v>
      </c>
      <c r="H11" s="3">
        <v>946.39</v>
      </c>
      <c r="I11" s="3">
        <v>939.36</v>
      </c>
      <c r="J11" s="3">
        <v>922.57</v>
      </c>
      <c r="K11" s="3">
        <v>939.91</v>
      </c>
      <c r="L11" s="77">
        <v>930.13</v>
      </c>
      <c r="M11" s="123">
        <f t="shared" si="0"/>
        <v>935.67199999999991</v>
      </c>
      <c r="N11" s="21">
        <f t="shared" si="13"/>
        <v>9.3382771430280211</v>
      </c>
      <c r="P11" s="19">
        <v>7</v>
      </c>
      <c r="Q11" s="14">
        <v>1000</v>
      </c>
      <c r="R11" s="2">
        <v>300</v>
      </c>
      <c r="S11" s="2">
        <v>150</v>
      </c>
      <c r="T11" s="2">
        <v>0.1</v>
      </c>
      <c r="U11" s="75">
        <f t="shared" si="9"/>
        <v>200</v>
      </c>
      <c r="V11" s="3">
        <v>1599.5</v>
      </c>
      <c r="W11" s="3">
        <v>1578.8</v>
      </c>
      <c r="X11" s="3">
        <v>1552.3</v>
      </c>
      <c r="Y11" s="3">
        <v>1582.1</v>
      </c>
      <c r="Z11" s="77">
        <v>1565.3</v>
      </c>
      <c r="AA11" s="83">
        <f t="shared" si="1"/>
        <v>1575.6000000000001</v>
      </c>
      <c r="AB11" s="84">
        <f t="shared" si="2"/>
        <v>17.837320426566329</v>
      </c>
      <c r="AD11" s="19">
        <v>7</v>
      </c>
      <c r="AE11" s="14">
        <v>1000</v>
      </c>
      <c r="AF11" s="2">
        <v>300</v>
      </c>
      <c r="AG11" s="2">
        <v>150</v>
      </c>
      <c r="AH11" s="2">
        <v>0.1</v>
      </c>
      <c r="AI11" s="75">
        <f t="shared" si="10"/>
        <v>200</v>
      </c>
      <c r="AJ11" s="3">
        <v>301.39</v>
      </c>
      <c r="AK11" s="3">
        <v>299.17</v>
      </c>
      <c r="AL11" s="3">
        <v>294.27</v>
      </c>
      <c r="AM11" s="3">
        <v>299.33999999999997</v>
      </c>
      <c r="AN11" s="77">
        <v>296.64999999999998</v>
      </c>
      <c r="AO11" s="122">
        <f t="shared" si="3"/>
        <v>298.16399999999993</v>
      </c>
      <c r="AP11" s="84">
        <f t="shared" si="14"/>
        <v>2.7503417969408863</v>
      </c>
      <c r="AR11" s="19">
        <v>7</v>
      </c>
      <c r="AS11" s="14">
        <v>1000</v>
      </c>
      <c r="AT11" s="2">
        <v>300</v>
      </c>
      <c r="AU11" s="2">
        <v>150</v>
      </c>
      <c r="AV11" s="2">
        <v>0.1</v>
      </c>
      <c r="AW11" s="75">
        <f t="shared" si="11"/>
        <v>200</v>
      </c>
      <c r="AX11" s="3">
        <v>695.37</v>
      </c>
      <c r="AY11" s="2">
        <v>685.01</v>
      </c>
      <c r="AZ11" s="2">
        <v>669.35</v>
      </c>
      <c r="BA11" s="2">
        <v>688.56</v>
      </c>
      <c r="BB11" s="87">
        <v>674.92</v>
      </c>
      <c r="BC11" s="83">
        <f t="shared" si="4"/>
        <v>682.64200000000005</v>
      </c>
      <c r="BD11" s="84">
        <f t="shared" si="5"/>
        <v>10.475431733346356</v>
      </c>
      <c r="BF11" s="19">
        <v>7</v>
      </c>
      <c r="BG11" s="14">
        <v>1000</v>
      </c>
      <c r="BH11" s="2">
        <v>300</v>
      </c>
      <c r="BI11" s="2">
        <v>150</v>
      </c>
      <c r="BJ11" s="2">
        <v>0.1</v>
      </c>
      <c r="BK11" s="75">
        <f t="shared" si="12"/>
        <v>200</v>
      </c>
      <c r="BL11" s="3">
        <v>2021.8</v>
      </c>
      <c r="BM11" s="3">
        <v>1985.5</v>
      </c>
      <c r="BN11" s="3">
        <v>1928</v>
      </c>
      <c r="BO11" s="3">
        <v>1993.7</v>
      </c>
      <c r="BP11" s="77">
        <v>1951.6</v>
      </c>
      <c r="BQ11" s="83">
        <f t="shared" si="6"/>
        <v>1976.1200000000001</v>
      </c>
      <c r="BR11" s="84">
        <f t="shared" si="7"/>
        <v>36.743938275585002</v>
      </c>
    </row>
    <row r="12" spans="1:70">
      <c r="B12" s="19">
        <v>8</v>
      </c>
      <c r="C12" s="14">
        <v>1000</v>
      </c>
      <c r="D12" s="2">
        <v>300</v>
      </c>
      <c r="E12" s="2">
        <v>200</v>
      </c>
      <c r="F12" s="2">
        <v>0.1</v>
      </c>
      <c r="G12" s="75">
        <f t="shared" si="8"/>
        <v>266.67</v>
      </c>
      <c r="H12" s="3">
        <v>1005.5</v>
      </c>
      <c r="I12" s="3">
        <v>1009.1</v>
      </c>
      <c r="J12" s="3">
        <v>1004.3</v>
      </c>
      <c r="K12" s="3">
        <v>1005.7</v>
      </c>
      <c r="L12" s="77">
        <v>1016.4</v>
      </c>
      <c r="M12" s="119">
        <f t="shared" si="0"/>
        <v>1008.1999999999998</v>
      </c>
      <c r="N12" s="21">
        <f t="shared" si="13"/>
        <v>4.9193495504995326</v>
      </c>
      <c r="P12" s="19">
        <v>8</v>
      </c>
      <c r="Q12" s="14">
        <v>1000</v>
      </c>
      <c r="R12" s="2">
        <v>300</v>
      </c>
      <c r="S12" s="2">
        <v>200</v>
      </c>
      <c r="T12" s="2">
        <v>0.1</v>
      </c>
      <c r="U12" s="75">
        <f t="shared" si="9"/>
        <v>266.67</v>
      </c>
      <c r="V12" s="3">
        <v>1636.1</v>
      </c>
      <c r="W12" s="3">
        <v>1637</v>
      </c>
      <c r="X12" s="3">
        <v>1636.2</v>
      </c>
      <c r="Y12" s="3">
        <v>1629.9</v>
      </c>
      <c r="Z12" s="77">
        <v>1622.2</v>
      </c>
      <c r="AA12" s="83">
        <f t="shared" si="1"/>
        <v>1632.2800000000002</v>
      </c>
      <c r="AB12" s="84">
        <f t="shared" si="2"/>
        <v>6.3148238296883292</v>
      </c>
      <c r="AD12" s="19">
        <v>8</v>
      </c>
      <c r="AE12" s="14">
        <v>1000</v>
      </c>
      <c r="AF12" s="2">
        <v>300</v>
      </c>
      <c r="AG12" s="2">
        <v>200</v>
      </c>
      <c r="AH12" s="2">
        <v>0.1</v>
      </c>
      <c r="AI12" s="75">
        <f t="shared" si="10"/>
        <v>266.67</v>
      </c>
      <c r="AJ12" s="3">
        <v>320.60000000000002</v>
      </c>
      <c r="AK12" s="3">
        <v>321.38</v>
      </c>
      <c r="AL12" s="3">
        <v>320.26</v>
      </c>
      <c r="AM12" s="3">
        <v>320.31</v>
      </c>
      <c r="AN12" s="77">
        <v>324.06</v>
      </c>
      <c r="AO12" s="116">
        <f t="shared" si="3"/>
        <v>321.322</v>
      </c>
      <c r="AP12" s="84">
        <f t="shared" si="14"/>
        <v>1.5947789815519886</v>
      </c>
      <c r="AR12" s="19">
        <v>8</v>
      </c>
      <c r="AS12" s="14">
        <v>1000</v>
      </c>
      <c r="AT12" s="2">
        <v>300</v>
      </c>
      <c r="AU12" s="2">
        <v>200</v>
      </c>
      <c r="AV12" s="2">
        <v>0.1</v>
      </c>
      <c r="AW12" s="75">
        <f t="shared" si="11"/>
        <v>266.67</v>
      </c>
      <c r="AX12" s="3">
        <v>762.24</v>
      </c>
      <c r="AY12" s="2">
        <v>767.43</v>
      </c>
      <c r="AZ12" s="2">
        <v>762.25</v>
      </c>
      <c r="BA12" s="2">
        <v>756.76</v>
      </c>
      <c r="BB12" s="87">
        <v>772.09</v>
      </c>
      <c r="BC12" s="116">
        <f t="shared" si="4"/>
        <v>764.15400000000011</v>
      </c>
      <c r="BD12" s="84">
        <f t="shared" si="5"/>
        <v>5.8239187837743813</v>
      </c>
      <c r="BF12" s="19">
        <v>8</v>
      </c>
      <c r="BG12" s="14">
        <v>1000</v>
      </c>
      <c r="BH12" s="2">
        <v>300</v>
      </c>
      <c r="BI12" s="2">
        <v>200</v>
      </c>
      <c r="BJ12" s="2">
        <v>0.1</v>
      </c>
      <c r="BK12" s="75">
        <f t="shared" si="12"/>
        <v>266.67</v>
      </c>
      <c r="BL12" s="3">
        <v>2206.1999999999998</v>
      </c>
      <c r="BM12" s="3">
        <v>2218.4</v>
      </c>
      <c r="BN12" s="3">
        <v>2201.9</v>
      </c>
      <c r="BO12" s="3">
        <v>2192.5</v>
      </c>
      <c r="BP12" s="77">
        <v>2219</v>
      </c>
      <c r="BQ12" s="83">
        <f t="shared" si="6"/>
        <v>2207.6</v>
      </c>
      <c r="BR12" s="84">
        <f t="shared" si="7"/>
        <v>11.281179016397195</v>
      </c>
    </row>
    <row r="13" spans="1:70" ht="17.25" thickBot="1">
      <c r="B13" s="23" t="s">
        <v>17</v>
      </c>
      <c r="C13" s="24">
        <v>1000</v>
      </c>
      <c r="D13" s="25">
        <v>300</v>
      </c>
      <c r="E13" s="25">
        <v>250</v>
      </c>
      <c r="F13" s="2">
        <v>0.1</v>
      </c>
      <c r="G13" s="75">
        <f t="shared" si="8"/>
        <v>333.33</v>
      </c>
      <c r="H13" s="3">
        <v>998.7</v>
      </c>
      <c r="I13" s="3">
        <v>1020</v>
      </c>
      <c r="J13" s="3">
        <v>1005.4</v>
      </c>
      <c r="K13" s="3">
        <v>1008.6</v>
      </c>
      <c r="L13" s="77">
        <v>999.33</v>
      </c>
      <c r="M13" s="26">
        <f t="shared" si="0"/>
        <v>1006.4059999999999</v>
      </c>
      <c r="N13" s="27">
        <f t="shared" si="13"/>
        <v>8.6613324610015816</v>
      </c>
      <c r="P13" s="23" t="s">
        <v>17</v>
      </c>
      <c r="Q13" s="24">
        <v>1000</v>
      </c>
      <c r="R13" s="25">
        <v>300</v>
      </c>
      <c r="S13" s="25">
        <v>250</v>
      </c>
      <c r="T13" s="2">
        <v>0.1</v>
      </c>
      <c r="U13" s="75">
        <f t="shared" si="9"/>
        <v>333.33</v>
      </c>
      <c r="V13" s="28">
        <v>1620.9</v>
      </c>
      <c r="W13" s="25">
        <v>1543.9</v>
      </c>
      <c r="X13" s="25">
        <v>1579.3</v>
      </c>
      <c r="Y13" s="25">
        <v>1556.3</v>
      </c>
      <c r="Z13" s="79">
        <v>1638.6</v>
      </c>
      <c r="AA13" s="83">
        <f t="shared" si="1"/>
        <v>1587.8</v>
      </c>
      <c r="AB13" s="84">
        <f t="shared" si="2"/>
        <v>40.828788862761996</v>
      </c>
      <c r="AD13" s="23" t="s">
        <v>17</v>
      </c>
      <c r="AE13" s="24">
        <v>1000</v>
      </c>
      <c r="AF13" s="25">
        <v>300</v>
      </c>
      <c r="AG13" s="25">
        <v>250</v>
      </c>
      <c r="AH13" s="2">
        <v>0.1</v>
      </c>
      <c r="AI13" s="75">
        <f t="shared" si="10"/>
        <v>333.33</v>
      </c>
      <c r="AJ13" s="4">
        <v>318.39999999999998</v>
      </c>
      <c r="AK13" s="25">
        <v>324.87</v>
      </c>
      <c r="AL13" s="2">
        <v>320.68</v>
      </c>
      <c r="AM13" s="12">
        <v>321.75</v>
      </c>
      <c r="AN13" s="79">
        <v>318.63</v>
      </c>
      <c r="AO13" s="83">
        <f t="shared" si="3"/>
        <v>320.86599999999999</v>
      </c>
      <c r="AP13" s="84">
        <f t="shared" si="14"/>
        <v>2.6423909627456799</v>
      </c>
      <c r="AR13" s="23" t="s">
        <v>17</v>
      </c>
      <c r="AS13" s="24">
        <v>1000</v>
      </c>
      <c r="AT13" s="25">
        <v>300</v>
      </c>
      <c r="AU13" s="25">
        <v>250</v>
      </c>
      <c r="AV13" s="2">
        <v>0.1</v>
      </c>
      <c r="AW13" s="75">
        <f t="shared" si="11"/>
        <v>333.33</v>
      </c>
      <c r="AX13" s="28">
        <v>750.35</v>
      </c>
      <c r="AY13" s="25">
        <v>744.82</v>
      </c>
      <c r="AZ13" s="25">
        <v>741.14</v>
      </c>
      <c r="BA13" s="25">
        <v>738.62</v>
      </c>
      <c r="BB13" s="79">
        <v>754.41</v>
      </c>
      <c r="BC13" s="83">
        <f t="shared" si="4"/>
        <v>745.86799999999994</v>
      </c>
      <c r="BD13" s="84">
        <f t="shared" si="5"/>
        <v>6.5007668778383296</v>
      </c>
      <c r="BF13" s="23" t="s">
        <v>17</v>
      </c>
      <c r="BG13" s="24">
        <v>1000</v>
      </c>
      <c r="BH13" s="25">
        <v>300</v>
      </c>
      <c r="BI13" s="25">
        <v>250</v>
      </c>
      <c r="BJ13" s="2">
        <v>0.1</v>
      </c>
      <c r="BK13" s="75">
        <f t="shared" si="12"/>
        <v>333.33</v>
      </c>
      <c r="BL13" s="28">
        <v>2169.8000000000002</v>
      </c>
      <c r="BM13" s="25">
        <v>2128.3000000000002</v>
      </c>
      <c r="BN13" s="25">
        <v>2133.6</v>
      </c>
      <c r="BO13" s="25">
        <v>2115.6</v>
      </c>
      <c r="BP13" s="79">
        <v>2189.6</v>
      </c>
      <c r="BQ13" s="83">
        <f t="shared" si="6"/>
        <v>2147.38</v>
      </c>
      <c r="BR13" s="84">
        <f t="shared" si="7"/>
        <v>31.020509344625538</v>
      </c>
    </row>
    <row r="14" spans="1:70" ht="17.25" thickBot="1">
      <c r="B14" s="29" t="s">
        <v>18</v>
      </c>
      <c r="C14" s="11">
        <v>1000</v>
      </c>
      <c r="D14" s="12">
        <v>300</v>
      </c>
      <c r="E14" s="12">
        <v>225</v>
      </c>
      <c r="F14" s="12">
        <v>0.1</v>
      </c>
      <c r="G14" s="88">
        <f t="shared" si="8"/>
        <v>300</v>
      </c>
      <c r="H14" s="30">
        <v>1001.3</v>
      </c>
      <c r="I14" s="30">
        <v>1013.6</v>
      </c>
      <c r="J14" s="30">
        <v>992.88</v>
      </c>
      <c r="K14" s="30">
        <v>985.69</v>
      </c>
      <c r="L14" s="78">
        <v>985.25</v>
      </c>
      <c r="M14" s="11">
        <f t="shared" si="0"/>
        <v>995.74400000000003</v>
      </c>
      <c r="N14" s="31">
        <f t="shared" si="13"/>
        <v>11.928068997117673</v>
      </c>
      <c r="P14" s="29" t="s">
        <v>18</v>
      </c>
      <c r="Q14" s="11">
        <v>1000</v>
      </c>
      <c r="R14" s="12">
        <v>300</v>
      </c>
      <c r="S14" s="12">
        <v>225</v>
      </c>
      <c r="T14" s="12">
        <v>0.1</v>
      </c>
      <c r="U14" s="88">
        <f t="shared" si="9"/>
        <v>300</v>
      </c>
      <c r="V14" s="30">
        <v>1607.3</v>
      </c>
      <c r="W14" s="12">
        <v>1624.6</v>
      </c>
      <c r="X14" s="12">
        <v>1596.6</v>
      </c>
      <c r="Y14" s="12">
        <v>1600.6</v>
      </c>
      <c r="Z14" s="80">
        <v>1611.3</v>
      </c>
      <c r="AA14" s="11">
        <f>AVERAGE(V14:Z14)</f>
        <v>1608.0800000000002</v>
      </c>
      <c r="AB14" s="86">
        <f>STDEV(V14:Z14)</f>
        <v>10.858498975456969</v>
      </c>
      <c r="AD14" s="29" t="s">
        <v>18</v>
      </c>
      <c r="AE14" s="11">
        <v>1000</v>
      </c>
      <c r="AF14" s="12">
        <v>300</v>
      </c>
      <c r="AG14" s="12">
        <v>225</v>
      </c>
      <c r="AH14" s="12">
        <v>0.1</v>
      </c>
      <c r="AI14" s="88">
        <f t="shared" si="10"/>
        <v>300</v>
      </c>
      <c r="AJ14" s="30">
        <v>319.26</v>
      </c>
      <c r="AK14" s="12">
        <v>322.77999999999997</v>
      </c>
      <c r="AL14" s="32">
        <v>316.58</v>
      </c>
      <c r="AM14" s="12">
        <v>314.27</v>
      </c>
      <c r="AN14" s="80">
        <v>314.2</v>
      </c>
      <c r="AO14" s="11">
        <f t="shared" si="3"/>
        <v>317.41800000000001</v>
      </c>
      <c r="AP14" s="86">
        <f t="shared" si="14"/>
        <v>3.6438880334060721</v>
      </c>
      <c r="AR14" s="29" t="s">
        <v>18</v>
      </c>
      <c r="AS14" s="11">
        <v>1000</v>
      </c>
      <c r="AT14" s="12">
        <v>300</v>
      </c>
      <c r="AU14" s="12">
        <v>225</v>
      </c>
      <c r="AV14" s="12">
        <v>0.1</v>
      </c>
      <c r="AW14" s="88">
        <f t="shared" si="11"/>
        <v>300</v>
      </c>
      <c r="AX14" s="30">
        <v>745.59</v>
      </c>
      <c r="AY14" s="12">
        <v>763.28</v>
      </c>
      <c r="AZ14" s="12">
        <v>735.84</v>
      </c>
      <c r="BA14" s="12">
        <v>730.54</v>
      </c>
      <c r="BB14" s="80">
        <v>736.97</v>
      </c>
      <c r="BC14" s="11">
        <f t="shared" si="4"/>
        <v>742.44400000000007</v>
      </c>
      <c r="BD14" s="86">
        <f t="shared" si="5"/>
        <v>12.838603117161922</v>
      </c>
      <c r="BF14" s="29" t="s">
        <v>18</v>
      </c>
      <c r="BG14" s="11">
        <v>1000</v>
      </c>
      <c r="BH14" s="12">
        <v>300</v>
      </c>
      <c r="BI14" s="12">
        <v>225</v>
      </c>
      <c r="BJ14" s="12">
        <v>0.1</v>
      </c>
      <c r="BK14" s="88">
        <f t="shared" si="12"/>
        <v>300</v>
      </c>
      <c r="BL14" s="30">
        <v>2154.1999999999998</v>
      </c>
      <c r="BM14" s="12">
        <v>2207.6</v>
      </c>
      <c r="BN14" s="12">
        <v>2125.1999999999998</v>
      </c>
      <c r="BO14" s="12">
        <v>2112.3000000000002</v>
      </c>
      <c r="BP14" s="80">
        <v>2128.6</v>
      </c>
      <c r="BQ14" s="11">
        <f>AVERAGE(BL14:BP14)</f>
        <v>2145.58</v>
      </c>
      <c r="BR14" s="86">
        <f>STDEV(BL14:BP14)</f>
        <v>37.855012878085191</v>
      </c>
    </row>
    <row r="15" spans="1:70">
      <c r="A15" s="4"/>
      <c r="B15" s="4"/>
      <c r="C15" s="4"/>
      <c r="D15" s="4"/>
      <c r="E15" s="4"/>
      <c r="H15" s="4"/>
      <c r="I15" s="4"/>
      <c r="J15" s="4"/>
      <c r="K15" s="4"/>
      <c r="L15" s="51" t="s">
        <v>45</v>
      </c>
      <c r="M15" s="43">
        <f>AVERAGE(M5:M14)</f>
        <v>981.7521999999999</v>
      </c>
      <c r="O15" s="4"/>
      <c r="V15" s="4"/>
      <c r="W15" s="4"/>
      <c r="X15" s="4"/>
      <c r="Y15" s="4"/>
      <c r="Z15" s="51" t="s">
        <v>45</v>
      </c>
      <c r="AA15" s="52">
        <f>AVERAGE(AA5:AA14)</f>
        <v>1612.2720000000002</v>
      </c>
      <c r="AB15" s="5"/>
      <c r="AC15" s="5"/>
      <c r="AJ15" s="5"/>
      <c r="AK15" s="5"/>
      <c r="AL15" s="5"/>
      <c r="AM15" s="5"/>
      <c r="AN15" s="36" t="s">
        <v>44</v>
      </c>
      <c r="AO15" s="50">
        <f>AVERAGE(AO5:AO14)</f>
        <v>312.85020000000003</v>
      </c>
      <c r="BB15" s="51" t="s">
        <v>45</v>
      </c>
      <c r="BC15" s="50">
        <f>AVERAGE(BC5:BC14)</f>
        <v>727.49379999999996</v>
      </c>
      <c r="BP15" s="36" t="s">
        <v>44</v>
      </c>
      <c r="BQ15" s="50">
        <f>AVERAGE(BQ5:BQ14)</f>
        <v>2111.1800000000003</v>
      </c>
    </row>
    <row r="16" spans="1:70" ht="17.25" customHeight="1">
      <c r="B16" s="45" t="s">
        <v>37</v>
      </c>
      <c r="C16" s="46" t="s">
        <v>31</v>
      </c>
      <c r="D16" s="46" t="s">
        <v>32</v>
      </c>
      <c r="L16" s="4"/>
      <c r="O16" s="45" t="s">
        <v>37</v>
      </c>
      <c r="P16" s="46" t="s">
        <v>31</v>
      </c>
      <c r="Q16" s="46" t="s">
        <v>32</v>
      </c>
      <c r="X16" s="5"/>
      <c r="Y16" s="5"/>
      <c r="Z16" s="5"/>
      <c r="AA16" s="5"/>
      <c r="AB16" s="45" t="s">
        <v>37</v>
      </c>
      <c r="AC16" s="46" t="s">
        <v>31</v>
      </c>
      <c r="AD16" s="46" t="s">
        <v>32</v>
      </c>
      <c r="AE16" s="5"/>
      <c r="AF16" s="5"/>
      <c r="AG16" s="5"/>
      <c r="AH16" s="5"/>
      <c r="AI16" s="5"/>
      <c r="AJ16" s="5"/>
      <c r="AO16" s="45" t="s">
        <v>37</v>
      </c>
      <c r="AP16" s="46" t="s">
        <v>31</v>
      </c>
      <c r="AQ16" s="46" t="s">
        <v>32</v>
      </c>
      <c r="BB16" s="45" t="s">
        <v>37</v>
      </c>
      <c r="BC16" s="46" t="s">
        <v>31</v>
      </c>
      <c r="BD16" s="46" t="s">
        <v>32</v>
      </c>
    </row>
    <row r="17" spans="1:56">
      <c r="B17" s="45" t="s">
        <v>33</v>
      </c>
      <c r="C17" s="48">
        <f>SUM(K51:K53)/3</f>
        <v>983.90466666666669</v>
      </c>
      <c r="D17" s="48">
        <f>SUM(K51,K54,K57)/3</f>
        <v>967.81133333333344</v>
      </c>
      <c r="L17" s="4"/>
      <c r="M17" s="1" t="s">
        <v>12</v>
      </c>
      <c r="O17" s="45" t="s">
        <v>33</v>
      </c>
      <c r="P17" s="48">
        <f>SUM(AA5:AA7)/3</f>
        <v>1602.7600000000002</v>
      </c>
      <c r="Q17" s="48">
        <f>SUM(AA5,AA8,AA11)/3</f>
        <v>1589.58</v>
      </c>
      <c r="X17" s="5"/>
      <c r="Y17" s="5"/>
      <c r="Z17" s="5"/>
      <c r="AA17" s="5"/>
      <c r="AB17" s="45" t="s">
        <v>33</v>
      </c>
      <c r="AC17" s="48">
        <f>SUM(AO5:AO7)/3</f>
        <v>313.37000000000006</v>
      </c>
      <c r="AD17" s="48">
        <f>SUM(AO5,AO8,AO11)/3</f>
        <v>308.26933333333335</v>
      </c>
      <c r="AE17" s="5"/>
      <c r="AF17" s="5"/>
      <c r="AG17" s="5"/>
      <c r="AH17" s="5"/>
      <c r="AI17" s="5"/>
      <c r="AJ17" s="5"/>
      <c r="AO17" s="45" t="s">
        <v>33</v>
      </c>
      <c r="AP17" s="48">
        <f>SUM(BC5:BC7)/3</f>
        <v>720.19733333333318</v>
      </c>
      <c r="AQ17" s="48">
        <f>SUM(BC5,BC8,BC11)/3</f>
        <v>705.76066666666668</v>
      </c>
      <c r="BB17" s="45" t="s">
        <v>33</v>
      </c>
      <c r="BC17" s="48">
        <f>SUM(BQ5:BQ7)/3</f>
        <v>2093.4933333333333</v>
      </c>
      <c r="BD17" s="48">
        <f>SUM(BQ5,BQ8,BQ11)/3</f>
        <v>2045.8666666666666</v>
      </c>
    </row>
    <row r="18" spans="1:56" ht="17.25" customHeight="1">
      <c r="B18" s="45" t="s">
        <v>34</v>
      </c>
      <c r="C18" s="48">
        <f>SUM(K54:K56)/3</f>
        <v>973.26200000000017</v>
      </c>
      <c r="D18" s="48">
        <f>SUM(K52,K55,K58)/3</f>
        <v>988.04066666666665</v>
      </c>
      <c r="L18" s="4"/>
      <c r="M18" s="113" t="s">
        <v>11</v>
      </c>
      <c r="N18" s="42" t="s">
        <v>42</v>
      </c>
      <c r="O18" s="45" t="s">
        <v>34</v>
      </c>
      <c r="P18" s="48">
        <f>SUM(AA8:AA10)/3</f>
        <v>1636.8933333333332</v>
      </c>
      <c r="Q18" s="48">
        <f>SUM(AA6,AA9,AA12)/3</f>
        <v>1628.7866666666669</v>
      </c>
      <c r="X18" s="5"/>
      <c r="Y18" s="5"/>
      <c r="Z18" s="5"/>
      <c r="AA18" s="5"/>
      <c r="AB18" s="45" t="s">
        <v>34</v>
      </c>
      <c r="AC18" s="48">
        <f>SUM(AO8:AO10)/3</f>
        <v>310.20733333333334</v>
      </c>
      <c r="AD18" s="48">
        <f>SUM(AO6,AO9,AO12)/3</f>
        <v>314.85200000000003</v>
      </c>
      <c r="AE18" s="5"/>
      <c r="AF18" s="5"/>
      <c r="AG18" s="5"/>
      <c r="AH18" s="5"/>
      <c r="AI18" s="5"/>
      <c r="AJ18" s="5"/>
      <c r="AO18" s="45" t="s">
        <v>34</v>
      </c>
      <c r="AP18" s="48">
        <f>SUM(BC8:BC10)/3</f>
        <v>726.41266666666661</v>
      </c>
      <c r="AQ18" s="48">
        <f>SUM(BC6,BC9,BC12)/3</f>
        <v>737.4380000000001</v>
      </c>
      <c r="BB18" s="45" t="s">
        <v>34</v>
      </c>
      <c r="BC18" s="48">
        <f>SUM(BQ8:BQ10)/3</f>
        <v>2118.2133333333336</v>
      </c>
      <c r="BD18" s="48">
        <f>SUM(BQ6,BQ9,BQ12)/3</f>
        <v>2145.42</v>
      </c>
    </row>
    <row r="19" spans="1:56">
      <c r="B19" s="45" t="s">
        <v>35</v>
      </c>
      <c r="C19" s="48">
        <f>SUM(K57:K60)/3</f>
        <v>1315.3406666666667</v>
      </c>
      <c r="D19" s="48">
        <f>SUM(K53,K56,K59)/3</f>
        <v>984.74066666666658</v>
      </c>
      <c r="L19" s="4"/>
      <c r="O19" s="45" t="s">
        <v>35</v>
      </c>
      <c r="P19" s="48">
        <f>SUM(AA11:AA14)/3</f>
        <v>2134.5866666666666</v>
      </c>
      <c r="Q19" s="48">
        <f>SUM(AA7,AA10,AA13)/3</f>
        <v>1619.8466666666666</v>
      </c>
      <c r="X19" s="5"/>
      <c r="Y19" s="5"/>
      <c r="Z19" s="5"/>
      <c r="AA19" s="5"/>
      <c r="AB19" s="45" t="s">
        <v>35</v>
      </c>
      <c r="AC19" s="48">
        <f>SUM(AO11:AO14)/3</f>
        <v>419.25666666666666</v>
      </c>
      <c r="AD19" s="48">
        <f>SUM(AO7,AO10,AO13)/3</f>
        <v>313.90666666666669</v>
      </c>
      <c r="AO19" s="45" t="s">
        <v>35</v>
      </c>
      <c r="AP19" s="48">
        <f>SUM(BC11:BC14)/3</f>
        <v>978.36933333333343</v>
      </c>
      <c r="AQ19" s="48">
        <f>SUM(BC7,BC10,BC13)/3</f>
        <v>734.29933333333327</v>
      </c>
      <c r="BB19" s="45" t="s">
        <v>35</v>
      </c>
      <c r="BC19" s="48">
        <f>SUM(BQ11:BQ14)/3</f>
        <v>2825.56</v>
      </c>
      <c r="BD19" s="48">
        <f>SUM(BQ7,BQ10,BQ13)/3</f>
        <v>2130.7866666666664</v>
      </c>
    </row>
    <row r="20" spans="1:56">
      <c r="B20" s="45" t="s">
        <v>36</v>
      </c>
      <c r="C20" s="48"/>
      <c r="D20" s="48">
        <f>K60</f>
        <v>995.74400000000003</v>
      </c>
      <c r="O20" s="45" t="s">
        <v>36</v>
      </c>
      <c r="P20" s="48"/>
      <c r="Q20" s="48">
        <f>AA14</f>
        <v>1608.0800000000002</v>
      </c>
      <c r="X20" s="5"/>
      <c r="Y20" s="5"/>
      <c r="Z20" s="5"/>
      <c r="AA20" s="5"/>
      <c r="AB20" s="45" t="s">
        <v>36</v>
      </c>
      <c r="AC20" s="48"/>
      <c r="AD20" s="48">
        <f>AO14</f>
        <v>317.41800000000001</v>
      </c>
      <c r="AO20" s="45" t="s">
        <v>36</v>
      </c>
      <c r="AP20" s="48"/>
      <c r="AQ20" s="48">
        <f>BC14</f>
        <v>742.44400000000007</v>
      </c>
      <c r="BB20" s="45" t="s">
        <v>36</v>
      </c>
      <c r="BC20" s="48"/>
      <c r="BD20" s="48">
        <f>BQ14</f>
        <v>2145.58</v>
      </c>
    </row>
    <row r="21" spans="1:56">
      <c r="B21" s="4"/>
      <c r="C21" s="4"/>
      <c r="D21" s="4"/>
      <c r="O21" s="4"/>
      <c r="P21" s="4"/>
      <c r="Q21" s="4"/>
      <c r="X21" s="5"/>
      <c r="Y21" s="5"/>
      <c r="Z21" s="5"/>
      <c r="AA21" s="5"/>
      <c r="AB21" s="4"/>
      <c r="AC21" s="4"/>
      <c r="AD21" s="4"/>
      <c r="AO21" s="4"/>
      <c r="AP21" s="4"/>
      <c r="AQ21" s="4"/>
      <c r="BB21" s="4"/>
      <c r="BC21" s="4"/>
      <c r="BD21" s="4"/>
    </row>
    <row r="22" spans="1:56">
      <c r="B22" s="4"/>
      <c r="C22" s="4" t="s">
        <v>24</v>
      </c>
      <c r="D22" s="4" t="s">
        <v>25</v>
      </c>
      <c r="O22" s="4"/>
      <c r="P22" s="4" t="s">
        <v>24</v>
      </c>
      <c r="Q22" s="4" t="s">
        <v>25</v>
      </c>
      <c r="X22" s="5"/>
      <c r="Y22" s="5"/>
      <c r="Z22" s="5"/>
      <c r="AA22" s="5"/>
      <c r="AB22" s="4"/>
      <c r="AC22" s="4" t="s">
        <v>24</v>
      </c>
      <c r="AD22" s="4" t="s">
        <v>25</v>
      </c>
      <c r="AO22" s="4"/>
      <c r="AP22" s="4" t="s">
        <v>24</v>
      </c>
      <c r="AQ22" s="4" t="s">
        <v>25</v>
      </c>
      <c r="BB22" s="4"/>
      <c r="BC22" s="4" t="s">
        <v>24</v>
      </c>
      <c r="BD22" s="4" t="s">
        <v>25</v>
      </c>
    </row>
    <row r="23" spans="1:56">
      <c r="B23" s="4" t="s">
        <v>23</v>
      </c>
      <c r="C23" s="48">
        <f>C17</f>
        <v>983.90466666666669</v>
      </c>
      <c r="D23" s="43"/>
      <c r="O23" s="4" t="s">
        <v>23</v>
      </c>
      <c r="P23" s="48">
        <f>P17</f>
        <v>1602.7600000000002</v>
      </c>
      <c r="Q23" s="43"/>
      <c r="X23" s="5"/>
      <c r="Y23" s="5"/>
      <c r="Z23" s="5"/>
      <c r="AA23" s="5"/>
      <c r="AB23" s="4" t="s">
        <v>23</v>
      </c>
      <c r="AC23" s="48">
        <f>AC17</f>
        <v>313.37000000000006</v>
      </c>
      <c r="AD23" s="43"/>
      <c r="AO23" s="4" t="s">
        <v>23</v>
      </c>
      <c r="AP23" s="48">
        <f>AP17</f>
        <v>720.19733333333318</v>
      </c>
      <c r="AQ23" s="43"/>
      <c r="BB23" s="4" t="s">
        <v>23</v>
      </c>
      <c r="BC23" s="48">
        <f>BC17</f>
        <v>2093.4933333333333</v>
      </c>
      <c r="BD23" s="43"/>
    </row>
    <row r="24" spans="1:56">
      <c r="B24" s="4" t="s">
        <v>26</v>
      </c>
      <c r="C24" s="43">
        <f>C18</f>
        <v>973.26200000000017</v>
      </c>
      <c r="D24" s="43"/>
      <c r="O24" s="4" t="s">
        <v>26</v>
      </c>
      <c r="P24" s="43">
        <f>P18</f>
        <v>1636.8933333333332</v>
      </c>
      <c r="Q24" s="43"/>
      <c r="X24" s="5"/>
      <c r="Y24" s="5"/>
      <c r="Z24" s="5"/>
      <c r="AA24" s="5"/>
      <c r="AB24" s="4" t="s">
        <v>26</v>
      </c>
      <c r="AC24" s="43">
        <f>AC18</f>
        <v>310.20733333333334</v>
      </c>
      <c r="AD24" s="43"/>
      <c r="AO24" s="4" t="s">
        <v>26</v>
      </c>
      <c r="AP24" s="43">
        <f>AP18</f>
        <v>726.41266666666661</v>
      </c>
      <c r="AQ24" s="43"/>
      <c r="BB24" s="4" t="s">
        <v>26</v>
      </c>
      <c r="BC24" s="43">
        <f>BC18</f>
        <v>2118.2133333333336</v>
      </c>
      <c r="BD24" s="43"/>
    </row>
    <row r="25" spans="1:56">
      <c r="B25" s="4" t="s">
        <v>38</v>
      </c>
      <c r="C25" s="43">
        <f>C19</f>
        <v>1315.3406666666667</v>
      </c>
      <c r="D25" s="43"/>
      <c r="O25" s="4" t="s">
        <v>38</v>
      </c>
      <c r="P25" s="43">
        <f>P19</f>
        <v>2134.5866666666666</v>
      </c>
      <c r="Q25" s="43"/>
      <c r="X25" s="5"/>
      <c r="Y25" s="5"/>
      <c r="Z25" s="5"/>
      <c r="AA25" s="5"/>
      <c r="AB25" s="4" t="s">
        <v>38</v>
      </c>
      <c r="AC25" s="43">
        <f>AC19</f>
        <v>419.25666666666666</v>
      </c>
      <c r="AD25" s="43"/>
      <c r="AO25" s="4" t="s">
        <v>38</v>
      </c>
      <c r="AP25" s="43">
        <f>AP19</f>
        <v>978.36933333333343</v>
      </c>
      <c r="AQ25" s="43"/>
      <c r="BB25" s="4" t="s">
        <v>38</v>
      </c>
      <c r="BC25" s="43">
        <f>BC19</f>
        <v>2825.56</v>
      </c>
      <c r="BD25" s="43"/>
    </row>
    <row r="26" spans="1:56">
      <c r="B26" s="4" t="s">
        <v>27</v>
      </c>
      <c r="C26" s="43"/>
      <c r="D26" s="43">
        <f>D17</f>
        <v>967.81133333333344</v>
      </c>
      <c r="O26" s="4" t="s">
        <v>27</v>
      </c>
      <c r="P26" s="43"/>
      <c r="Q26" s="43">
        <f>Q17</f>
        <v>1589.58</v>
      </c>
      <c r="X26" s="5"/>
      <c r="Y26" s="5"/>
      <c r="Z26" s="5"/>
      <c r="AA26" s="5"/>
      <c r="AB26" s="4" t="s">
        <v>27</v>
      </c>
      <c r="AC26" s="43"/>
      <c r="AD26" s="43">
        <f>AD17</f>
        <v>308.26933333333335</v>
      </c>
      <c r="AO26" s="4" t="s">
        <v>27</v>
      </c>
      <c r="AP26" s="43"/>
      <c r="AQ26" s="43">
        <f>AQ17</f>
        <v>705.76066666666668</v>
      </c>
      <c r="BB26" s="4" t="s">
        <v>27</v>
      </c>
      <c r="BC26" s="43"/>
      <c r="BD26" s="43">
        <f>BD17</f>
        <v>2045.8666666666666</v>
      </c>
    </row>
    <row r="27" spans="1:56">
      <c r="B27" s="4" t="s">
        <v>28</v>
      </c>
      <c r="C27" s="43"/>
      <c r="D27" s="43">
        <f>D18</f>
        <v>988.04066666666665</v>
      </c>
      <c r="O27" s="4" t="s">
        <v>28</v>
      </c>
      <c r="P27" s="43"/>
      <c r="Q27" s="43">
        <f>Q18</f>
        <v>1628.7866666666669</v>
      </c>
      <c r="X27" s="5"/>
      <c r="Y27" s="5"/>
      <c r="Z27" s="5"/>
      <c r="AA27" s="5"/>
      <c r="AB27" s="4" t="s">
        <v>28</v>
      </c>
      <c r="AC27" s="43"/>
      <c r="AD27" s="43">
        <f>AD18</f>
        <v>314.85200000000003</v>
      </c>
      <c r="AO27" s="4" t="s">
        <v>28</v>
      </c>
      <c r="AP27" s="43"/>
      <c r="AQ27" s="43">
        <f>AQ18</f>
        <v>737.4380000000001</v>
      </c>
      <c r="BB27" s="4" t="s">
        <v>28</v>
      </c>
      <c r="BC27" s="43"/>
      <c r="BD27" s="43">
        <f>BD18</f>
        <v>2145.42</v>
      </c>
    </row>
    <row r="28" spans="1:56">
      <c r="B28" s="4" t="s">
        <v>39</v>
      </c>
      <c r="C28" s="43"/>
      <c r="D28" s="43">
        <f>D19</f>
        <v>984.74066666666658</v>
      </c>
      <c r="O28" s="4" t="s">
        <v>39</v>
      </c>
      <c r="P28" s="43"/>
      <c r="Q28" s="43">
        <f>Q19</f>
        <v>1619.8466666666666</v>
      </c>
      <c r="X28" s="5"/>
      <c r="Y28" s="5"/>
      <c r="Z28" s="5"/>
      <c r="AA28" s="5"/>
      <c r="AB28" s="4" t="s">
        <v>39</v>
      </c>
      <c r="AC28" s="43"/>
      <c r="AD28" s="43">
        <f>AD19</f>
        <v>313.90666666666669</v>
      </c>
      <c r="AO28" s="4" t="s">
        <v>39</v>
      </c>
      <c r="AP28" s="43"/>
      <c r="AQ28" s="43">
        <f>AQ19</f>
        <v>734.29933333333327</v>
      </c>
      <c r="BB28" s="4" t="s">
        <v>39</v>
      </c>
      <c r="BC28" s="43"/>
      <c r="BD28" s="43">
        <f>BD19</f>
        <v>2130.7866666666664</v>
      </c>
    </row>
    <row r="29" spans="1:56">
      <c r="B29" s="4" t="s">
        <v>40</v>
      </c>
      <c r="C29" s="43"/>
      <c r="D29" s="43">
        <f>D20</f>
        <v>995.74400000000003</v>
      </c>
      <c r="O29" s="4" t="s">
        <v>40</v>
      </c>
      <c r="P29" s="43"/>
      <c r="Q29" s="43">
        <f>Q20</f>
        <v>1608.0800000000002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4" t="s">
        <v>40</v>
      </c>
      <c r="AC29" s="43"/>
      <c r="AD29" s="43">
        <f>AD20</f>
        <v>317.41800000000001</v>
      </c>
      <c r="AO29" s="4" t="s">
        <v>40</v>
      </c>
      <c r="AP29" s="43"/>
      <c r="AQ29" s="43">
        <f>AQ20</f>
        <v>742.44400000000007</v>
      </c>
      <c r="BB29" s="4" t="s">
        <v>40</v>
      </c>
      <c r="BC29" s="43"/>
      <c r="BD29" s="43">
        <f>BD20</f>
        <v>2145.58</v>
      </c>
    </row>
    <row r="30" spans="1:56">
      <c r="A30" s="5"/>
      <c r="B30" s="5"/>
      <c r="C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56">
      <c r="A31" s="5"/>
      <c r="B31" s="5"/>
      <c r="C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56" ht="16.5" customHeight="1">
      <c r="A32" s="5"/>
      <c r="B32" s="5"/>
      <c r="C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4"/>
      <c r="AG32" s="5"/>
      <c r="AH32" s="5"/>
      <c r="AI32" s="5"/>
    </row>
    <row r="33" spans="1:70" ht="17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4"/>
      <c r="AG33" s="5"/>
      <c r="AH33" s="5"/>
      <c r="AI33" s="5"/>
    </row>
    <row r="34" spans="1:7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4"/>
      <c r="AG34" s="5"/>
      <c r="AH34" s="5"/>
      <c r="AI34" s="5"/>
    </row>
    <row r="35" spans="1:70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4"/>
      <c r="AG35" s="5"/>
      <c r="AH35" s="5"/>
      <c r="AI35" s="5"/>
    </row>
    <row r="36" spans="1:70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4"/>
      <c r="AG36" s="5"/>
      <c r="AH36" s="5"/>
      <c r="AI36" s="5"/>
    </row>
    <row r="37" spans="1:70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4"/>
      <c r="AG37" s="5"/>
      <c r="AH37" s="5"/>
      <c r="AI37" s="5"/>
    </row>
    <row r="38" spans="1:7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4"/>
      <c r="AG38" s="5"/>
      <c r="AH38" s="5"/>
      <c r="AI38" s="5"/>
    </row>
    <row r="39" spans="1:70" ht="17.25" thickBo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4"/>
      <c r="AG39" s="5"/>
      <c r="AH39" s="5"/>
      <c r="AI39" s="5"/>
      <c r="BF39" s="80"/>
    </row>
    <row r="40" spans="1:70" ht="17.25" thickBo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4"/>
      <c r="AG40" s="5"/>
      <c r="AH40" s="5"/>
      <c r="AI40" s="5"/>
      <c r="BR40" s="80"/>
    </row>
    <row r="41" spans="1:70" ht="17.25" thickBo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4"/>
      <c r="AG41" s="5"/>
      <c r="AH41" s="5"/>
      <c r="AI41" s="5"/>
      <c r="AT41" s="80"/>
    </row>
    <row r="42" spans="1:7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4"/>
      <c r="AG42" s="5"/>
      <c r="AH42" s="5"/>
      <c r="AI42" s="5"/>
    </row>
    <row r="43" spans="1:70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4"/>
      <c r="AG43" s="5"/>
      <c r="AH43" s="5"/>
      <c r="AI43" s="5"/>
    </row>
    <row r="44" spans="1:70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7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70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AE46" s="40"/>
      <c r="AF46" s="39"/>
    </row>
    <row r="47" spans="1:70" ht="17.25" thickBo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70" ht="17.25" thickBot="1">
      <c r="A48" s="5"/>
      <c r="B48" s="5"/>
      <c r="C48" s="5"/>
      <c r="D48" s="5"/>
      <c r="E48" s="5"/>
      <c r="F48" s="7" t="s">
        <v>13</v>
      </c>
      <c r="G48" s="150" t="s">
        <v>10</v>
      </c>
      <c r="H48" s="139"/>
      <c r="I48" s="139"/>
      <c r="J48" s="139"/>
      <c r="K48" s="139"/>
      <c r="L48" s="140"/>
    </row>
    <row r="49" spans="1:32">
      <c r="A49" s="5"/>
      <c r="B49" s="5"/>
      <c r="C49" s="5"/>
      <c r="D49" s="5"/>
      <c r="E49" s="5"/>
      <c r="F49" s="134">
        <v>1</v>
      </c>
      <c r="G49" s="134">
        <v>2</v>
      </c>
      <c r="H49" s="134">
        <v>3</v>
      </c>
      <c r="I49" s="134">
        <v>4</v>
      </c>
      <c r="J49" s="145">
        <v>5</v>
      </c>
      <c r="K49" s="126" t="s">
        <v>2</v>
      </c>
      <c r="L49" s="126" t="s">
        <v>3</v>
      </c>
    </row>
    <row r="50" spans="1:32" ht="17.25" thickBot="1">
      <c r="F50" s="135"/>
      <c r="G50" s="135"/>
      <c r="H50" s="135"/>
      <c r="I50" s="135"/>
      <c r="J50" s="146"/>
      <c r="K50" s="151"/>
      <c r="L50" s="151"/>
    </row>
    <row r="51" spans="1:32">
      <c r="F51" s="3">
        <v>979.24</v>
      </c>
      <c r="G51" s="3">
        <v>991.73</v>
      </c>
      <c r="H51" s="3">
        <v>979.25</v>
      </c>
      <c r="I51" s="3">
        <v>982.75</v>
      </c>
      <c r="J51" s="3">
        <v>988.81</v>
      </c>
      <c r="K51" s="16">
        <f t="shared" ref="K51:K60" si="15">AVERAGE(F51:J51)</f>
        <v>984.35600000000011</v>
      </c>
      <c r="L51" s="17">
        <f>STDEV(F51:J51)</f>
        <v>5.6797429519301241</v>
      </c>
    </row>
    <row r="52" spans="1:32">
      <c r="F52" s="3">
        <v>998.96</v>
      </c>
      <c r="G52" s="3">
        <v>992.45</v>
      </c>
      <c r="H52" s="3">
        <v>991.39</v>
      </c>
      <c r="I52" s="3">
        <v>981.13</v>
      </c>
      <c r="J52" s="3">
        <v>995.96</v>
      </c>
      <c r="K52" s="20">
        <f t="shared" si="15"/>
        <v>991.97800000000007</v>
      </c>
      <c r="L52" s="21">
        <f>STDEV(F52:J52)</f>
        <v>6.761144133946579</v>
      </c>
    </row>
    <row r="53" spans="1:32">
      <c r="F53" s="41">
        <v>849.21</v>
      </c>
      <c r="G53" s="3">
        <v>997.19</v>
      </c>
      <c r="H53" s="3">
        <v>1007.1</v>
      </c>
      <c r="I53" s="3">
        <v>1016.5</v>
      </c>
      <c r="J53" s="3">
        <v>1006.9</v>
      </c>
      <c r="K53" s="20">
        <f t="shared" si="15"/>
        <v>975.37999999999988</v>
      </c>
      <c r="L53" s="21">
        <f>STDEV(G53:J53)</f>
        <v>7.8842052019633737</v>
      </c>
    </row>
    <row r="54" spans="1:32">
      <c r="F54" s="3">
        <v>993.39</v>
      </c>
      <c r="G54" s="3">
        <v>986.24</v>
      </c>
      <c r="H54" s="3">
        <v>990.86</v>
      </c>
      <c r="I54" s="3">
        <v>981.07</v>
      </c>
      <c r="J54" s="3">
        <v>965.47</v>
      </c>
      <c r="K54" s="20">
        <f t="shared" si="15"/>
        <v>983.40600000000018</v>
      </c>
      <c r="L54" s="21">
        <f t="shared" ref="L54:L60" si="16">STDEV(F54:J54)</f>
        <v>11.072837486389824</v>
      </c>
      <c r="AE54" s="40"/>
      <c r="AF54" s="39"/>
    </row>
    <row r="55" spans="1:32">
      <c r="F55" s="3">
        <v>968.73</v>
      </c>
      <c r="G55" s="3">
        <v>957.54</v>
      </c>
      <c r="H55" s="3">
        <v>971.82</v>
      </c>
      <c r="I55" s="3">
        <v>950.13</v>
      </c>
      <c r="J55" s="3">
        <v>971.5</v>
      </c>
      <c r="K55" s="20">
        <f t="shared" si="15"/>
        <v>963.94400000000007</v>
      </c>
      <c r="L55" s="21">
        <f t="shared" si="16"/>
        <v>9.6678348144763202</v>
      </c>
      <c r="AE55" s="40"/>
      <c r="AF55" s="39"/>
    </row>
    <row r="56" spans="1:32">
      <c r="F56" s="3">
        <v>978.81</v>
      </c>
      <c r="G56" s="3">
        <v>967.99</v>
      </c>
      <c r="H56" s="3">
        <v>970.55</v>
      </c>
      <c r="I56" s="3">
        <v>966.85</v>
      </c>
      <c r="J56" s="3">
        <v>977.98</v>
      </c>
      <c r="K56" s="20">
        <f t="shared" si="15"/>
        <v>972.43600000000004</v>
      </c>
      <c r="L56" s="21">
        <f t="shared" si="16"/>
        <v>5.6100606057332252</v>
      </c>
      <c r="AE56" s="40"/>
      <c r="AF56" s="39"/>
    </row>
    <row r="57" spans="1:32">
      <c r="F57" s="3">
        <v>946.39</v>
      </c>
      <c r="G57" s="3">
        <v>939.36</v>
      </c>
      <c r="H57" s="3">
        <v>922.57</v>
      </c>
      <c r="I57" s="3">
        <v>939.91</v>
      </c>
      <c r="J57" s="3">
        <v>930.13</v>
      </c>
      <c r="K57" s="20">
        <f t="shared" si="15"/>
        <v>935.67199999999991</v>
      </c>
      <c r="L57" s="21">
        <f t="shared" si="16"/>
        <v>9.3382771430280211</v>
      </c>
      <c r="AE57" s="40"/>
      <c r="AF57" s="39"/>
    </row>
    <row r="58" spans="1:32">
      <c r="F58" s="3">
        <v>1005.5</v>
      </c>
      <c r="G58" s="3">
        <v>1009.1</v>
      </c>
      <c r="H58" s="3">
        <v>1004.3</v>
      </c>
      <c r="I58" s="3">
        <v>1005.7</v>
      </c>
      <c r="J58" s="3">
        <v>1016.4</v>
      </c>
      <c r="K58" s="20">
        <f t="shared" si="15"/>
        <v>1008.1999999999998</v>
      </c>
      <c r="L58" s="21">
        <f t="shared" si="16"/>
        <v>4.9193495504995326</v>
      </c>
    </row>
    <row r="59" spans="1:32">
      <c r="F59" s="3">
        <v>998.7</v>
      </c>
      <c r="G59" s="3">
        <v>1020</v>
      </c>
      <c r="H59" s="3">
        <v>1005.4</v>
      </c>
      <c r="I59" s="3">
        <v>1008.6</v>
      </c>
      <c r="J59" s="3">
        <v>999.33</v>
      </c>
      <c r="K59" s="26">
        <f t="shared" si="15"/>
        <v>1006.4059999999999</v>
      </c>
      <c r="L59" s="27">
        <f t="shared" si="16"/>
        <v>8.6613324610015816</v>
      </c>
    </row>
    <row r="60" spans="1:32" ht="17.25" thickBot="1">
      <c r="F60" s="12">
        <v>1001.3</v>
      </c>
      <c r="G60" s="30">
        <v>1013.6</v>
      </c>
      <c r="H60" s="30">
        <v>992.88</v>
      </c>
      <c r="I60" s="30">
        <v>985.69</v>
      </c>
      <c r="J60" s="30">
        <v>985.25</v>
      </c>
      <c r="K60" s="12">
        <f t="shared" si="15"/>
        <v>995.74400000000003</v>
      </c>
      <c r="L60" s="31">
        <f t="shared" si="16"/>
        <v>11.928068997117673</v>
      </c>
    </row>
    <row r="61" spans="1:32">
      <c r="F61" s="4"/>
      <c r="G61" s="4"/>
      <c r="H61" s="4"/>
      <c r="I61" s="4"/>
      <c r="J61" s="51" t="s">
        <v>45</v>
      </c>
      <c r="K61" s="43">
        <f>AVERAGE(K51:K60)</f>
        <v>981.7521999999999</v>
      </c>
    </row>
    <row r="68" spans="12:12" ht="17.25" thickBot="1">
      <c r="L68" s="78"/>
    </row>
  </sheetData>
  <mergeCells count="58">
    <mergeCell ref="BG2:BK2"/>
    <mergeCell ref="AS2:AW2"/>
    <mergeCell ref="AE2:AI2"/>
    <mergeCell ref="Q2:U2"/>
    <mergeCell ref="C2:G2"/>
    <mergeCell ref="I2:N2"/>
    <mergeCell ref="AK2:AP2"/>
    <mergeCell ref="W2:AB2"/>
    <mergeCell ref="AJ3:AJ4"/>
    <mergeCell ref="Z3:Z4"/>
    <mergeCell ref="AA3:AA4"/>
    <mergeCell ref="AB3:AB4"/>
    <mergeCell ref="AK3:AK4"/>
    <mergeCell ref="AD3:AD4"/>
    <mergeCell ref="AL3:AL4"/>
    <mergeCell ref="AM3:AM4"/>
    <mergeCell ref="AN3:AN4"/>
    <mergeCell ref="AO3:AO4"/>
    <mergeCell ref="AP3:AP4"/>
    <mergeCell ref="N3:N4"/>
    <mergeCell ref="G48:L48"/>
    <mergeCell ref="K49:K50"/>
    <mergeCell ref="L49:L50"/>
    <mergeCell ref="V3:V4"/>
    <mergeCell ref="I49:I50"/>
    <mergeCell ref="H49:H50"/>
    <mergeCell ref="G49:G50"/>
    <mergeCell ref="P3:P4"/>
    <mergeCell ref="F49:F50"/>
    <mergeCell ref="H3:H4"/>
    <mergeCell ref="I3:I4"/>
    <mergeCell ref="B3:B4"/>
    <mergeCell ref="AY2:BD2"/>
    <mergeCell ref="BB3:BB4"/>
    <mergeCell ref="BC3:BC4"/>
    <mergeCell ref="BD3:BD4"/>
    <mergeCell ref="J49:J50"/>
    <mergeCell ref="W3:W4"/>
    <mergeCell ref="X3:X4"/>
    <mergeCell ref="Y3:Y4"/>
    <mergeCell ref="J3:J4"/>
    <mergeCell ref="K3:K4"/>
    <mergeCell ref="L3:L4"/>
    <mergeCell ref="M3:M4"/>
    <mergeCell ref="BM2:BR2"/>
    <mergeCell ref="BM3:BM4"/>
    <mergeCell ref="BO3:BO4"/>
    <mergeCell ref="BP3:BP4"/>
    <mergeCell ref="BQ3:BQ4"/>
    <mergeCell ref="BR3:BR4"/>
    <mergeCell ref="BN3:BN4"/>
    <mergeCell ref="BF3:BF4"/>
    <mergeCell ref="BL3:BL4"/>
    <mergeCell ref="AR3:AR4"/>
    <mergeCell ref="AX3:AX4"/>
    <mergeCell ref="AY3:AY4"/>
    <mergeCell ref="AZ3:AZ4"/>
    <mergeCell ref="BA3:BA4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2E91-83EC-426C-A507-7660935B81B5}">
  <dimension ref="A1:BR100"/>
  <sheetViews>
    <sheetView tabSelected="1" topLeftCell="AR61" zoomScale="85" zoomScaleNormal="85" workbookViewId="0">
      <selection activeCell="BF80" sqref="BF41:BF80"/>
    </sheetView>
  </sheetViews>
  <sheetFormatPr defaultRowHeight="16.5"/>
  <cols>
    <col min="1" max="2" width="9" style="39"/>
    <col min="3" max="4" width="14.5" style="39" bestFit="1" customWidth="1"/>
    <col min="5" max="6" width="13.25" style="39" customWidth="1"/>
    <col min="7" max="7" width="9" style="39"/>
    <col min="8" max="8" width="16.875" style="39" customWidth="1"/>
    <col min="9" max="15" width="9" style="39"/>
    <col min="16" max="16" width="10" style="39" bestFit="1" customWidth="1"/>
    <col min="17" max="17" width="14.875" style="39" bestFit="1" customWidth="1"/>
    <col min="18" max="18" width="14.5" style="39" bestFit="1" customWidth="1"/>
    <col min="19" max="19" width="11" style="39" bestFit="1" customWidth="1"/>
    <col min="20" max="21" width="9" style="39"/>
    <col min="22" max="22" width="10.25" style="39" bestFit="1" customWidth="1"/>
    <col min="23" max="28" width="9" style="39"/>
    <col min="29" max="29" width="14" style="39" customWidth="1"/>
    <col min="30" max="30" width="8.125" style="39" bestFit="1" customWidth="1"/>
    <col min="31" max="31" width="10.125" style="39" customWidth="1"/>
    <col min="32" max="32" width="15.75" style="39" customWidth="1"/>
    <col min="33" max="35" width="9" style="39"/>
    <col min="36" max="36" width="10.125" style="39" bestFit="1" customWidth="1"/>
    <col min="37" max="41" width="9" style="39"/>
    <col min="42" max="42" width="10" style="39" bestFit="1" customWidth="1"/>
    <col min="43" max="43" width="14.5" style="39" bestFit="1" customWidth="1"/>
    <col min="44" max="45" width="9" style="39"/>
    <col min="46" max="46" width="15.75" style="39" customWidth="1"/>
    <col min="47" max="54" width="9" style="39"/>
    <col min="55" max="55" width="10" style="39" bestFit="1" customWidth="1"/>
    <col min="56" max="56" width="9.125" style="39" bestFit="1" customWidth="1"/>
    <col min="57" max="57" width="15.75" style="39" customWidth="1"/>
    <col min="58" max="58" width="7.875" style="39" bestFit="1" customWidth="1"/>
    <col min="59" max="59" width="9" style="39"/>
    <col min="60" max="60" width="13.375" style="39" customWidth="1"/>
    <col min="61" max="63" width="9" style="39"/>
    <col min="64" max="64" width="19.75" style="39" customWidth="1"/>
    <col min="65" max="16384" width="9" style="39"/>
  </cols>
  <sheetData>
    <row r="1" spans="1:70" ht="17.25" thickBot="1">
      <c r="L1" s="4"/>
      <c r="X1" s="5"/>
    </row>
    <row r="2" spans="1:70" ht="17.25" thickBot="1">
      <c r="B2" s="6" t="s">
        <v>7</v>
      </c>
      <c r="C2" s="150" t="s">
        <v>0</v>
      </c>
      <c r="D2" s="139"/>
      <c r="E2" s="139"/>
      <c r="F2" s="139"/>
      <c r="G2" s="140"/>
      <c r="H2" s="7" t="s">
        <v>13</v>
      </c>
      <c r="I2" s="139" t="s">
        <v>10</v>
      </c>
      <c r="J2" s="139"/>
      <c r="K2" s="139"/>
      <c r="L2" s="139"/>
      <c r="M2" s="139"/>
      <c r="N2" s="140"/>
      <c r="P2" s="6" t="s">
        <v>7</v>
      </c>
      <c r="Q2" s="150" t="s">
        <v>0</v>
      </c>
      <c r="R2" s="139"/>
      <c r="S2" s="139"/>
      <c r="T2" s="139"/>
      <c r="U2" s="140"/>
      <c r="V2" s="8" t="s">
        <v>14</v>
      </c>
      <c r="W2" s="138" t="s">
        <v>10</v>
      </c>
      <c r="X2" s="139"/>
      <c r="Y2" s="139"/>
      <c r="Z2" s="139"/>
      <c r="AA2" s="139"/>
      <c r="AB2" s="140"/>
      <c r="AD2" s="6" t="s">
        <v>7</v>
      </c>
      <c r="AE2" s="150" t="s">
        <v>0</v>
      </c>
      <c r="AF2" s="139"/>
      <c r="AG2" s="139"/>
      <c r="AH2" s="139"/>
      <c r="AI2" s="140"/>
      <c r="AJ2" s="9" t="s">
        <v>41</v>
      </c>
      <c r="AK2" s="138" t="s">
        <v>10</v>
      </c>
      <c r="AL2" s="139"/>
      <c r="AM2" s="139"/>
      <c r="AN2" s="139"/>
      <c r="AO2" s="139"/>
      <c r="AP2" s="140"/>
      <c r="AR2" s="6" t="s">
        <v>7</v>
      </c>
      <c r="AS2" s="150" t="s">
        <v>0</v>
      </c>
      <c r="AT2" s="139"/>
      <c r="AU2" s="139"/>
      <c r="AV2" s="139"/>
      <c r="AW2" s="140"/>
      <c r="AX2" s="33" t="s">
        <v>15</v>
      </c>
      <c r="AY2" s="138" t="s">
        <v>10</v>
      </c>
      <c r="AZ2" s="139"/>
      <c r="BA2" s="139"/>
      <c r="BB2" s="139"/>
      <c r="BC2" s="139"/>
      <c r="BD2" s="140"/>
      <c r="BF2" s="6" t="s">
        <v>7</v>
      </c>
      <c r="BG2" s="150" t="s">
        <v>0</v>
      </c>
      <c r="BH2" s="139"/>
      <c r="BI2" s="139"/>
      <c r="BJ2" s="139"/>
      <c r="BK2" s="140"/>
      <c r="BL2" s="33" t="s">
        <v>16</v>
      </c>
      <c r="BM2" s="138" t="s">
        <v>10</v>
      </c>
      <c r="BN2" s="139"/>
      <c r="BO2" s="139"/>
      <c r="BP2" s="139"/>
      <c r="BQ2" s="139"/>
      <c r="BR2" s="140"/>
    </row>
    <row r="3" spans="1:70">
      <c r="B3" s="136" t="s">
        <v>1</v>
      </c>
      <c r="C3" s="71" t="s">
        <v>8</v>
      </c>
      <c r="D3" s="10" t="s">
        <v>9</v>
      </c>
      <c r="E3" s="72" t="s">
        <v>19</v>
      </c>
      <c r="F3" s="72" t="s">
        <v>48</v>
      </c>
      <c r="G3" s="73" t="s">
        <v>50</v>
      </c>
      <c r="H3" s="132">
        <v>1</v>
      </c>
      <c r="I3" s="134">
        <v>2</v>
      </c>
      <c r="J3" s="134">
        <v>3</v>
      </c>
      <c r="K3" s="134">
        <v>4</v>
      </c>
      <c r="L3" s="145">
        <v>5</v>
      </c>
      <c r="M3" s="126" t="s">
        <v>2</v>
      </c>
      <c r="N3" s="126" t="s">
        <v>3</v>
      </c>
      <c r="P3" s="141" t="s">
        <v>1</v>
      </c>
      <c r="Q3" s="14" t="s">
        <v>8</v>
      </c>
      <c r="R3" s="15" t="s">
        <v>9</v>
      </c>
      <c r="S3" s="58" t="s">
        <v>19</v>
      </c>
      <c r="T3" s="58" t="s">
        <v>48</v>
      </c>
      <c r="U3" s="60" t="s">
        <v>50</v>
      </c>
      <c r="V3" s="143">
        <v>1</v>
      </c>
      <c r="W3" s="134">
        <v>2</v>
      </c>
      <c r="X3" s="134">
        <v>3</v>
      </c>
      <c r="Y3" s="134">
        <v>4</v>
      </c>
      <c r="Z3" s="145">
        <v>5</v>
      </c>
      <c r="AA3" s="126" t="s">
        <v>2</v>
      </c>
      <c r="AB3" s="126" t="s">
        <v>3</v>
      </c>
      <c r="AD3" s="136" t="s">
        <v>1</v>
      </c>
      <c r="AE3" s="14" t="s">
        <v>8</v>
      </c>
      <c r="AF3" s="15" t="s">
        <v>9</v>
      </c>
      <c r="AG3" s="58" t="s">
        <v>19</v>
      </c>
      <c r="AH3" s="58" t="s">
        <v>48</v>
      </c>
      <c r="AI3" s="60" t="s">
        <v>50</v>
      </c>
      <c r="AJ3" s="143">
        <v>1</v>
      </c>
      <c r="AK3" s="134">
        <v>2</v>
      </c>
      <c r="AL3" s="134">
        <v>3</v>
      </c>
      <c r="AM3" s="134">
        <v>4</v>
      </c>
      <c r="AN3" s="145">
        <v>5</v>
      </c>
      <c r="AO3" s="126" t="s">
        <v>2</v>
      </c>
      <c r="AP3" s="126" t="s">
        <v>3</v>
      </c>
      <c r="AR3" s="141" t="s">
        <v>1</v>
      </c>
      <c r="AS3" s="14" t="s">
        <v>8</v>
      </c>
      <c r="AT3" s="15" t="s">
        <v>9</v>
      </c>
      <c r="AU3" s="58" t="s">
        <v>19</v>
      </c>
      <c r="AV3" s="58" t="s">
        <v>48</v>
      </c>
      <c r="AW3" s="60" t="s">
        <v>50</v>
      </c>
      <c r="AX3" s="143">
        <v>1</v>
      </c>
      <c r="AY3" s="134">
        <v>2</v>
      </c>
      <c r="AZ3" s="134">
        <v>3</v>
      </c>
      <c r="BA3" s="134">
        <v>4</v>
      </c>
      <c r="BB3" s="145">
        <v>5</v>
      </c>
      <c r="BC3" s="126" t="s">
        <v>2</v>
      </c>
      <c r="BD3" s="126" t="s">
        <v>3</v>
      </c>
      <c r="BF3" s="136" t="s">
        <v>1</v>
      </c>
      <c r="BG3" s="14" t="s">
        <v>8</v>
      </c>
      <c r="BH3" s="15" t="s">
        <v>9</v>
      </c>
      <c r="BI3" s="58" t="s">
        <v>19</v>
      </c>
      <c r="BJ3" s="58" t="s">
        <v>48</v>
      </c>
      <c r="BK3" s="60" t="s">
        <v>50</v>
      </c>
      <c r="BL3" s="143">
        <v>1</v>
      </c>
      <c r="BM3" s="134">
        <v>2</v>
      </c>
      <c r="BN3" s="134">
        <v>3</v>
      </c>
      <c r="BO3" s="134">
        <v>4</v>
      </c>
      <c r="BP3" s="145">
        <v>5</v>
      </c>
      <c r="BQ3" s="126" t="s">
        <v>2</v>
      </c>
      <c r="BR3" s="126" t="s">
        <v>3</v>
      </c>
    </row>
    <row r="4" spans="1:70" ht="17.25" customHeight="1" thickBot="1">
      <c r="B4" s="137"/>
      <c r="C4" s="11" t="s">
        <v>4</v>
      </c>
      <c r="D4" s="12" t="s">
        <v>6</v>
      </c>
      <c r="E4" s="12" t="s">
        <v>5</v>
      </c>
      <c r="F4" s="56" t="s">
        <v>47</v>
      </c>
      <c r="G4" s="61" t="s">
        <v>51</v>
      </c>
      <c r="H4" s="133"/>
      <c r="I4" s="135"/>
      <c r="J4" s="135"/>
      <c r="K4" s="135"/>
      <c r="L4" s="146"/>
      <c r="M4" s="127"/>
      <c r="N4" s="127"/>
      <c r="P4" s="142"/>
      <c r="Q4" s="11" t="s">
        <v>4</v>
      </c>
      <c r="R4" s="12" t="s">
        <v>6</v>
      </c>
      <c r="S4" s="12" t="s">
        <v>5</v>
      </c>
      <c r="T4" s="56" t="s">
        <v>47</v>
      </c>
      <c r="U4" s="61" t="s">
        <v>51</v>
      </c>
      <c r="V4" s="144"/>
      <c r="W4" s="135"/>
      <c r="X4" s="135"/>
      <c r="Y4" s="135"/>
      <c r="Z4" s="146"/>
      <c r="AA4" s="127"/>
      <c r="AB4" s="127"/>
      <c r="AD4" s="137"/>
      <c r="AE4" s="11" t="s">
        <v>4</v>
      </c>
      <c r="AF4" s="12" t="s">
        <v>6</v>
      </c>
      <c r="AG4" s="12" t="s">
        <v>5</v>
      </c>
      <c r="AH4" s="56" t="s">
        <v>47</v>
      </c>
      <c r="AI4" s="61" t="s">
        <v>51</v>
      </c>
      <c r="AJ4" s="144"/>
      <c r="AK4" s="135"/>
      <c r="AL4" s="135"/>
      <c r="AM4" s="135"/>
      <c r="AN4" s="146"/>
      <c r="AO4" s="127"/>
      <c r="AP4" s="127"/>
      <c r="AR4" s="142"/>
      <c r="AS4" s="11" t="s">
        <v>4</v>
      </c>
      <c r="AT4" s="12" t="s">
        <v>6</v>
      </c>
      <c r="AU4" s="12" t="s">
        <v>5</v>
      </c>
      <c r="AV4" s="56" t="s">
        <v>47</v>
      </c>
      <c r="AW4" s="61" t="s">
        <v>51</v>
      </c>
      <c r="AX4" s="144"/>
      <c r="AY4" s="135"/>
      <c r="AZ4" s="135"/>
      <c r="BA4" s="135"/>
      <c r="BB4" s="146"/>
      <c r="BC4" s="127"/>
      <c r="BD4" s="127"/>
      <c r="BF4" s="137"/>
      <c r="BG4" s="11" t="s">
        <v>4</v>
      </c>
      <c r="BH4" s="12" t="s">
        <v>6</v>
      </c>
      <c r="BI4" s="12" t="s">
        <v>5</v>
      </c>
      <c r="BJ4" s="56" t="s">
        <v>47</v>
      </c>
      <c r="BK4" s="61" t="s">
        <v>51</v>
      </c>
      <c r="BL4" s="144"/>
      <c r="BM4" s="135"/>
      <c r="BN4" s="135"/>
      <c r="BO4" s="135"/>
      <c r="BP4" s="146"/>
      <c r="BQ4" s="127"/>
      <c r="BR4" s="127"/>
    </row>
    <row r="5" spans="1:70">
      <c r="B5" s="13">
        <v>1</v>
      </c>
      <c r="C5" s="71">
        <v>1000</v>
      </c>
      <c r="D5" s="10">
        <v>1000</v>
      </c>
      <c r="E5" s="10">
        <v>150</v>
      </c>
      <c r="F5" s="10">
        <v>0.1</v>
      </c>
      <c r="G5" s="74">
        <f>ROUND(E5/D5/F5/25*1000,2)</f>
        <v>60</v>
      </c>
      <c r="H5" s="3">
        <v>732.01</v>
      </c>
      <c r="I5" s="3">
        <v>737.88</v>
      </c>
      <c r="J5" s="3">
        <v>737.83</v>
      </c>
      <c r="K5" s="3">
        <v>742.44</v>
      </c>
      <c r="L5" s="77">
        <v>744.74</v>
      </c>
      <c r="M5" s="121">
        <f>ROUND(AVERAGE(H5:L5),2)</f>
        <v>738.98</v>
      </c>
      <c r="N5" s="82">
        <f t="shared" ref="N5:N13" si="0">STDEV(H5:L5)</f>
        <v>4.9056752848104548</v>
      </c>
      <c r="P5" s="13">
        <v>1</v>
      </c>
      <c r="Q5" s="71">
        <v>1000</v>
      </c>
      <c r="R5" s="10">
        <v>1000</v>
      </c>
      <c r="S5" s="10">
        <v>150</v>
      </c>
      <c r="T5" s="10">
        <v>0.1</v>
      </c>
      <c r="U5" s="74">
        <f>ROUND(S5/R5/T5/25*1000,2)</f>
        <v>60</v>
      </c>
      <c r="V5" s="76">
        <v>1795.3</v>
      </c>
      <c r="W5" s="3">
        <v>1774.2</v>
      </c>
      <c r="X5" s="3">
        <v>1786.7</v>
      </c>
      <c r="Y5" s="3">
        <v>1773</v>
      </c>
      <c r="Z5" s="77">
        <v>1778.7</v>
      </c>
      <c r="AA5" s="81">
        <f t="shared" ref="AA5:AA14" si="1">ROUND(AVERAGE(V5:Z5),2)</f>
        <v>1781.58</v>
      </c>
      <c r="AB5" s="82">
        <f t="shared" ref="AB5:AB14" si="2">STDEV(V5:Z5)</f>
        <v>9.3652015461494251</v>
      </c>
      <c r="AD5" s="13">
        <v>1</v>
      </c>
      <c r="AE5" s="71">
        <v>1000</v>
      </c>
      <c r="AF5" s="10">
        <v>1000</v>
      </c>
      <c r="AG5" s="10">
        <v>150</v>
      </c>
      <c r="AH5" s="10">
        <v>0.1</v>
      </c>
      <c r="AI5" s="74">
        <f>ROUND(AG5/AF5/AH5/25*1000,2)</f>
        <v>60</v>
      </c>
      <c r="AJ5" s="3">
        <v>232.19</v>
      </c>
      <c r="AK5" s="3">
        <v>235.46</v>
      </c>
      <c r="AL5" s="3">
        <v>233.64</v>
      </c>
      <c r="AM5" s="3">
        <v>234.91</v>
      </c>
      <c r="AN5" s="77">
        <v>235.77</v>
      </c>
      <c r="AO5" s="121">
        <f>ROUND(AVERAGE(AJ5:AN5),2)</f>
        <v>234.39</v>
      </c>
      <c r="AP5" s="82">
        <f t="shared" ref="AP5:AP11" si="3">STDEV(AJ5:AN5)</f>
        <v>1.476661775763163</v>
      </c>
      <c r="AR5" s="89">
        <v>1</v>
      </c>
      <c r="AS5" s="71">
        <v>1000</v>
      </c>
      <c r="AT5" s="10">
        <v>1000</v>
      </c>
      <c r="AU5" s="10">
        <v>150</v>
      </c>
      <c r="AV5" s="10">
        <v>0.1</v>
      </c>
      <c r="AW5" s="74">
        <f>ROUND(AU5/AT5/AV5/25*1000,2)</f>
        <v>60</v>
      </c>
      <c r="AX5" s="3">
        <v>611.17999999999995</v>
      </c>
      <c r="AY5" s="2">
        <v>616.36</v>
      </c>
      <c r="AZ5" s="2">
        <v>616.53</v>
      </c>
      <c r="BA5" s="2">
        <v>615.54999999999995</v>
      </c>
      <c r="BB5" s="87">
        <v>619.65</v>
      </c>
      <c r="BC5" s="121">
        <f>ROUND(AVERAGE(AX5:BB5),2)</f>
        <v>615.85</v>
      </c>
      <c r="BD5" s="82">
        <f>STDEV(AX5:BB5)</f>
        <v>3.043900458293614</v>
      </c>
      <c r="BF5" s="13">
        <v>1</v>
      </c>
      <c r="BG5" s="71">
        <v>1000</v>
      </c>
      <c r="BH5" s="10">
        <v>1000</v>
      </c>
      <c r="BI5" s="10">
        <v>150</v>
      </c>
      <c r="BJ5" s="10">
        <v>0.1</v>
      </c>
      <c r="BK5" s="74">
        <f>ROUND(BI5/BH5/BJ5/25*1000,2)</f>
        <v>60</v>
      </c>
      <c r="BL5" s="3">
        <v>3517.3</v>
      </c>
      <c r="BM5" s="3">
        <v>3520.6</v>
      </c>
      <c r="BN5" s="3">
        <v>3547.1</v>
      </c>
      <c r="BO5" s="3">
        <v>3544.1</v>
      </c>
      <c r="BP5" s="77">
        <v>3566.7</v>
      </c>
      <c r="BQ5" s="121">
        <f>ROUND(AVERAGE(BL5:BP5),2)</f>
        <v>3539.16</v>
      </c>
      <c r="BR5" s="82">
        <f>STDEV(BL5:BP5)</f>
        <v>20.421997943394171</v>
      </c>
    </row>
    <row r="6" spans="1:70">
      <c r="B6" s="19">
        <v>2</v>
      </c>
      <c r="C6" s="14">
        <v>1000</v>
      </c>
      <c r="D6" s="2">
        <v>1000</v>
      </c>
      <c r="E6" s="2">
        <v>200</v>
      </c>
      <c r="F6" s="2">
        <v>0.1</v>
      </c>
      <c r="G6" s="75">
        <f t="shared" ref="G6:G14" si="4">ROUND(E6/D6/F6/25*1000,2)</f>
        <v>80</v>
      </c>
      <c r="H6" s="3">
        <v>708.24</v>
      </c>
      <c r="I6" s="3">
        <v>699.19</v>
      </c>
      <c r="J6" s="3">
        <v>699.2</v>
      </c>
      <c r="K6" s="3">
        <v>693.24</v>
      </c>
      <c r="L6" s="77">
        <v>705.92</v>
      </c>
      <c r="M6" s="83">
        <f>ROUND(AVERAGE(H6:L6),2)</f>
        <v>701.16</v>
      </c>
      <c r="N6" s="84">
        <f t="shared" si="0"/>
        <v>5.9839969919778371</v>
      </c>
      <c r="P6" s="19">
        <v>2</v>
      </c>
      <c r="Q6" s="14">
        <v>1000</v>
      </c>
      <c r="R6" s="2">
        <v>1000</v>
      </c>
      <c r="S6" s="2">
        <v>200</v>
      </c>
      <c r="T6" s="2">
        <v>0.1</v>
      </c>
      <c r="U6" s="75">
        <f t="shared" ref="U6:U14" si="5">ROUND(S6/R6/T6/25*1000,2)</f>
        <v>80</v>
      </c>
      <c r="V6" s="3">
        <v>1820.4</v>
      </c>
      <c r="W6" s="3">
        <v>1811.4</v>
      </c>
      <c r="X6" s="3">
        <v>1809.2</v>
      </c>
      <c r="Y6" s="3">
        <v>1805.3</v>
      </c>
      <c r="Z6" s="77">
        <v>1822.4</v>
      </c>
      <c r="AA6" s="83">
        <f t="shared" si="1"/>
        <v>1813.74</v>
      </c>
      <c r="AB6" s="84">
        <f t="shared" si="2"/>
        <v>7.3598913035452282</v>
      </c>
      <c r="AD6" s="19">
        <v>2</v>
      </c>
      <c r="AE6" s="14">
        <v>1000</v>
      </c>
      <c r="AF6" s="2">
        <v>1000</v>
      </c>
      <c r="AG6" s="2">
        <v>200</v>
      </c>
      <c r="AH6" s="2">
        <v>0.1</v>
      </c>
      <c r="AI6" s="75">
        <f t="shared" ref="AI6:AI14" si="6">ROUND(AG6/AF6/AH6/25*1000,2)</f>
        <v>80</v>
      </c>
      <c r="AJ6" s="3">
        <v>223.83</v>
      </c>
      <c r="AK6" s="3">
        <v>222.65</v>
      </c>
      <c r="AL6" s="3">
        <v>222.65</v>
      </c>
      <c r="AM6" s="3">
        <v>220.78</v>
      </c>
      <c r="AN6" s="77">
        <v>222.93</v>
      </c>
      <c r="AO6" s="83">
        <f>ROUND(AVERAGE(AJ6:AN6),2)</f>
        <v>222.57</v>
      </c>
      <c r="AP6" s="84">
        <f t="shared" si="3"/>
        <v>1.1106394554489809</v>
      </c>
      <c r="AR6" s="90">
        <v>2</v>
      </c>
      <c r="AS6" s="14">
        <v>1000</v>
      </c>
      <c r="AT6" s="2">
        <v>1000</v>
      </c>
      <c r="AU6" s="2">
        <v>200</v>
      </c>
      <c r="AV6" s="2">
        <v>0.1</v>
      </c>
      <c r="AW6" s="75">
        <f t="shared" ref="AW6:AW14" si="7">ROUND(AU6/AT6/AV6/25*1000,2)</f>
        <v>80</v>
      </c>
      <c r="AX6" s="3">
        <v>598.23</v>
      </c>
      <c r="AY6" s="2">
        <v>592.02</v>
      </c>
      <c r="AZ6" s="2">
        <v>592.16</v>
      </c>
      <c r="BA6" s="2">
        <v>586.15</v>
      </c>
      <c r="BB6" s="87">
        <v>596.85</v>
      </c>
      <c r="BC6" s="83">
        <f>ROUND(AVERAGE(AX6:BB6),2)</f>
        <v>593.08000000000004</v>
      </c>
      <c r="BD6" s="84">
        <f>STDEV(AX6:BB6)</f>
        <v>4.7626221769105506</v>
      </c>
      <c r="BF6" s="19">
        <v>2</v>
      </c>
      <c r="BG6" s="14">
        <v>1000</v>
      </c>
      <c r="BH6" s="2">
        <v>1000</v>
      </c>
      <c r="BI6" s="2">
        <v>200</v>
      </c>
      <c r="BJ6" s="2">
        <v>0.1</v>
      </c>
      <c r="BK6" s="75">
        <f t="shared" ref="BK6:BK14" si="8">ROUND(BI6/BH6/BJ6/25*1000,2)</f>
        <v>80</v>
      </c>
      <c r="BL6" s="3">
        <v>3453.2</v>
      </c>
      <c r="BM6" s="3">
        <v>3392.5</v>
      </c>
      <c r="BN6" s="3">
        <v>3392.9</v>
      </c>
      <c r="BO6" s="3">
        <v>3357.2</v>
      </c>
      <c r="BP6" s="77">
        <v>3447.4</v>
      </c>
      <c r="BQ6" s="83">
        <f>ROUND(AVERAGE(BL6:BP6),2)</f>
        <v>3408.64</v>
      </c>
      <c r="BR6" s="84">
        <f t="shared" ref="BR6:BR13" si="9">STDEV(BL6:BP6)</f>
        <v>40.750006134968885</v>
      </c>
    </row>
    <row r="7" spans="1:70">
      <c r="B7" s="19">
        <v>3</v>
      </c>
      <c r="C7" s="14">
        <v>1000</v>
      </c>
      <c r="D7" s="2">
        <v>1000</v>
      </c>
      <c r="E7" s="2">
        <v>250</v>
      </c>
      <c r="F7" s="2">
        <v>0.1</v>
      </c>
      <c r="G7" s="75">
        <f t="shared" si="4"/>
        <v>100</v>
      </c>
      <c r="H7" s="41">
        <v>596.75</v>
      </c>
      <c r="I7" s="3">
        <v>696.44</v>
      </c>
      <c r="J7" s="3">
        <v>703.3</v>
      </c>
      <c r="K7" s="3">
        <v>712.54</v>
      </c>
      <c r="L7" s="77">
        <v>706.61</v>
      </c>
      <c r="M7" s="83">
        <f>ROUND(AVERAGE(I7:L7),2)</f>
        <v>704.72</v>
      </c>
      <c r="N7" s="84">
        <f>STDEV(I7:L7)</f>
        <v>6.7156353633392651</v>
      </c>
      <c r="P7" s="19">
        <v>3</v>
      </c>
      <c r="Q7" s="14">
        <v>1000</v>
      </c>
      <c r="R7" s="2">
        <v>1000</v>
      </c>
      <c r="S7" s="2">
        <v>250</v>
      </c>
      <c r="T7" s="2">
        <v>0.1</v>
      </c>
      <c r="U7" s="75">
        <f t="shared" si="5"/>
        <v>100</v>
      </c>
      <c r="V7" s="3">
        <v>1830.1</v>
      </c>
      <c r="W7" s="3">
        <v>1811.7</v>
      </c>
      <c r="X7" s="3">
        <v>1822.2</v>
      </c>
      <c r="Y7" s="3">
        <v>1837.3</v>
      </c>
      <c r="Z7" s="77">
        <v>1831.5</v>
      </c>
      <c r="AA7" s="83">
        <f t="shared" si="1"/>
        <v>1826.56</v>
      </c>
      <c r="AB7" s="84">
        <f t="shared" si="2"/>
        <v>9.9009090491731708</v>
      </c>
      <c r="AD7" s="19">
        <v>3</v>
      </c>
      <c r="AE7" s="14">
        <v>1000</v>
      </c>
      <c r="AF7" s="2">
        <v>1000</v>
      </c>
      <c r="AG7" s="2">
        <v>250</v>
      </c>
      <c r="AH7" s="2">
        <v>0.1</v>
      </c>
      <c r="AI7" s="75">
        <f t="shared" si="6"/>
        <v>100</v>
      </c>
      <c r="AJ7" s="41">
        <v>188.57</v>
      </c>
      <c r="AK7" s="3">
        <v>221.8</v>
      </c>
      <c r="AL7" s="3">
        <v>223.96</v>
      </c>
      <c r="AM7" s="3">
        <v>224.98</v>
      </c>
      <c r="AN7" s="77">
        <v>223.02</v>
      </c>
      <c r="AO7" s="83">
        <f>ROUND(AVERAGE(AK7:AN7),2)</f>
        <v>223.44</v>
      </c>
      <c r="AP7" s="84">
        <f>STDEV(AK7:AN7)</f>
        <v>1.3549907748763372</v>
      </c>
      <c r="AR7" s="90">
        <v>3</v>
      </c>
      <c r="AS7" s="14">
        <v>1000</v>
      </c>
      <c r="AT7" s="2">
        <v>1000</v>
      </c>
      <c r="AU7" s="2">
        <v>250</v>
      </c>
      <c r="AV7" s="2">
        <v>0.1</v>
      </c>
      <c r="AW7" s="75">
        <f t="shared" si="7"/>
        <v>100</v>
      </c>
      <c r="AX7" s="41">
        <v>504.24</v>
      </c>
      <c r="AY7" s="2">
        <v>589.24</v>
      </c>
      <c r="AZ7" s="2">
        <v>596.45000000000005</v>
      </c>
      <c r="BA7" s="2">
        <v>604.29</v>
      </c>
      <c r="BB7" s="87">
        <v>599.23</v>
      </c>
      <c r="BC7" s="83">
        <f>ROUND(AVERAGE(AY7:BB7),2)</f>
        <v>597.29999999999995</v>
      </c>
      <c r="BD7" s="84">
        <f>STDEV(AY7:BB7)</f>
        <v>6.2788288451483094</v>
      </c>
      <c r="BF7" s="19">
        <v>3</v>
      </c>
      <c r="BG7" s="14">
        <v>1000</v>
      </c>
      <c r="BH7" s="2">
        <v>1000</v>
      </c>
      <c r="BI7" s="2">
        <v>250</v>
      </c>
      <c r="BJ7" s="2">
        <v>0.1</v>
      </c>
      <c r="BK7" s="75">
        <f t="shared" si="8"/>
        <v>100</v>
      </c>
      <c r="BL7" s="41">
        <v>2918.5</v>
      </c>
      <c r="BM7" s="3">
        <v>3379</v>
      </c>
      <c r="BN7" s="3">
        <v>3425.5</v>
      </c>
      <c r="BO7" s="3">
        <v>3497.2</v>
      </c>
      <c r="BP7" s="77">
        <v>3461</v>
      </c>
      <c r="BQ7" s="83">
        <f>ROUND(AVERAGE(BM7:BP7),2)</f>
        <v>3440.68</v>
      </c>
      <c r="BR7" s="84">
        <f>STDEV(BM7:BP7)</f>
        <v>50.471997186558738</v>
      </c>
    </row>
    <row r="8" spans="1:70">
      <c r="B8" s="19">
        <v>4</v>
      </c>
      <c r="C8" s="14">
        <v>1000</v>
      </c>
      <c r="D8" s="2">
        <v>500</v>
      </c>
      <c r="E8" s="2">
        <v>150</v>
      </c>
      <c r="F8" s="2">
        <v>0.1</v>
      </c>
      <c r="G8" s="75">
        <f t="shared" si="4"/>
        <v>120</v>
      </c>
      <c r="H8" s="3">
        <v>691.66</v>
      </c>
      <c r="I8" s="3">
        <v>684.48</v>
      </c>
      <c r="J8" s="3">
        <v>690.52</v>
      </c>
      <c r="K8" s="3">
        <v>684.83</v>
      </c>
      <c r="L8" s="77">
        <v>674.7</v>
      </c>
      <c r="M8" s="83">
        <f t="shared" ref="M8:M14" si="10">ROUND(AVERAGE(H8:L8),2)</f>
        <v>685.24</v>
      </c>
      <c r="N8" s="84">
        <f t="shared" si="0"/>
        <v>6.7255497916526945</v>
      </c>
      <c r="P8" s="19">
        <v>4</v>
      </c>
      <c r="Q8" s="14">
        <v>1000</v>
      </c>
      <c r="R8" s="2">
        <v>500</v>
      </c>
      <c r="S8" s="2">
        <v>150</v>
      </c>
      <c r="T8" s="2">
        <v>0.1</v>
      </c>
      <c r="U8" s="75">
        <f t="shared" si="5"/>
        <v>120</v>
      </c>
      <c r="V8" s="3">
        <v>1844.4</v>
      </c>
      <c r="W8" s="3">
        <v>1834.2</v>
      </c>
      <c r="X8" s="3">
        <v>1845</v>
      </c>
      <c r="Y8" s="3">
        <v>1843.2</v>
      </c>
      <c r="Z8" s="77">
        <v>1845.1</v>
      </c>
      <c r="AA8" s="116">
        <f t="shared" si="1"/>
        <v>1842.38</v>
      </c>
      <c r="AB8" s="84">
        <f t="shared" si="2"/>
        <v>4.634867851406316</v>
      </c>
      <c r="AD8" s="19">
        <v>4</v>
      </c>
      <c r="AE8" s="14">
        <v>1000</v>
      </c>
      <c r="AF8" s="2">
        <v>500</v>
      </c>
      <c r="AG8" s="2">
        <v>150</v>
      </c>
      <c r="AH8" s="2">
        <v>0.1</v>
      </c>
      <c r="AI8" s="75">
        <f t="shared" si="6"/>
        <v>120</v>
      </c>
      <c r="AJ8" s="3">
        <v>219.88</v>
      </c>
      <c r="AK8" s="3">
        <v>218.67</v>
      </c>
      <c r="AL8" s="3">
        <v>219.66</v>
      </c>
      <c r="AM8" s="3">
        <v>217.43</v>
      </c>
      <c r="AN8" s="77">
        <v>213.55</v>
      </c>
      <c r="AO8" s="83">
        <f t="shared" ref="AO8:AO14" si="11">ROUND(AVERAGE(AJ8:AN8),2)</f>
        <v>217.84</v>
      </c>
      <c r="AP8" s="84">
        <f t="shared" si="3"/>
        <v>2.5852988221867044</v>
      </c>
      <c r="AR8" s="90">
        <v>4</v>
      </c>
      <c r="AS8" s="14">
        <v>1000</v>
      </c>
      <c r="AT8" s="2">
        <v>500</v>
      </c>
      <c r="AU8" s="2">
        <v>150</v>
      </c>
      <c r="AV8" s="2">
        <v>0.1</v>
      </c>
      <c r="AW8" s="75">
        <f t="shared" si="7"/>
        <v>120</v>
      </c>
      <c r="AX8" s="3">
        <v>589.58000000000004</v>
      </c>
      <c r="AY8" s="2">
        <v>583.12</v>
      </c>
      <c r="AZ8" s="2">
        <v>588.74</v>
      </c>
      <c r="BA8" s="2">
        <v>583.73</v>
      </c>
      <c r="BB8" s="87">
        <v>573.64</v>
      </c>
      <c r="BC8" s="83">
        <f t="shared" ref="BC8:BC14" si="12">ROUND(AVERAGE(AX8:BB8),2)</f>
        <v>583.76</v>
      </c>
      <c r="BD8" s="84">
        <f t="shared" ref="BD8:BD14" si="13">STDEV(AX8:BB8)</f>
        <v>6.3540868738159544</v>
      </c>
      <c r="BF8" s="19">
        <v>4</v>
      </c>
      <c r="BG8" s="14">
        <v>1000</v>
      </c>
      <c r="BH8" s="2">
        <v>500</v>
      </c>
      <c r="BI8" s="2">
        <v>150</v>
      </c>
      <c r="BJ8" s="2">
        <v>0.1</v>
      </c>
      <c r="BK8" s="75">
        <f t="shared" si="8"/>
        <v>120</v>
      </c>
      <c r="BL8" s="3">
        <v>3395.5</v>
      </c>
      <c r="BM8" s="3">
        <v>3341.2</v>
      </c>
      <c r="BN8" s="3">
        <v>3389.5</v>
      </c>
      <c r="BO8" s="3">
        <v>3361.4</v>
      </c>
      <c r="BP8" s="77">
        <v>3316.2</v>
      </c>
      <c r="BQ8" s="83">
        <f t="shared" ref="BQ8:BQ14" si="14">ROUND(AVERAGE(BL8:BP8),2)</f>
        <v>3360.76</v>
      </c>
      <c r="BR8" s="84">
        <f t="shared" si="9"/>
        <v>33.171719883057101</v>
      </c>
    </row>
    <row r="9" spans="1:70">
      <c r="B9" s="19">
        <v>5</v>
      </c>
      <c r="C9" s="14">
        <v>1000</v>
      </c>
      <c r="D9" s="2">
        <v>500</v>
      </c>
      <c r="E9" s="2">
        <v>200</v>
      </c>
      <c r="F9" s="2">
        <v>0.1</v>
      </c>
      <c r="G9" s="75">
        <f t="shared" si="4"/>
        <v>160</v>
      </c>
      <c r="H9" s="3">
        <v>680.9</v>
      </c>
      <c r="I9" s="3">
        <v>678</v>
      </c>
      <c r="J9" s="3">
        <v>682.69</v>
      </c>
      <c r="K9" s="3">
        <v>674.41</v>
      </c>
      <c r="L9" s="77">
        <v>683.13</v>
      </c>
      <c r="M9" s="83">
        <f t="shared" si="10"/>
        <v>679.83</v>
      </c>
      <c r="N9" s="84">
        <f t="shared" si="0"/>
        <v>3.6379843320168579</v>
      </c>
      <c r="P9" s="19">
        <v>5</v>
      </c>
      <c r="Q9" s="14">
        <v>1000</v>
      </c>
      <c r="R9" s="2">
        <v>500</v>
      </c>
      <c r="S9" s="2">
        <v>200</v>
      </c>
      <c r="T9" s="2">
        <v>0.1</v>
      </c>
      <c r="U9" s="75">
        <f t="shared" si="5"/>
        <v>160</v>
      </c>
      <c r="V9" s="3">
        <v>1787.8</v>
      </c>
      <c r="W9" s="3">
        <v>1790</v>
      </c>
      <c r="X9" s="3">
        <v>1800.9</v>
      </c>
      <c r="Y9" s="3">
        <v>1783.2</v>
      </c>
      <c r="Z9" s="77">
        <v>1801.9</v>
      </c>
      <c r="AA9" s="83">
        <f t="shared" si="1"/>
        <v>1792.76</v>
      </c>
      <c r="AB9" s="84">
        <f t="shared" si="2"/>
        <v>8.2675873143257874</v>
      </c>
      <c r="AD9" s="19">
        <v>5</v>
      </c>
      <c r="AE9" s="14">
        <v>1000</v>
      </c>
      <c r="AF9" s="2">
        <v>500</v>
      </c>
      <c r="AG9" s="2">
        <v>200</v>
      </c>
      <c r="AH9" s="2">
        <v>0.1</v>
      </c>
      <c r="AI9" s="75">
        <f t="shared" si="6"/>
        <v>160</v>
      </c>
      <c r="AJ9" s="3">
        <v>215.47</v>
      </c>
      <c r="AK9" s="3">
        <v>214.14</v>
      </c>
      <c r="AL9" s="3">
        <v>215.89</v>
      </c>
      <c r="AM9" s="3">
        <v>212.88</v>
      </c>
      <c r="AN9" s="77">
        <v>215.82</v>
      </c>
      <c r="AO9" s="83">
        <f t="shared" si="11"/>
        <v>214.84</v>
      </c>
      <c r="AP9" s="84">
        <f t="shared" si="3"/>
        <v>1.3030157328290395</v>
      </c>
      <c r="AR9" s="90">
        <v>5</v>
      </c>
      <c r="AS9" s="14">
        <v>1000</v>
      </c>
      <c r="AT9" s="2">
        <v>500</v>
      </c>
      <c r="AU9" s="2">
        <v>200</v>
      </c>
      <c r="AV9" s="2">
        <v>0.1</v>
      </c>
      <c r="AW9" s="75">
        <f t="shared" si="7"/>
        <v>160</v>
      </c>
      <c r="AX9" s="3">
        <v>572.52</v>
      </c>
      <c r="AY9" s="2">
        <v>569.51</v>
      </c>
      <c r="AZ9" s="2">
        <v>574.85</v>
      </c>
      <c r="BA9" s="2">
        <v>566.86</v>
      </c>
      <c r="BB9" s="87">
        <v>574.67999999999995</v>
      </c>
      <c r="BC9" s="83">
        <f t="shared" si="12"/>
        <v>571.67999999999995</v>
      </c>
      <c r="BD9" s="84">
        <f t="shared" si="13"/>
        <v>3.4531044003910352</v>
      </c>
      <c r="BF9" s="19">
        <v>5</v>
      </c>
      <c r="BG9" s="14">
        <v>1000</v>
      </c>
      <c r="BH9" s="2">
        <v>500</v>
      </c>
      <c r="BI9" s="2">
        <v>200</v>
      </c>
      <c r="BJ9" s="2">
        <v>0.1</v>
      </c>
      <c r="BK9" s="75">
        <f t="shared" si="8"/>
        <v>160</v>
      </c>
      <c r="BL9" s="3">
        <v>3274</v>
      </c>
      <c r="BM9" s="3">
        <v>3266.7</v>
      </c>
      <c r="BN9" s="3">
        <v>3299.6</v>
      </c>
      <c r="BO9" s="3">
        <v>3243.7</v>
      </c>
      <c r="BP9" s="77">
        <v>3304.3</v>
      </c>
      <c r="BQ9" s="83">
        <f t="shared" si="14"/>
        <v>3277.66</v>
      </c>
      <c r="BR9" s="84">
        <f t="shared" si="9"/>
        <v>24.889013640560478</v>
      </c>
    </row>
    <row r="10" spans="1:70">
      <c r="B10" s="19">
        <v>6</v>
      </c>
      <c r="C10" s="14">
        <v>1000</v>
      </c>
      <c r="D10" s="2">
        <v>500</v>
      </c>
      <c r="E10" s="2">
        <v>250</v>
      </c>
      <c r="F10" s="2">
        <v>0.1</v>
      </c>
      <c r="G10" s="75">
        <f t="shared" si="4"/>
        <v>200</v>
      </c>
      <c r="H10" s="3">
        <v>691.39</v>
      </c>
      <c r="I10" s="3">
        <v>690.45</v>
      </c>
      <c r="J10" s="3">
        <v>688.56</v>
      </c>
      <c r="K10" s="3">
        <v>689.89</v>
      </c>
      <c r="L10" s="77">
        <v>688.2</v>
      </c>
      <c r="M10" s="83">
        <f t="shared" si="10"/>
        <v>689.7</v>
      </c>
      <c r="N10" s="84">
        <f t="shared" si="0"/>
        <v>1.3232800157185181</v>
      </c>
      <c r="P10" s="19">
        <v>6</v>
      </c>
      <c r="Q10" s="14">
        <v>1000</v>
      </c>
      <c r="R10" s="2">
        <v>500</v>
      </c>
      <c r="S10" s="2">
        <v>250</v>
      </c>
      <c r="T10" s="2">
        <v>0.1</v>
      </c>
      <c r="U10" s="75">
        <f t="shared" si="5"/>
        <v>200</v>
      </c>
      <c r="V10" s="3">
        <v>1777.8</v>
      </c>
      <c r="W10" s="3">
        <v>1771.9</v>
      </c>
      <c r="X10" s="3">
        <v>1778.3</v>
      </c>
      <c r="Y10" s="3">
        <v>1749.5</v>
      </c>
      <c r="Z10" s="77">
        <v>1767</v>
      </c>
      <c r="AA10" s="83">
        <f t="shared" si="1"/>
        <v>1768.9</v>
      </c>
      <c r="AB10" s="84">
        <f t="shared" si="2"/>
        <v>11.795550008371791</v>
      </c>
      <c r="AD10" s="19">
        <v>6</v>
      </c>
      <c r="AE10" s="14">
        <v>1000</v>
      </c>
      <c r="AF10" s="2">
        <v>500</v>
      </c>
      <c r="AG10" s="2">
        <v>250</v>
      </c>
      <c r="AH10" s="2">
        <v>0.1</v>
      </c>
      <c r="AI10" s="75">
        <f t="shared" si="6"/>
        <v>200</v>
      </c>
      <c r="AJ10" s="3">
        <v>218.73</v>
      </c>
      <c r="AK10" s="3">
        <v>218</v>
      </c>
      <c r="AL10" s="3">
        <v>217.11</v>
      </c>
      <c r="AM10" s="3">
        <v>219.66</v>
      </c>
      <c r="AN10" s="77">
        <v>219.15</v>
      </c>
      <c r="AO10" s="83">
        <f t="shared" si="11"/>
        <v>218.53</v>
      </c>
      <c r="AP10" s="84">
        <f t="shared" si="3"/>
        <v>0.99982498468481429</v>
      </c>
      <c r="AR10" s="90">
        <v>6</v>
      </c>
      <c r="AS10" s="14">
        <v>1000</v>
      </c>
      <c r="AT10" s="2">
        <v>500</v>
      </c>
      <c r="AU10" s="2">
        <v>250</v>
      </c>
      <c r="AV10" s="2">
        <v>0.1</v>
      </c>
      <c r="AW10" s="75">
        <f t="shared" si="7"/>
        <v>200</v>
      </c>
      <c r="AX10" s="3">
        <v>580.6</v>
      </c>
      <c r="AY10" s="2">
        <v>579.48</v>
      </c>
      <c r="AZ10" s="2">
        <v>575.19000000000005</v>
      </c>
      <c r="BA10" s="2">
        <v>577.36</v>
      </c>
      <c r="BB10" s="87">
        <v>576.12</v>
      </c>
      <c r="BC10" s="83">
        <f t="shared" si="12"/>
        <v>577.75</v>
      </c>
      <c r="BD10" s="84">
        <f t="shared" si="13"/>
        <v>2.2626312116648553</v>
      </c>
      <c r="BF10" s="19">
        <v>6</v>
      </c>
      <c r="BG10" s="14">
        <v>1000</v>
      </c>
      <c r="BH10" s="2">
        <v>500</v>
      </c>
      <c r="BI10" s="2">
        <v>250</v>
      </c>
      <c r="BJ10" s="2">
        <v>0.1</v>
      </c>
      <c r="BK10" s="75">
        <f t="shared" si="8"/>
        <v>200</v>
      </c>
      <c r="BL10" s="3">
        <v>3312.8</v>
      </c>
      <c r="BM10" s="3">
        <v>3306.5</v>
      </c>
      <c r="BN10" s="3">
        <v>3300.7</v>
      </c>
      <c r="BO10" s="3">
        <v>3266.7</v>
      </c>
      <c r="BP10" s="77">
        <v>3276.5</v>
      </c>
      <c r="BQ10" s="83">
        <f t="shared" si="14"/>
        <v>3292.64</v>
      </c>
      <c r="BR10" s="84">
        <f t="shared" si="9"/>
        <v>19.980440435586083</v>
      </c>
    </row>
    <row r="11" spans="1:70">
      <c r="B11" s="19">
        <v>7</v>
      </c>
      <c r="C11" s="14">
        <v>1000</v>
      </c>
      <c r="D11" s="2">
        <v>300</v>
      </c>
      <c r="E11" s="2">
        <v>150</v>
      </c>
      <c r="F11" s="2">
        <v>0.1</v>
      </c>
      <c r="G11" s="75">
        <f t="shared" si="4"/>
        <v>200</v>
      </c>
      <c r="H11" s="3">
        <v>669.37</v>
      </c>
      <c r="I11" s="3">
        <v>667.64</v>
      </c>
      <c r="J11" s="3">
        <v>659.59</v>
      </c>
      <c r="K11" s="3">
        <v>667.34</v>
      </c>
      <c r="L11" s="77">
        <v>663.26</v>
      </c>
      <c r="M11" s="122">
        <f t="shared" si="10"/>
        <v>665.44</v>
      </c>
      <c r="N11" s="84">
        <f t="shared" si="0"/>
        <v>3.9645239310666218</v>
      </c>
      <c r="P11" s="19">
        <v>7</v>
      </c>
      <c r="Q11" s="14">
        <v>1000</v>
      </c>
      <c r="R11" s="2">
        <v>300</v>
      </c>
      <c r="S11" s="2">
        <v>150</v>
      </c>
      <c r="T11" s="2">
        <v>0.1</v>
      </c>
      <c r="U11" s="75">
        <f t="shared" si="5"/>
        <v>200</v>
      </c>
      <c r="V11" s="3">
        <v>1766.7</v>
      </c>
      <c r="W11" s="3">
        <v>1754.4</v>
      </c>
      <c r="X11" s="3">
        <v>1731.7</v>
      </c>
      <c r="Y11" s="3">
        <v>1752</v>
      </c>
      <c r="Z11" s="77">
        <v>1747.7</v>
      </c>
      <c r="AA11" s="122">
        <f t="shared" si="1"/>
        <v>1750.5</v>
      </c>
      <c r="AB11" s="84">
        <f t="shared" si="2"/>
        <v>12.660766169549142</v>
      </c>
      <c r="AD11" s="19">
        <v>7</v>
      </c>
      <c r="AE11" s="14">
        <v>1000</v>
      </c>
      <c r="AF11" s="2">
        <v>300</v>
      </c>
      <c r="AG11" s="2">
        <v>150</v>
      </c>
      <c r="AH11" s="2">
        <v>0.1</v>
      </c>
      <c r="AI11" s="75">
        <f t="shared" si="6"/>
        <v>200</v>
      </c>
      <c r="AJ11" s="3">
        <v>213.13</v>
      </c>
      <c r="AK11" s="3">
        <v>212.57</v>
      </c>
      <c r="AL11" s="3">
        <v>210.04</v>
      </c>
      <c r="AM11" s="3">
        <v>212.44</v>
      </c>
      <c r="AN11" s="77">
        <v>211.17</v>
      </c>
      <c r="AO11" s="122">
        <f t="shared" si="11"/>
        <v>211.87</v>
      </c>
      <c r="AP11" s="84">
        <f t="shared" si="3"/>
        <v>1.249139703956289</v>
      </c>
      <c r="AR11" s="90">
        <v>7</v>
      </c>
      <c r="AS11" s="14">
        <v>1000</v>
      </c>
      <c r="AT11" s="2">
        <v>300</v>
      </c>
      <c r="AU11" s="2">
        <v>150</v>
      </c>
      <c r="AV11" s="2">
        <v>0.1</v>
      </c>
      <c r="AW11" s="75">
        <f t="shared" si="7"/>
        <v>200</v>
      </c>
      <c r="AX11" s="3">
        <v>562.64</v>
      </c>
      <c r="AY11" s="2">
        <v>560.04</v>
      </c>
      <c r="AZ11" s="2">
        <v>551.16999999999996</v>
      </c>
      <c r="BA11" s="2">
        <v>560.45000000000005</v>
      </c>
      <c r="BB11" s="87">
        <v>555.04</v>
      </c>
      <c r="BC11" s="122">
        <f t="shared" si="12"/>
        <v>557.87</v>
      </c>
      <c r="BD11" s="84">
        <f t="shared" si="13"/>
        <v>4.6641472961303627</v>
      </c>
      <c r="BF11" s="19">
        <v>7</v>
      </c>
      <c r="BG11" s="14">
        <v>1000</v>
      </c>
      <c r="BH11" s="2">
        <v>300</v>
      </c>
      <c r="BI11" s="2">
        <v>150</v>
      </c>
      <c r="BJ11" s="2">
        <v>0.1</v>
      </c>
      <c r="BK11" s="75">
        <f t="shared" si="8"/>
        <v>200</v>
      </c>
      <c r="BL11" s="3">
        <v>3193.9</v>
      </c>
      <c r="BM11" s="3">
        <v>3170.7</v>
      </c>
      <c r="BN11" s="3">
        <v>3107.6</v>
      </c>
      <c r="BO11" s="3">
        <v>3168.7</v>
      </c>
      <c r="BP11" s="77">
        <v>3141.8</v>
      </c>
      <c r="BQ11" s="122">
        <f t="shared" si="14"/>
        <v>3156.54</v>
      </c>
      <c r="BR11" s="84">
        <f t="shared" si="9"/>
        <v>33.002015089991097</v>
      </c>
    </row>
    <row r="12" spans="1:70">
      <c r="B12" s="19">
        <v>8</v>
      </c>
      <c r="C12" s="14">
        <v>1000</v>
      </c>
      <c r="D12" s="2">
        <v>300</v>
      </c>
      <c r="E12" s="2">
        <v>200</v>
      </c>
      <c r="F12" s="2">
        <v>0.1</v>
      </c>
      <c r="G12" s="75">
        <f t="shared" si="4"/>
        <v>266.67</v>
      </c>
      <c r="H12" s="3">
        <v>712.1</v>
      </c>
      <c r="I12" s="3">
        <v>717.1</v>
      </c>
      <c r="J12" s="3">
        <v>714.49</v>
      </c>
      <c r="K12" s="3">
        <v>715.21</v>
      </c>
      <c r="L12" s="77">
        <v>726.96</v>
      </c>
      <c r="M12" s="83">
        <f t="shared" si="10"/>
        <v>717.17</v>
      </c>
      <c r="N12" s="84">
        <f t="shared" si="0"/>
        <v>5.7571234136502643</v>
      </c>
      <c r="P12" s="19">
        <v>8</v>
      </c>
      <c r="Q12" s="14">
        <v>1000</v>
      </c>
      <c r="R12" s="2">
        <v>300</v>
      </c>
      <c r="S12" s="2">
        <v>200</v>
      </c>
      <c r="T12" s="2">
        <v>0.1</v>
      </c>
      <c r="U12" s="75">
        <f t="shared" si="5"/>
        <v>266.67</v>
      </c>
      <c r="V12" s="3">
        <v>1787.8</v>
      </c>
      <c r="W12" s="3">
        <v>1789.4</v>
      </c>
      <c r="X12" s="3">
        <v>1792.9</v>
      </c>
      <c r="Y12" s="3">
        <v>1792.2</v>
      </c>
      <c r="Z12" s="77">
        <v>1789.6</v>
      </c>
      <c r="AA12" s="83">
        <f t="shared" si="1"/>
        <v>1790.38</v>
      </c>
      <c r="AB12" s="84">
        <f t="shared" si="2"/>
        <v>2.1147103820618569</v>
      </c>
      <c r="AD12" s="19">
        <v>8</v>
      </c>
      <c r="AE12" s="14">
        <v>1000</v>
      </c>
      <c r="AF12" s="2">
        <v>300</v>
      </c>
      <c r="AG12" s="2">
        <v>200</v>
      </c>
      <c r="AH12" s="2">
        <v>0.1</v>
      </c>
      <c r="AI12" s="75">
        <f t="shared" si="6"/>
        <v>266.67</v>
      </c>
      <c r="AJ12" s="3">
        <v>225.17</v>
      </c>
      <c r="AK12" s="2">
        <v>226.24</v>
      </c>
      <c r="AL12" s="2">
        <v>225.72</v>
      </c>
      <c r="AM12" s="2">
        <v>226.77</v>
      </c>
      <c r="AN12" s="87">
        <v>230.4</v>
      </c>
      <c r="AO12" s="83">
        <f t="shared" si="11"/>
        <v>226.86</v>
      </c>
      <c r="AP12" s="84">
        <f>STDEV(AJ12:AN12)</f>
        <v>2.0663857335938074</v>
      </c>
      <c r="AR12" s="90">
        <v>8</v>
      </c>
      <c r="AS12" s="14">
        <v>1000</v>
      </c>
      <c r="AT12" s="2">
        <v>300</v>
      </c>
      <c r="AU12" s="2">
        <v>200</v>
      </c>
      <c r="AV12" s="2">
        <v>0.1</v>
      </c>
      <c r="AW12" s="75">
        <f t="shared" si="7"/>
        <v>266.67</v>
      </c>
      <c r="AX12" s="3">
        <v>598.91999999999996</v>
      </c>
      <c r="AY12" s="2">
        <v>604.4</v>
      </c>
      <c r="AZ12" s="2">
        <v>601.74</v>
      </c>
      <c r="BA12" s="2">
        <v>603.13</v>
      </c>
      <c r="BB12" s="87">
        <v>616.96</v>
      </c>
      <c r="BC12" s="83">
        <f t="shared" si="12"/>
        <v>605.03</v>
      </c>
      <c r="BD12" s="84">
        <f t="shared" si="13"/>
        <v>6.9729477267508857</v>
      </c>
      <c r="BF12" s="19">
        <v>8</v>
      </c>
      <c r="BG12" s="14">
        <v>1000</v>
      </c>
      <c r="BH12" s="2">
        <v>300</v>
      </c>
      <c r="BI12" s="2">
        <v>200</v>
      </c>
      <c r="BJ12" s="2">
        <v>0.1</v>
      </c>
      <c r="BK12" s="75">
        <f t="shared" si="8"/>
        <v>266.67</v>
      </c>
      <c r="BL12" s="3">
        <v>3427.3</v>
      </c>
      <c r="BM12" s="3">
        <v>3458</v>
      </c>
      <c r="BN12" s="3">
        <v>3446.5</v>
      </c>
      <c r="BO12" s="3">
        <v>3443.6</v>
      </c>
      <c r="BP12" s="77">
        <v>3507.5</v>
      </c>
      <c r="BQ12" s="83">
        <f t="shared" si="14"/>
        <v>3456.58</v>
      </c>
      <c r="BR12" s="84">
        <f t="shared" si="9"/>
        <v>30.505196278666983</v>
      </c>
    </row>
    <row r="13" spans="1:70">
      <c r="B13" s="23" t="s">
        <v>17</v>
      </c>
      <c r="C13" s="24">
        <v>1000</v>
      </c>
      <c r="D13" s="25">
        <v>300</v>
      </c>
      <c r="E13" s="25">
        <v>250</v>
      </c>
      <c r="F13" s="2">
        <v>0.1</v>
      </c>
      <c r="G13" s="75">
        <f t="shared" si="4"/>
        <v>333.33</v>
      </c>
      <c r="H13" s="3">
        <v>705.93</v>
      </c>
      <c r="I13" s="3">
        <v>738.42</v>
      </c>
      <c r="J13" s="3">
        <v>719.97</v>
      </c>
      <c r="K13" s="3">
        <v>725.64</v>
      </c>
      <c r="L13" s="77">
        <v>706.82</v>
      </c>
      <c r="M13" s="83">
        <f t="shared" si="10"/>
        <v>719.36</v>
      </c>
      <c r="N13" s="84">
        <f t="shared" si="0"/>
        <v>13.60799875073479</v>
      </c>
      <c r="P13" s="23" t="s">
        <v>17</v>
      </c>
      <c r="Q13" s="24">
        <v>1000</v>
      </c>
      <c r="R13" s="25">
        <v>300</v>
      </c>
      <c r="S13" s="25">
        <v>250</v>
      </c>
      <c r="T13" s="2">
        <v>0.1</v>
      </c>
      <c r="U13" s="75">
        <f t="shared" si="5"/>
        <v>333.33</v>
      </c>
      <c r="V13" s="28">
        <v>1776.4</v>
      </c>
      <c r="W13" s="25">
        <v>1759.2</v>
      </c>
      <c r="X13" s="25">
        <v>1773</v>
      </c>
      <c r="Y13" s="25">
        <v>1761</v>
      </c>
      <c r="Z13" s="79">
        <v>1789.1</v>
      </c>
      <c r="AA13" s="83">
        <f t="shared" si="1"/>
        <v>1771.74</v>
      </c>
      <c r="AB13" s="84">
        <f t="shared" si="2"/>
        <v>12.219574460675753</v>
      </c>
      <c r="AD13" s="23" t="s">
        <v>17</v>
      </c>
      <c r="AE13" s="24">
        <v>1000</v>
      </c>
      <c r="AF13" s="25">
        <v>300</v>
      </c>
      <c r="AG13" s="25">
        <v>250</v>
      </c>
      <c r="AH13" s="2">
        <v>0.1</v>
      </c>
      <c r="AI13" s="75">
        <f t="shared" si="6"/>
        <v>333.33</v>
      </c>
      <c r="AJ13" s="4">
        <v>223.69</v>
      </c>
      <c r="AK13" s="25">
        <v>233.7</v>
      </c>
      <c r="AL13" s="2">
        <v>227.27</v>
      </c>
      <c r="AM13" s="25">
        <v>229.67</v>
      </c>
      <c r="AN13" s="79">
        <v>223.15</v>
      </c>
      <c r="AO13" s="83">
        <f t="shared" si="11"/>
        <v>227.5</v>
      </c>
      <c r="AP13" s="84">
        <f>STDEV(AJ12,AN13)</f>
        <v>1.4283556979968131</v>
      </c>
      <c r="AR13" s="91" t="s">
        <v>17</v>
      </c>
      <c r="AS13" s="24">
        <v>1000</v>
      </c>
      <c r="AT13" s="25">
        <v>300</v>
      </c>
      <c r="AU13" s="25">
        <v>250</v>
      </c>
      <c r="AV13" s="2">
        <v>0.1</v>
      </c>
      <c r="AW13" s="75">
        <f t="shared" si="7"/>
        <v>333.33</v>
      </c>
      <c r="AX13" s="28">
        <v>593.44000000000005</v>
      </c>
      <c r="AY13" s="25">
        <v>622.74</v>
      </c>
      <c r="AZ13" s="25">
        <v>604.16</v>
      </c>
      <c r="BA13" s="25">
        <v>610.83000000000004</v>
      </c>
      <c r="BB13" s="79">
        <v>592.29999999999995</v>
      </c>
      <c r="BC13" s="83">
        <f t="shared" si="12"/>
        <v>604.69000000000005</v>
      </c>
      <c r="BD13" s="84">
        <f t="shared" si="13"/>
        <v>12.687173838172162</v>
      </c>
      <c r="BF13" s="23" t="s">
        <v>17</v>
      </c>
      <c r="BG13" s="24">
        <v>1000</v>
      </c>
      <c r="BH13" s="25">
        <v>300</v>
      </c>
      <c r="BI13" s="25">
        <v>250</v>
      </c>
      <c r="BJ13" s="2">
        <v>0.1</v>
      </c>
      <c r="BK13" s="75">
        <f t="shared" si="8"/>
        <v>333.33</v>
      </c>
      <c r="BL13" s="28">
        <v>3380.3</v>
      </c>
      <c r="BM13" s="25">
        <v>3525</v>
      </c>
      <c r="BN13" s="25">
        <v>3447</v>
      </c>
      <c r="BO13" s="25">
        <v>3461.7</v>
      </c>
      <c r="BP13" s="79">
        <v>3399.5</v>
      </c>
      <c r="BQ13" s="83">
        <f t="shared" si="14"/>
        <v>3442.7</v>
      </c>
      <c r="BR13" s="84">
        <f t="shared" si="9"/>
        <v>56.817206900726759</v>
      </c>
    </row>
    <row r="14" spans="1:70" ht="17.25" thickBot="1">
      <c r="B14" s="29" t="s">
        <v>18</v>
      </c>
      <c r="C14" s="11">
        <v>1000</v>
      </c>
      <c r="D14" s="12">
        <v>300</v>
      </c>
      <c r="E14" s="12">
        <v>225</v>
      </c>
      <c r="F14" s="12">
        <v>0.1</v>
      </c>
      <c r="G14" s="57">
        <f t="shared" si="4"/>
        <v>300</v>
      </c>
      <c r="H14" s="30">
        <v>708.46</v>
      </c>
      <c r="I14" s="30">
        <v>715.22</v>
      </c>
      <c r="J14" s="30">
        <v>705.33</v>
      </c>
      <c r="K14" s="30">
        <v>697.75</v>
      </c>
      <c r="L14" s="78">
        <v>699.3</v>
      </c>
      <c r="M14" s="85">
        <f t="shared" si="10"/>
        <v>705.21</v>
      </c>
      <c r="N14" s="86">
        <f>STDEV(H14:L14)</f>
        <v>7.0950102184563715</v>
      </c>
      <c r="P14" s="29" t="s">
        <v>18</v>
      </c>
      <c r="Q14" s="11">
        <v>1000</v>
      </c>
      <c r="R14" s="12">
        <v>300</v>
      </c>
      <c r="S14" s="12">
        <v>225</v>
      </c>
      <c r="T14" s="12">
        <v>0.1</v>
      </c>
      <c r="U14" s="57">
        <f t="shared" si="5"/>
        <v>300</v>
      </c>
      <c r="V14" s="30">
        <v>1776.5</v>
      </c>
      <c r="W14" s="12">
        <v>1779.3</v>
      </c>
      <c r="X14" s="12">
        <v>1768</v>
      </c>
      <c r="Y14" s="12">
        <v>1766.7</v>
      </c>
      <c r="Z14" s="80">
        <v>1773.7</v>
      </c>
      <c r="AA14" s="85">
        <f t="shared" si="1"/>
        <v>1772.84</v>
      </c>
      <c r="AB14" s="86">
        <f t="shared" si="2"/>
        <v>5.4081420099697581</v>
      </c>
      <c r="AD14" s="29" t="s">
        <v>18</v>
      </c>
      <c r="AE14" s="11">
        <v>1000</v>
      </c>
      <c r="AF14" s="12">
        <v>300</v>
      </c>
      <c r="AG14" s="12">
        <v>225</v>
      </c>
      <c r="AH14" s="12">
        <v>0.1</v>
      </c>
      <c r="AI14" s="88">
        <f t="shared" si="6"/>
        <v>300</v>
      </c>
      <c r="AJ14" s="30">
        <v>224.16</v>
      </c>
      <c r="AK14" s="12">
        <v>226.91</v>
      </c>
      <c r="AL14" s="32">
        <v>223.39</v>
      </c>
      <c r="AM14" s="12">
        <v>220.85</v>
      </c>
      <c r="AN14" s="80">
        <v>220.72</v>
      </c>
      <c r="AO14" s="85">
        <f t="shared" si="11"/>
        <v>223.21</v>
      </c>
      <c r="AP14" s="86">
        <f>STDEV(AJ14:AN14)</f>
        <v>2.5687798660064272</v>
      </c>
      <c r="AR14" s="92" t="s">
        <v>18</v>
      </c>
      <c r="AS14" s="11">
        <v>1000</v>
      </c>
      <c r="AT14" s="12">
        <v>300</v>
      </c>
      <c r="AU14" s="12">
        <v>225</v>
      </c>
      <c r="AV14" s="12">
        <v>0.1</v>
      </c>
      <c r="AW14" s="88">
        <f t="shared" si="7"/>
        <v>300</v>
      </c>
      <c r="AX14" s="30">
        <v>595.73</v>
      </c>
      <c r="AY14" s="12">
        <v>603.87</v>
      </c>
      <c r="AZ14" s="12">
        <v>591.08000000000004</v>
      </c>
      <c r="BA14" s="12">
        <v>583.61</v>
      </c>
      <c r="BB14" s="80">
        <v>585.72</v>
      </c>
      <c r="BC14" s="85">
        <f t="shared" si="12"/>
        <v>592</v>
      </c>
      <c r="BD14" s="86">
        <f t="shared" si="13"/>
        <v>8.1468809982716621</v>
      </c>
      <c r="BF14" s="29" t="s">
        <v>18</v>
      </c>
      <c r="BG14" s="11">
        <v>1000</v>
      </c>
      <c r="BH14" s="12">
        <v>300</v>
      </c>
      <c r="BI14" s="12">
        <v>225</v>
      </c>
      <c r="BJ14" s="12">
        <v>0.1</v>
      </c>
      <c r="BK14" s="88">
        <f t="shared" si="8"/>
        <v>300</v>
      </c>
      <c r="BL14" s="30">
        <v>3392.3</v>
      </c>
      <c r="BM14" s="12">
        <v>3430.7</v>
      </c>
      <c r="BN14" s="12">
        <v>3364.5</v>
      </c>
      <c r="BO14" s="12">
        <v>3323.1</v>
      </c>
      <c r="BP14" s="80">
        <v>3344.7</v>
      </c>
      <c r="BQ14" s="85">
        <f t="shared" si="14"/>
        <v>3371.06</v>
      </c>
      <c r="BR14" s="86">
        <f>STDEV(BL14:BP14)</f>
        <v>41.970561111331371</v>
      </c>
    </row>
    <row r="15" spans="1:70">
      <c r="A15" s="4"/>
      <c r="B15" s="4"/>
      <c r="C15" s="4"/>
      <c r="D15" s="4"/>
      <c r="E15" s="4"/>
      <c r="H15" s="4"/>
      <c r="I15" s="4"/>
      <c r="J15" s="4"/>
      <c r="K15" s="4"/>
      <c r="L15" s="51" t="s">
        <v>45</v>
      </c>
      <c r="M15" s="43">
        <f>AVERAGE(M5:M14)</f>
        <v>700.68099999999993</v>
      </c>
      <c r="O15" s="4"/>
      <c r="P15" s="4"/>
      <c r="Q15" s="4"/>
      <c r="R15" s="4"/>
      <c r="V15" s="4"/>
      <c r="W15" s="4"/>
      <c r="X15" s="4"/>
      <c r="Y15" s="4"/>
      <c r="Z15" s="51" t="s">
        <v>45</v>
      </c>
      <c r="AA15" s="52">
        <f>AVERAGE(AA5:AA14)</f>
        <v>1791.1379999999997</v>
      </c>
      <c r="AB15" s="4"/>
      <c r="AC15" s="4"/>
      <c r="AD15" s="4"/>
      <c r="AE15" s="4"/>
      <c r="AJ15" s="4"/>
      <c r="AK15" s="4"/>
      <c r="AL15" s="4"/>
      <c r="AM15" s="4"/>
      <c r="AN15" s="36" t="s">
        <v>44</v>
      </c>
      <c r="AO15" s="50">
        <f>AVERAGE(AO5:AO14)</f>
        <v>222.10500000000002</v>
      </c>
      <c r="BB15" s="51" t="s">
        <v>45</v>
      </c>
      <c r="BC15" s="50">
        <f>AVERAGE(BC5:BC14)</f>
        <v>589.90100000000007</v>
      </c>
      <c r="BP15" s="36" t="s">
        <v>44</v>
      </c>
      <c r="BQ15" s="50">
        <f>AVERAGE(BQ5:BQ14)</f>
        <v>3374.6420000000007</v>
      </c>
    </row>
    <row r="16" spans="1:70">
      <c r="B16" s="45" t="s">
        <v>37</v>
      </c>
      <c r="C16" s="46" t="s">
        <v>31</v>
      </c>
      <c r="D16" s="46" t="s">
        <v>32</v>
      </c>
      <c r="O16" s="45" t="s">
        <v>37</v>
      </c>
      <c r="P16" s="46" t="s">
        <v>31</v>
      </c>
      <c r="Q16" s="46" t="s">
        <v>32</v>
      </c>
      <c r="X16" s="4"/>
      <c r="Y16" s="4"/>
      <c r="Z16" s="4"/>
      <c r="AB16" s="45" t="s">
        <v>37</v>
      </c>
      <c r="AC16" s="46" t="s">
        <v>31</v>
      </c>
      <c r="AD16" s="46" t="s">
        <v>32</v>
      </c>
      <c r="AO16" s="45" t="s">
        <v>37</v>
      </c>
      <c r="AP16" s="46" t="s">
        <v>31</v>
      </c>
      <c r="AQ16" s="46" t="s">
        <v>32</v>
      </c>
      <c r="BB16" s="45" t="s">
        <v>37</v>
      </c>
      <c r="BC16" s="46" t="s">
        <v>31</v>
      </c>
      <c r="BD16" s="46" t="s">
        <v>32</v>
      </c>
    </row>
    <row r="17" spans="1:56">
      <c r="B17" s="45" t="s">
        <v>33</v>
      </c>
      <c r="C17" s="48">
        <f>SUM(M5:M7)/3</f>
        <v>714.95333333333326</v>
      </c>
      <c r="D17" s="48">
        <f>SUM(M5,M8,M11)/3</f>
        <v>696.55333333333328</v>
      </c>
      <c r="M17" s="1" t="s">
        <v>12</v>
      </c>
      <c r="N17" s="4"/>
      <c r="O17" s="45" t="s">
        <v>33</v>
      </c>
      <c r="P17" s="48">
        <f>SUM(AA5:AA7)/3</f>
        <v>1807.2933333333331</v>
      </c>
      <c r="Q17" s="48">
        <f>SUM(AA5,AA8,AA11)/3</f>
        <v>1791.4866666666667</v>
      </c>
      <c r="Y17" s="4"/>
      <c r="Z17" s="4"/>
      <c r="AB17" s="45" t="s">
        <v>33</v>
      </c>
      <c r="AC17" s="48">
        <f>SUM(AO5:AO7)/3</f>
        <v>226.79999999999998</v>
      </c>
      <c r="AD17" s="48">
        <f>SUM(AO5,AO8,AO11)/3</f>
        <v>221.36666666666667</v>
      </c>
      <c r="AO17" s="45" t="s">
        <v>33</v>
      </c>
      <c r="AP17" s="48">
        <f>SUM(BC5:BC7)/3</f>
        <v>602.07666666666671</v>
      </c>
      <c r="AQ17" s="48">
        <f>SUM(BC5,BC8,BC11)/3</f>
        <v>585.82666666666671</v>
      </c>
      <c r="BB17" s="45" t="s">
        <v>33</v>
      </c>
      <c r="BC17" s="48">
        <f>SUM(BQ5:BQ7)/3</f>
        <v>3462.8266666666664</v>
      </c>
      <c r="BD17" s="48">
        <f>SUM(BQ5,BQ8,BQ11)/3</f>
        <v>3352.1533333333332</v>
      </c>
    </row>
    <row r="18" spans="1:56" ht="17.25" customHeight="1">
      <c r="B18" s="45" t="s">
        <v>34</v>
      </c>
      <c r="C18" s="48">
        <f>SUM(M8:M10)/3</f>
        <v>684.92333333333352</v>
      </c>
      <c r="D18" s="48">
        <f>SUM(M6,M9,M12)/3</f>
        <v>699.38666666666666</v>
      </c>
      <c r="M18" s="113" t="s">
        <v>11</v>
      </c>
      <c r="N18" s="42" t="s">
        <v>42</v>
      </c>
      <c r="O18" s="45" t="s">
        <v>34</v>
      </c>
      <c r="P18" s="48">
        <f>SUM(AA8:AA10)/3</f>
        <v>1801.346666666667</v>
      </c>
      <c r="Q18" s="48">
        <f>SUM(AA6,AA9,AA12)/3</f>
        <v>1798.96</v>
      </c>
      <c r="Y18" s="4"/>
      <c r="Z18" s="4"/>
      <c r="AB18" s="45" t="s">
        <v>34</v>
      </c>
      <c r="AC18" s="48">
        <f>SUM(AO8:AO10)/3</f>
        <v>217.07000000000002</v>
      </c>
      <c r="AD18" s="48">
        <f>SUM(AO6,AO9,AO12)/3</f>
        <v>221.42333333333332</v>
      </c>
      <c r="AO18" s="45" t="s">
        <v>34</v>
      </c>
      <c r="AP18" s="48">
        <f>SUM(BC8:BC10)/3</f>
        <v>577.73</v>
      </c>
      <c r="AQ18" s="48">
        <f>SUM(BC6,BC9,BC12)/3</f>
        <v>589.92999999999995</v>
      </c>
      <c r="BB18" s="45" t="s">
        <v>34</v>
      </c>
      <c r="BC18" s="48">
        <f>SUM(BQ8:BQ10)/3</f>
        <v>3310.353333333333</v>
      </c>
      <c r="BD18" s="48">
        <f>SUM(BQ6,BQ9,BQ12)/3</f>
        <v>3380.9599999999996</v>
      </c>
    </row>
    <row r="19" spans="1:56">
      <c r="B19" s="45" t="s">
        <v>35</v>
      </c>
      <c r="C19" s="48">
        <f>SUM(M11:M14)/3</f>
        <v>935.7266666666668</v>
      </c>
      <c r="D19" s="48">
        <f>SUM(M7,M10,M13)/3</f>
        <v>704.59333333333336</v>
      </c>
      <c r="O19" s="45" t="s">
        <v>35</v>
      </c>
      <c r="P19" s="48">
        <f>SUM(AA11:AA14)/3</f>
        <v>2361.8200000000002</v>
      </c>
      <c r="Q19" s="48">
        <f>SUM(AA7,AA10,AA13)/3</f>
        <v>1789.0666666666666</v>
      </c>
      <c r="Y19" s="4"/>
      <c r="Z19" s="4"/>
      <c r="AB19" s="45" t="s">
        <v>35</v>
      </c>
      <c r="AC19" s="48">
        <f>SUM(AO11:AO14)/3</f>
        <v>296.48</v>
      </c>
      <c r="AD19" s="48">
        <f>SUM(AO7,AO10,AO13)/3</f>
        <v>223.15666666666667</v>
      </c>
      <c r="AO19" s="45" t="s">
        <v>35</v>
      </c>
      <c r="AP19" s="48">
        <f>SUM(BC11:BC14)/3</f>
        <v>786.53000000000009</v>
      </c>
      <c r="AQ19" s="48">
        <f>SUM(BC7,BC10,BC13)/3</f>
        <v>593.24666666666667</v>
      </c>
      <c r="BB19" s="45" t="s">
        <v>35</v>
      </c>
      <c r="BC19" s="48">
        <f>SUM(BQ11:BQ14)/3</f>
        <v>4475.6266666666661</v>
      </c>
      <c r="BD19" s="48">
        <f>SUM(BQ7,BQ10,BQ13)/3</f>
        <v>3392.0066666666667</v>
      </c>
    </row>
    <row r="20" spans="1:56">
      <c r="B20" s="45" t="s">
        <v>36</v>
      </c>
      <c r="C20" s="48"/>
      <c r="D20" s="48">
        <f>M14</f>
        <v>705.21</v>
      </c>
      <c r="O20" s="45" t="s">
        <v>36</v>
      </c>
      <c r="P20" s="48"/>
      <c r="Q20" s="48">
        <f>AA14</f>
        <v>1772.84</v>
      </c>
      <c r="Y20" s="4"/>
      <c r="Z20" s="4"/>
      <c r="AB20" s="45" t="s">
        <v>36</v>
      </c>
      <c r="AC20" s="48"/>
      <c r="AD20" s="48">
        <f>AO14</f>
        <v>223.21</v>
      </c>
      <c r="AO20" s="45" t="s">
        <v>36</v>
      </c>
      <c r="AP20" s="48"/>
      <c r="AQ20" s="48">
        <f>BC14</f>
        <v>592</v>
      </c>
      <c r="BB20" s="45" t="s">
        <v>36</v>
      </c>
      <c r="BC20" s="48"/>
      <c r="BD20" s="48">
        <f>BQ14</f>
        <v>3371.06</v>
      </c>
    </row>
    <row r="21" spans="1:56">
      <c r="B21" s="4"/>
      <c r="C21" s="4"/>
      <c r="D21" s="4"/>
      <c r="O21" s="4"/>
      <c r="P21" s="4"/>
      <c r="Q21" s="4"/>
      <c r="Y21" s="4"/>
      <c r="Z21" s="4"/>
      <c r="AB21" s="4"/>
      <c r="AC21" s="4"/>
      <c r="AD21" s="4"/>
      <c r="AO21" s="4"/>
      <c r="AP21" s="4"/>
      <c r="AQ21" s="4"/>
      <c r="BB21" s="4"/>
      <c r="BC21" s="4"/>
      <c r="BD21" s="4"/>
    </row>
    <row r="22" spans="1:56">
      <c r="B22" s="4"/>
      <c r="C22" s="4" t="s">
        <v>24</v>
      </c>
      <c r="D22" s="4" t="s">
        <v>25</v>
      </c>
      <c r="O22" s="4"/>
      <c r="P22" s="4" t="s">
        <v>24</v>
      </c>
      <c r="Q22" s="4" t="s">
        <v>25</v>
      </c>
      <c r="Y22" s="4"/>
      <c r="Z22" s="4"/>
      <c r="AB22" s="4"/>
      <c r="AC22" s="4" t="s">
        <v>24</v>
      </c>
      <c r="AD22" s="4" t="s">
        <v>25</v>
      </c>
      <c r="AO22" s="4"/>
      <c r="AP22" s="4" t="s">
        <v>24</v>
      </c>
      <c r="AQ22" s="4" t="s">
        <v>25</v>
      </c>
      <c r="BB22" s="4"/>
      <c r="BC22" s="4" t="s">
        <v>24</v>
      </c>
      <c r="BD22" s="4" t="s">
        <v>25</v>
      </c>
    </row>
    <row r="23" spans="1:56">
      <c r="B23" s="4" t="s">
        <v>23</v>
      </c>
      <c r="C23" s="48">
        <f>C17</f>
        <v>714.95333333333326</v>
      </c>
      <c r="D23" s="43"/>
      <c r="O23" s="4" t="s">
        <v>23</v>
      </c>
      <c r="P23" s="48">
        <f>P17</f>
        <v>1807.2933333333331</v>
      </c>
      <c r="Q23" s="43"/>
      <c r="Y23" s="4"/>
      <c r="Z23" s="4"/>
      <c r="AB23" s="4" t="s">
        <v>23</v>
      </c>
      <c r="AC23" s="48">
        <f>AC17</f>
        <v>226.79999999999998</v>
      </c>
      <c r="AD23" s="43"/>
      <c r="AO23" s="4" t="s">
        <v>23</v>
      </c>
      <c r="AP23" s="48">
        <f>AP17</f>
        <v>602.07666666666671</v>
      </c>
      <c r="AQ23" s="43"/>
      <c r="BB23" s="4" t="s">
        <v>23</v>
      </c>
      <c r="BC23" s="48">
        <f>BC17</f>
        <v>3462.8266666666664</v>
      </c>
      <c r="BD23" s="43"/>
    </row>
    <row r="24" spans="1:56">
      <c r="B24" s="4" t="s">
        <v>26</v>
      </c>
      <c r="C24" s="43">
        <f>C18</f>
        <v>684.92333333333352</v>
      </c>
      <c r="D24" s="43"/>
      <c r="O24" s="4" t="s">
        <v>26</v>
      </c>
      <c r="P24" s="43">
        <f>P18</f>
        <v>1801.346666666667</v>
      </c>
      <c r="Q24" s="43"/>
      <c r="Y24" s="4"/>
      <c r="Z24" s="4"/>
      <c r="AB24" s="4" t="s">
        <v>26</v>
      </c>
      <c r="AC24" s="43">
        <f>AC18</f>
        <v>217.07000000000002</v>
      </c>
      <c r="AD24" s="43"/>
      <c r="AO24" s="4" t="s">
        <v>26</v>
      </c>
      <c r="AP24" s="43">
        <f>AP18</f>
        <v>577.73</v>
      </c>
      <c r="AQ24" s="43"/>
      <c r="BB24" s="4" t="s">
        <v>26</v>
      </c>
      <c r="BC24" s="43">
        <f>BC18</f>
        <v>3310.353333333333</v>
      </c>
      <c r="BD24" s="43"/>
    </row>
    <row r="25" spans="1:56">
      <c r="B25" s="4" t="s">
        <v>38</v>
      </c>
      <c r="C25" s="43">
        <f>C19</f>
        <v>935.7266666666668</v>
      </c>
      <c r="D25" s="43"/>
      <c r="O25" s="4" t="s">
        <v>38</v>
      </c>
      <c r="P25" s="43">
        <f>P19</f>
        <v>2361.8200000000002</v>
      </c>
      <c r="Q25" s="43"/>
      <c r="Y25" s="4"/>
      <c r="Z25" s="4"/>
      <c r="AB25" s="4" t="s">
        <v>38</v>
      </c>
      <c r="AC25" s="43">
        <f>AC19</f>
        <v>296.48</v>
      </c>
      <c r="AD25" s="43"/>
      <c r="AO25" s="4" t="s">
        <v>38</v>
      </c>
      <c r="AP25" s="43">
        <f>AP19</f>
        <v>786.53000000000009</v>
      </c>
      <c r="AQ25" s="43"/>
      <c r="BB25" s="4" t="s">
        <v>38</v>
      </c>
      <c r="BC25" s="43">
        <f>BC19</f>
        <v>4475.6266666666661</v>
      </c>
      <c r="BD25" s="43"/>
    </row>
    <row r="26" spans="1:56">
      <c r="B26" s="4" t="s">
        <v>27</v>
      </c>
      <c r="C26" s="43"/>
      <c r="D26" s="43">
        <f>D17</f>
        <v>696.55333333333328</v>
      </c>
      <c r="O26" s="4" t="s">
        <v>27</v>
      </c>
      <c r="P26" s="43"/>
      <c r="Q26" s="43">
        <f>Q17</f>
        <v>1791.4866666666667</v>
      </c>
      <c r="Y26" s="4"/>
      <c r="Z26" s="4"/>
      <c r="AB26" s="4" t="s">
        <v>27</v>
      </c>
      <c r="AC26" s="43"/>
      <c r="AD26" s="43">
        <f>AD17</f>
        <v>221.36666666666667</v>
      </c>
      <c r="AO26" s="4" t="s">
        <v>27</v>
      </c>
      <c r="AP26" s="43"/>
      <c r="AQ26" s="43">
        <f>AQ17</f>
        <v>585.82666666666671</v>
      </c>
      <c r="BB26" s="4" t="s">
        <v>27</v>
      </c>
      <c r="BC26" s="43"/>
      <c r="BD26" s="43">
        <f>BD17</f>
        <v>3352.1533333333332</v>
      </c>
    </row>
    <row r="27" spans="1:56">
      <c r="B27" s="4" t="s">
        <v>28</v>
      </c>
      <c r="C27" s="43"/>
      <c r="D27" s="43">
        <f>D18</f>
        <v>699.38666666666666</v>
      </c>
      <c r="O27" s="4" t="s">
        <v>28</v>
      </c>
      <c r="P27" s="43"/>
      <c r="Q27" s="43">
        <f>Q18</f>
        <v>1798.96</v>
      </c>
      <c r="Y27" s="4"/>
      <c r="Z27" s="4"/>
      <c r="AB27" s="4" t="s">
        <v>28</v>
      </c>
      <c r="AC27" s="43"/>
      <c r="AD27" s="43">
        <f>AD18</f>
        <v>221.42333333333332</v>
      </c>
      <c r="AO27" s="4" t="s">
        <v>28</v>
      </c>
      <c r="AP27" s="43"/>
      <c r="AQ27" s="43">
        <f>AQ18</f>
        <v>589.92999999999995</v>
      </c>
      <c r="BB27" s="4" t="s">
        <v>28</v>
      </c>
      <c r="BC27" s="43"/>
      <c r="BD27" s="43">
        <f>BD18</f>
        <v>3380.9599999999996</v>
      </c>
    </row>
    <row r="28" spans="1:56">
      <c r="B28" s="4" t="s">
        <v>39</v>
      </c>
      <c r="C28" s="43"/>
      <c r="D28" s="43">
        <f>D19</f>
        <v>704.59333333333336</v>
      </c>
      <c r="O28" s="4" t="s">
        <v>39</v>
      </c>
      <c r="P28" s="43"/>
      <c r="Q28" s="43">
        <f>Q19</f>
        <v>1789.0666666666666</v>
      </c>
      <c r="Y28" s="4"/>
      <c r="Z28" s="4"/>
      <c r="AB28" s="4" t="s">
        <v>39</v>
      </c>
      <c r="AC28" s="43"/>
      <c r="AD28" s="43">
        <f>AD19</f>
        <v>223.15666666666667</v>
      </c>
      <c r="AO28" s="4" t="s">
        <v>39</v>
      </c>
      <c r="AP28" s="43"/>
      <c r="AQ28" s="43">
        <f>AQ19</f>
        <v>593.24666666666667</v>
      </c>
      <c r="BB28" s="4" t="s">
        <v>39</v>
      </c>
      <c r="BC28" s="43"/>
      <c r="BD28" s="43">
        <f>BD19</f>
        <v>3392.0066666666667</v>
      </c>
    </row>
    <row r="29" spans="1:56">
      <c r="A29" s="5"/>
      <c r="B29" s="4" t="s">
        <v>40</v>
      </c>
      <c r="C29" s="43"/>
      <c r="D29" s="43">
        <f>D20</f>
        <v>705.21</v>
      </c>
      <c r="E29" s="5"/>
      <c r="F29" s="5"/>
      <c r="G29" s="5"/>
      <c r="H29" s="5"/>
      <c r="I29" s="5"/>
      <c r="J29" s="5"/>
      <c r="K29" s="5"/>
      <c r="L29" s="5"/>
      <c r="M29" s="4"/>
      <c r="O29" s="4" t="s">
        <v>40</v>
      </c>
      <c r="P29" s="43"/>
      <c r="Q29" s="43">
        <f>Q20</f>
        <v>1772.84</v>
      </c>
      <c r="Y29" s="4"/>
      <c r="Z29" s="4"/>
      <c r="AA29" s="4"/>
      <c r="AB29" s="4" t="s">
        <v>40</v>
      </c>
      <c r="AC29" s="43"/>
      <c r="AD29" s="43">
        <f>AD20</f>
        <v>223.21</v>
      </c>
      <c r="AE29" s="4"/>
      <c r="AF29" s="4"/>
      <c r="AG29" s="4"/>
      <c r="AH29" s="4"/>
      <c r="AI29" s="4"/>
      <c r="AO29" s="4" t="s">
        <v>40</v>
      </c>
      <c r="AP29" s="43"/>
      <c r="AQ29" s="43">
        <f>AQ20</f>
        <v>592</v>
      </c>
      <c r="BB29" s="4" t="s">
        <v>40</v>
      </c>
      <c r="BC29" s="43"/>
      <c r="BD29" s="43">
        <f>BD20</f>
        <v>3371.06</v>
      </c>
    </row>
    <row r="30" spans="1:5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56"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56"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2:67"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2:67"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2:67"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2:67"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2:67"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2:67"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2:67"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2:67"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2:67"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2:67"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2:67"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2:67" ht="17.25" thickBot="1">
      <c r="BC44" s="80"/>
    </row>
    <row r="45" spans="12:67" ht="17.25" thickBot="1">
      <c r="BO45" s="80"/>
    </row>
    <row r="50" spans="13:38">
      <c r="M50" s="53"/>
      <c r="N50" s="53"/>
    </row>
    <row r="51" spans="13:38">
      <c r="M51" s="53"/>
      <c r="N51" s="53"/>
    </row>
    <row r="52" spans="13:38">
      <c r="M52" s="53"/>
      <c r="N52" s="53"/>
    </row>
    <row r="53" spans="13:38">
      <c r="M53" s="53"/>
      <c r="N53" s="53"/>
    </row>
    <row r="54" spans="13:38">
      <c r="N54" s="53"/>
    </row>
    <row r="55" spans="13:38">
      <c r="N55" s="53"/>
    </row>
    <row r="56" spans="13:38" ht="17.25" thickBot="1">
      <c r="N56" s="53"/>
      <c r="AL56" s="80"/>
    </row>
    <row r="57" spans="13:38">
      <c r="N57" s="53"/>
    </row>
    <row r="58" spans="13:38" ht="17.25" thickBot="1">
      <c r="M58" s="78"/>
      <c r="N58" s="53"/>
    </row>
    <row r="59" spans="13:38">
      <c r="M59" s="53"/>
      <c r="N59" s="53"/>
    </row>
    <row r="60" spans="13:38">
      <c r="M60" s="53"/>
      <c r="N60" s="53"/>
    </row>
    <row r="61" spans="13:38">
      <c r="M61" s="53"/>
      <c r="N61" s="53"/>
    </row>
    <row r="62" spans="13:38">
      <c r="M62" s="53"/>
      <c r="N62" s="53"/>
    </row>
    <row r="63" spans="13:38">
      <c r="M63" s="53"/>
      <c r="N63" s="53"/>
    </row>
    <row r="64" spans="13:38">
      <c r="M64" s="53"/>
      <c r="N64" s="53"/>
    </row>
    <row r="65" spans="10:14">
      <c r="M65" s="53"/>
      <c r="N65" s="53"/>
    </row>
    <row r="66" spans="10:14">
      <c r="K66" s="54"/>
      <c r="L66" s="54"/>
      <c r="M66" s="53"/>
      <c r="N66" s="53"/>
    </row>
    <row r="67" spans="10:14">
      <c r="K67" s="54"/>
      <c r="L67" s="54"/>
      <c r="M67" s="53"/>
      <c r="N67" s="53"/>
    </row>
    <row r="68" spans="10:14">
      <c r="K68" s="53"/>
      <c r="L68" s="53"/>
      <c r="M68" s="53"/>
      <c r="N68" s="53"/>
    </row>
    <row r="69" spans="10:14">
      <c r="K69" s="53"/>
      <c r="L69" s="53"/>
      <c r="M69" s="53"/>
      <c r="N69" s="53"/>
    </row>
    <row r="70" spans="10:14">
      <c r="J70" s="53"/>
      <c r="K70" s="53"/>
      <c r="L70" s="53"/>
      <c r="M70" s="53"/>
      <c r="N70" s="53"/>
    </row>
    <row r="71" spans="10:14">
      <c r="J71" s="53"/>
      <c r="K71" s="53"/>
      <c r="L71" s="53"/>
      <c r="M71" s="53"/>
      <c r="N71" s="53"/>
    </row>
    <row r="99" spans="3:3">
      <c r="C99" s="54"/>
    </row>
    <row r="100" spans="3:3">
      <c r="C100" s="54"/>
    </row>
  </sheetData>
  <mergeCells count="50">
    <mergeCell ref="C2:G2"/>
    <mergeCell ref="M3:M4"/>
    <mergeCell ref="N3:N4"/>
    <mergeCell ref="AK2:AP2"/>
    <mergeCell ref="AM3:AM4"/>
    <mergeCell ref="AN3:AN4"/>
    <mergeCell ref="AO3:AO4"/>
    <mergeCell ref="AP3:AP4"/>
    <mergeCell ref="AE2:AI2"/>
    <mergeCell ref="Q2:U2"/>
    <mergeCell ref="I2:N2"/>
    <mergeCell ref="W2:AB2"/>
    <mergeCell ref="AJ3:AJ4"/>
    <mergeCell ref="P3:P4"/>
    <mergeCell ref="V3:V4"/>
    <mergeCell ref="W3:W4"/>
    <mergeCell ref="X3:X4"/>
    <mergeCell ref="Y3:Y4"/>
    <mergeCell ref="Z3:Z4"/>
    <mergeCell ref="H3:H4"/>
    <mergeCell ref="I3:I4"/>
    <mergeCell ref="J3:J4"/>
    <mergeCell ref="K3:K4"/>
    <mergeCell ref="L3:L4"/>
    <mergeCell ref="BA3:BA4"/>
    <mergeCell ref="BB3:BB4"/>
    <mergeCell ref="BC3:BC4"/>
    <mergeCell ref="BD3:BD4"/>
    <mergeCell ref="AS2:AW2"/>
    <mergeCell ref="AL3:AL4"/>
    <mergeCell ref="AR3:AR4"/>
    <mergeCell ref="AX3:AX4"/>
    <mergeCell ref="AY3:AY4"/>
    <mergeCell ref="AZ3:AZ4"/>
    <mergeCell ref="B3:B4"/>
    <mergeCell ref="BM2:BR2"/>
    <mergeCell ref="BF3:BF4"/>
    <mergeCell ref="BL3:BL4"/>
    <mergeCell ref="BM3:BM4"/>
    <mergeCell ref="BN3:BN4"/>
    <mergeCell ref="BO3:BO4"/>
    <mergeCell ref="BP3:BP4"/>
    <mergeCell ref="BQ3:BQ4"/>
    <mergeCell ref="BR3:BR4"/>
    <mergeCell ref="BG2:BK2"/>
    <mergeCell ref="AY2:BD2"/>
    <mergeCell ref="AA3:AA4"/>
    <mergeCell ref="AB3:AB4"/>
    <mergeCell ref="AD3:AD4"/>
    <mergeCell ref="AK3:AK4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結果</vt:lpstr>
      <vt:lpstr>50 Hz</vt:lpstr>
      <vt:lpstr>200 Hz</vt:lpstr>
      <vt:lpstr>400 Hz</vt:lpstr>
      <vt:lpstr>800 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DeQian</cp:lastModifiedBy>
  <dcterms:created xsi:type="dcterms:W3CDTF">2022-09-08T04:52:15Z</dcterms:created>
  <dcterms:modified xsi:type="dcterms:W3CDTF">2023-11-14T08:47:19Z</dcterms:modified>
</cp:coreProperties>
</file>