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3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4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5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Qian\Desktop\Research\BH\數據整理\"/>
    </mc:Choice>
  </mc:AlternateContent>
  <xr:revisionPtr revIDLastSave="0" documentId="13_ncr:1_{E8E88B32-9149-4E5F-B0E3-20E946945D8F}" xr6:coauthVersionLast="36" xr6:coauthVersionMax="47" xr10:uidLastSave="{00000000-0000-0000-0000-000000000000}"/>
  <bookViews>
    <workbookView xWindow="-120" yWindow="-120" windowWidth="29040" windowHeight="15840" tabRatio="632" activeTab="1" xr2:uid="{E928B3DE-A0ED-4405-8625-F1473E96D9B2}"/>
  </bookViews>
  <sheets>
    <sheet name="結果" sheetId="20" r:id="rId1"/>
    <sheet name="50 Hz" sheetId="2" r:id="rId2"/>
    <sheet name="200 Hz " sheetId="21" r:id="rId3"/>
    <sheet name="400 Hz  " sheetId="22" r:id="rId4"/>
    <sheet name="800 Hz   " sheetId="2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G13" i="2"/>
  <c r="G12" i="2"/>
  <c r="G11" i="2"/>
  <c r="G10" i="2"/>
  <c r="G9" i="2"/>
  <c r="G8" i="2"/>
  <c r="G7" i="2"/>
  <c r="G6" i="2"/>
  <c r="G5" i="2"/>
  <c r="U14" i="2"/>
  <c r="U13" i="2"/>
  <c r="U12" i="2"/>
  <c r="U11" i="2"/>
  <c r="U10" i="2"/>
  <c r="U9" i="2"/>
  <c r="U8" i="2"/>
  <c r="U7" i="2"/>
  <c r="U6" i="2"/>
  <c r="U5" i="2"/>
  <c r="AI14" i="2"/>
  <c r="AI13" i="2"/>
  <c r="AI12" i="2"/>
  <c r="AI11" i="2"/>
  <c r="AI10" i="2"/>
  <c r="AI9" i="2"/>
  <c r="AI8" i="2"/>
  <c r="AI7" i="2"/>
  <c r="AI6" i="2"/>
  <c r="AI5" i="2"/>
  <c r="AW14" i="2"/>
  <c r="AW13" i="2"/>
  <c r="AW12" i="2"/>
  <c r="AW11" i="2"/>
  <c r="AW10" i="2"/>
  <c r="AW9" i="2"/>
  <c r="AW8" i="2"/>
  <c r="AW7" i="2"/>
  <c r="AW6" i="2"/>
  <c r="AW5" i="2"/>
  <c r="BK14" i="2"/>
  <c r="BK13" i="2"/>
  <c r="BK12" i="2"/>
  <c r="BK11" i="2"/>
  <c r="BK10" i="2"/>
  <c r="BK9" i="2"/>
  <c r="BK8" i="2"/>
  <c r="BK7" i="2"/>
  <c r="BK6" i="2"/>
  <c r="BK5" i="2"/>
  <c r="G14" i="21"/>
  <c r="G13" i="21"/>
  <c r="G12" i="21"/>
  <c r="G11" i="21"/>
  <c r="G10" i="21"/>
  <c r="G9" i="21"/>
  <c r="G8" i="21"/>
  <c r="G7" i="21"/>
  <c r="G6" i="21"/>
  <c r="G5" i="21"/>
  <c r="U14" i="21"/>
  <c r="U13" i="21"/>
  <c r="U12" i="21"/>
  <c r="U11" i="21"/>
  <c r="U10" i="21"/>
  <c r="U9" i="21"/>
  <c r="U8" i="21"/>
  <c r="U7" i="21"/>
  <c r="U6" i="21"/>
  <c r="U5" i="21"/>
  <c r="AW14" i="21"/>
  <c r="AW13" i="21"/>
  <c r="AW12" i="21"/>
  <c r="AW11" i="21"/>
  <c r="AW10" i="21"/>
  <c r="AW9" i="21"/>
  <c r="AW8" i="21"/>
  <c r="AW7" i="21"/>
  <c r="AW6" i="21"/>
  <c r="AW5" i="21"/>
  <c r="AI14" i="21"/>
  <c r="AI13" i="21"/>
  <c r="AI12" i="21"/>
  <c r="AI11" i="21"/>
  <c r="AI10" i="21"/>
  <c r="AI9" i="21"/>
  <c r="AI8" i="21"/>
  <c r="AI7" i="21"/>
  <c r="AI6" i="21"/>
  <c r="AI5" i="21"/>
  <c r="BK14" i="21"/>
  <c r="BK13" i="21"/>
  <c r="BK12" i="21"/>
  <c r="BK11" i="21"/>
  <c r="BK10" i="21"/>
  <c r="BK9" i="21"/>
  <c r="BK8" i="21"/>
  <c r="BK7" i="21"/>
  <c r="BK6" i="21"/>
  <c r="BK5" i="21"/>
  <c r="G14" i="22"/>
  <c r="G13" i="22"/>
  <c r="G12" i="22"/>
  <c r="G11" i="22"/>
  <c r="G10" i="22"/>
  <c r="G9" i="22"/>
  <c r="G8" i="22"/>
  <c r="G7" i="22"/>
  <c r="G6" i="22"/>
  <c r="G5" i="22"/>
  <c r="U14" i="22"/>
  <c r="U13" i="22"/>
  <c r="U12" i="22"/>
  <c r="U11" i="22"/>
  <c r="U10" i="22"/>
  <c r="U9" i="22"/>
  <c r="U8" i="22"/>
  <c r="U7" i="22"/>
  <c r="U6" i="22"/>
  <c r="U5" i="22"/>
  <c r="AI14" i="22"/>
  <c r="AI13" i="22"/>
  <c r="AI12" i="22"/>
  <c r="AI11" i="22"/>
  <c r="AI10" i="22"/>
  <c r="AI9" i="22"/>
  <c r="AI8" i="22"/>
  <c r="AI7" i="22"/>
  <c r="AI6" i="22"/>
  <c r="AI5" i="22"/>
  <c r="AW14" i="22"/>
  <c r="AW13" i="22"/>
  <c r="AW12" i="22"/>
  <c r="AW11" i="22"/>
  <c r="AW10" i="22"/>
  <c r="AW9" i="22"/>
  <c r="AW8" i="22"/>
  <c r="AW7" i="22"/>
  <c r="AW6" i="22"/>
  <c r="AW5" i="22"/>
  <c r="BK14" i="22"/>
  <c r="BK13" i="22"/>
  <c r="BK12" i="22"/>
  <c r="BK11" i="22"/>
  <c r="BK10" i="22"/>
  <c r="BK9" i="22"/>
  <c r="BK8" i="22"/>
  <c r="BK7" i="22"/>
  <c r="BK6" i="22"/>
  <c r="BK5" i="22"/>
  <c r="G5" i="23"/>
  <c r="G14" i="23"/>
  <c r="G13" i="23"/>
  <c r="G12" i="23"/>
  <c r="G11" i="23"/>
  <c r="G10" i="23"/>
  <c r="G9" i="23"/>
  <c r="G8" i="23"/>
  <c r="G7" i="23"/>
  <c r="G6" i="23"/>
  <c r="U14" i="23"/>
  <c r="U13" i="23"/>
  <c r="U12" i="23"/>
  <c r="U11" i="23"/>
  <c r="U10" i="23"/>
  <c r="U9" i="23"/>
  <c r="U8" i="23"/>
  <c r="U7" i="23"/>
  <c r="U6" i="23"/>
  <c r="U5" i="23"/>
  <c r="AI14" i="23"/>
  <c r="AI13" i="23"/>
  <c r="AI12" i="23"/>
  <c r="AI11" i="23"/>
  <c r="AI10" i="23"/>
  <c r="AI9" i="23"/>
  <c r="AI8" i="23"/>
  <c r="AI7" i="23"/>
  <c r="AI6" i="23"/>
  <c r="AI5" i="23"/>
  <c r="AW14" i="23"/>
  <c r="AW13" i="23"/>
  <c r="AW12" i="23"/>
  <c r="AW11" i="23"/>
  <c r="AW10" i="23"/>
  <c r="AW9" i="23"/>
  <c r="AW8" i="23"/>
  <c r="AW7" i="23"/>
  <c r="AW6" i="23"/>
  <c r="AW5" i="23"/>
  <c r="BK14" i="23"/>
  <c r="BK13" i="23"/>
  <c r="BK12" i="23"/>
  <c r="BK11" i="23"/>
  <c r="BK10" i="23"/>
  <c r="BK9" i="23"/>
  <c r="BK8" i="23"/>
  <c r="BK7" i="23"/>
  <c r="BK6" i="23"/>
  <c r="BK5" i="23"/>
  <c r="BQ15" i="23" l="1"/>
  <c r="BR14" i="23" l="1"/>
  <c r="BQ14" i="23"/>
  <c r="BD20" i="23" s="1"/>
  <c r="BD29" i="23" s="1"/>
  <c r="BD14" i="23"/>
  <c r="BC14" i="23"/>
  <c r="AQ20" i="23" s="1"/>
  <c r="AQ29" i="23" s="1"/>
  <c r="AP14" i="23"/>
  <c r="AO14" i="23"/>
  <c r="AD20" i="23" s="1"/>
  <c r="AD29" i="23" s="1"/>
  <c r="AB14" i="23"/>
  <c r="AA14" i="23"/>
  <c r="Q20" i="23" s="1"/>
  <c r="Q29" i="23" s="1"/>
  <c r="N14" i="23"/>
  <c r="M14" i="23"/>
  <c r="D20" i="23" s="1"/>
  <c r="D29" i="23" s="1"/>
  <c r="BR13" i="23"/>
  <c r="BQ13" i="23"/>
  <c r="BD13" i="23"/>
  <c r="BC13" i="23"/>
  <c r="AP13" i="23"/>
  <c r="AO13" i="23"/>
  <c r="AB13" i="23"/>
  <c r="AA13" i="23"/>
  <c r="N13" i="23"/>
  <c r="M13" i="23"/>
  <c r="BR12" i="23"/>
  <c r="BQ12" i="23"/>
  <c r="BD12" i="23"/>
  <c r="BC12" i="23"/>
  <c r="AP12" i="23"/>
  <c r="AO12" i="23"/>
  <c r="AB12" i="23"/>
  <c r="AA12" i="23"/>
  <c r="N12" i="23"/>
  <c r="M12" i="23"/>
  <c r="BR11" i="23"/>
  <c r="BQ11" i="23"/>
  <c r="BD11" i="23"/>
  <c r="BC11" i="23"/>
  <c r="AP11" i="23"/>
  <c r="AO11" i="23"/>
  <c r="AB11" i="23"/>
  <c r="AA11" i="23"/>
  <c r="N11" i="23"/>
  <c r="M11" i="23"/>
  <c r="BR10" i="23"/>
  <c r="BQ10" i="23"/>
  <c r="BD10" i="23"/>
  <c r="BC10" i="23"/>
  <c r="AP10" i="23"/>
  <c r="AO10" i="23"/>
  <c r="AB10" i="23"/>
  <c r="AA10" i="23"/>
  <c r="N10" i="23"/>
  <c r="M10" i="23"/>
  <c r="BR9" i="23"/>
  <c r="BQ9" i="23"/>
  <c r="BD9" i="23"/>
  <c r="BC9" i="23"/>
  <c r="AP9" i="23"/>
  <c r="AO9" i="23"/>
  <c r="AB9" i="23"/>
  <c r="AA9" i="23"/>
  <c r="N9" i="23"/>
  <c r="M9" i="23"/>
  <c r="BR8" i="23"/>
  <c r="BQ8" i="23"/>
  <c r="BD8" i="23"/>
  <c r="BC8" i="23"/>
  <c r="AP8" i="23"/>
  <c r="AO8" i="23"/>
  <c r="AB8" i="23"/>
  <c r="AA8" i="23"/>
  <c r="N8" i="23"/>
  <c r="M8" i="23"/>
  <c r="BR7" i="23"/>
  <c r="BQ7" i="23"/>
  <c r="BD7" i="23"/>
  <c r="BC7" i="23"/>
  <c r="AP7" i="23"/>
  <c r="AO7" i="23"/>
  <c r="AB7" i="23"/>
  <c r="AA7" i="23"/>
  <c r="N7" i="23"/>
  <c r="M7" i="23"/>
  <c r="BR6" i="23"/>
  <c r="BQ6" i="23"/>
  <c r="BD6" i="23"/>
  <c r="BC6" i="23"/>
  <c r="AP6" i="23"/>
  <c r="AO6" i="23"/>
  <c r="AB6" i="23"/>
  <c r="AA6" i="23"/>
  <c r="N6" i="23"/>
  <c r="M6" i="23"/>
  <c r="BR5" i="23"/>
  <c r="BQ5" i="23"/>
  <c r="BD5" i="23"/>
  <c r="BC5" i="23"/>
  <c r="AP5" i="23"/>
  <c r="AO5" i="23"/>
  <c r="AO15" i="23" s="1"/>
  <c r="AB5" i="23"/>
  <c r="AA5" i="23"/>
  <c r="N5" i="23"/>
  <c r="M5" i="23"/>
  <c r="BR14" i="22"/>
  <c r="BQ14" i="22"/>
  <c r="BD20" i="22" s="1"/>
  <c r="BD29" i="22" s="1"/>
  <c r="BD14" i="22"/>
  <c r="BC14" i="22"/>
  <c r="AQ20" i="22" s="1"/>
  <c r="AQ29" i="22" s="1"/>
  <c r="AP14" i="22"/>
  <c r="AO14" i="22"/>
  <c r="AD20" i="22" s="1"/>
  <c r="AD29" i="22" s="1"/>
  <c r="AB14" i="22"/>
  <c r="AA14" i="22"/>
  <c r="Q20" i="22" s="1"/>
  <c r="Q29" i="22" s="1"/>
  <c r="N14" i="22"/>
  <c r="M14" i="22"/>
  <c r="D20" i="22" s="1"/>
  <c r="D29" i="22" s="1"/>
  <c r="BR13" i="22"/>
  <c r="BQ13" i="22"/>
  <c r="BD13" i="22"/>
  <c r="BC13" i="22"/>
  <c r="AP13" i="22"/>
  <c r="AO13" i="22"/>
  <c r="AB13" i="22"/>
  <c r="AA13" i="22"/>
  <c r="N13" i="22"/>
  <c r="M13" i="22"/>
  <c r="BR12" i="22"/>
  <c r="BQ12" i="22"/>
  <c r="BD12" i="22"/>
  <c r="BC12" i="22"/>
  <c r="AP12" i="22"/>
  <c r="AO12" i="22"/>
  <c r="AB12" i="22"/>
  <c r="AA12" i="22"/>
  <c r="N12" i="22"/>
  <c r="M12" i="22"/>
  <c r="BR11" i="22"/>
  <c r="BQ11" i="22"/>
  <c r="BD11" i="22"/>
  <c r="BC11" i="22"/>
  <c r="AP11" i="22"/>
  <c r="AO11" i="22"/>
  <c r="AB11" i="22"/>
  <c r="AA11" i="22"/>
  <c r="N11" i="22"/>
  <c r="M11" i="22"/>
  <c r="BR10" i="22"/>
  <c r="BQ10" i="22"/>
  <c r="BD10" i="22"/>
  <c r="BC10" i="22"/>
  <c r="AP10" i="22"/>
  <c r="AO10" i="22"/>
  <c r="AB10" i="22"/>
  <c r="AA10" i="22"/>
  <c r="N10" i="22"/>
  <c r="M10" i="22"/>
  <c r="BR9" i="22"/>
  <c r="BQ9" i="22"/>
  <c r="BD9" i="22"/>
  <c r="BC9" i="22"/>
  <c r="AP9" i="22"/>
  <c r="AO9" i="22"/>
  <c r="AB9" i="22"/>
  <c r="AA9" i="22"/>
  <c r="N9" i="22"/>
  <c r="M9" i="22"/>
  <c r="BR8" i="22"/>
  <c r="BQ8" i="22"/>
  <c r="BD8" i="22"/>
  <c r="BC8" i="22"/>
  <c r="AP8" i="22"/>
  <c r="AO8" i="22"/>
  <c r="AB8" i="22"/>
  <c r="AA8" i="22"/>
  <c r="N8" i="22"/>
  <c r="M8" i="22"/>
  <c r="BR7" i="22"/>
  <c r="BQ7" i="22"/>
  <c r="BD7" i="22"/>
  <c r="BC7" i="22"/>
  <c r="AP7" i="22"/>
  <c r="AO7" i="22"/>
  <c r="AB7" i="22"/>
  <c r="AA7" i="22"/>
  <c r="N7" i="22"/>
  <c r="M7" i="22"/>
  <c r="BR6" i="22"/>
  <c r="BQ6" i="22"/>
  <c r="BD6" i="22"/>
  <c r="BC6" i="22"/>
  <c r="AP6" i="22"/>
  <c r="AO6" i="22"/>
  <c r="AB6" i="22"/>
  <c r="AA6" i="22"/>
  <c r="N6" i="22"/>
  <c r="M6" i="22"/>
  <c r="BR5" i="22"/>
  <c r="BQ5" i="22"/>
  <c r="BQ15" i="22" s="1"/>
  <c r="BD5" i="22"/>
  <c r="BC5" i="22"/>
  <c r="AP5" i="22"/>
  <c r="AO5" i="22"/>
  <c r="AB5" i="22"/>
  <c r="AA5" i="22"/>
  <c r="N5" i="22"/>
  <c r="M5" i="22"/>
  <c r="M14" i="21"/>
  <c r="D20" i="21" s="1"/>
  <c r="D29" i="21" s="1"/>
  <c r="M14" i="2"/>
  <c r="D20" i="2" s="1"/>
  <c r="D29" i="2" s="1"/>
  <c r="BR14" i="21"/>
  <c r="BQ14" i="21"/>
  <c r="BD20" i="21" s="1"/>
  <c r="BD29" i="21" s="1"/>
  <c r="BD14" i="21"/>
  <c r="BC14" i="21"/>
  <c r="AQ20" i="21" s="1"/>
  <c r="AQ29" i="21" s="1"/>
  <c r="AP14" i="21"/>
  <c r="AO14" i="21"/>
  <c r="AD20" i="21" s="1"/>
  <c r="AD29" i="21" s="1"/>
  <c r="AB14" i="21"/>
  <c r="AA14" i="21"/>
  <c r="Q20" i="21" s="1"/>
  <c r="N14" i="21"/>
  <c r="BR13" i="21"/>
  <c r="BQ13" i="21"/>
  <c r="BD13" i="21"/>
  <c r="BC13" i="21"/>
  <c r="AP13" i="21"/>
  <c r="AO13" i="21"/>
  <c r="AB13" i="21"/>
  <c r="AA13" i="21"/>
  <c r="N13" i="21"/>
  <c r="M13" i="21"/>
  <c r="BR12" i="21"/>
  <c r="BQ12" i="21"/>
  <c r="BD12" i="21"/>
  <c r="BC12" i="21"/>
  <c r="AP12" i="21"/>
  <c r="AO12" i="21"/>
  <c r="AB12" i="21"/>
  <c r="AA12" i="21"/>
  <c r="N12" i="21"/>
  <c r="M12" i="21"/>
  <c r="BR11" i="21"/>
  <c r="BQ11" i="21"/>
  <c r="BD11" i="21"/>
  <c r="BC11" i="21"/>
  <c r="AP11" i="21"/>
  <c r="AO11" i="21"/>
  <c r="AB11" i="21"/>
  <c r="AA11" i="21"/>
  <c r="N11" i="21"/>
  <c r="M11" i="21"/>
  <c r="BR10" i="21"/>
  <c r="BQ10" i="21"/>
  <c r="BD10" i="21"/>
  <c r="BC10" i="21"/>
  <c r="AP10" i="21"/>
  <c r="AO10" i="21"/>
  <c r="AB10" i="21"/>
  <c r="AA10" i="21"/>
  <c r="N10" i="21"/>
  <c r="M10" i="21"/>
  <c r="BR9" i="21"/>
  <c r="BQ9" i="21"/>
  <c r="BD9" i="21"/>
  <c r="BC9" i="21"/>
  <c r="AP9" i="21"/>
  <c r="AO9" i="21"/>
  <c r="AB9" i="21"/>
  <c r="AA9" i="21"/>
  <c r="N9" i="21"/>
  <c r="M9" i="21"/>
  <c r="BR8" i="21"/>
  <c r="BQ8" i="21"/>
  <c r="BD8" i="21"/>
  <c r="BC8" i="21"/>
  <c r="AP8" i="21"/>
  <c r="AO8" i="21"/>
  <c r="AB8" i="21"/>
  <c r="AA8" i="21"/>
  <c r="N8" i="21"/>
  <c r="M8" i="21"/>
  <c r="BR7" i="21"/>
  <c r="BQ7" i="21"/>
  <c r="BD7" i="21"/>
  <c r="BC7" i="21"/>
  <c r="AP7" i="21"/>
  <c r="AO7" i="21"/>
  <c r="AB7" i="21"/>
  <c r="AA7" i="21"/>
  <c r="N7" i="21"/>
  <c r="M7" i="21"/>
  <c r="BR6" i="21"/>
  <c r="BQ6" i="21"/>
  <c r="BD6" i="21"/>
  <c r="BC6" i="21"/>
  <c r="AP6" i="21"/>
  <c r="AO6" i="21"/>
  <c r="AB6" i="21"/>
  <c r="AA6" i="21"/>
  <c r="N6" i="21"/>
  <c r="M6" i="21"/>
  <c r="BR5" i="21"/>
  <c r="BQ5" i="21"/>
  <c r="BD5" i="21"/>
  <c r="BC5" i="21"/>
  <c r="AP5" i="21"/>
  <c r="AO5" i="21"/>
  <c r="AB5" i="21"/>
  <c r="AA5" i="21"/>
  <c r="N5" i="21"/>
  <c r="M5" i="21"/>
  <c r="AA15" i="21" l="1"/>
  <c r="BC15" i="21"/>
  <c r="AO15" i="21"/>
  <c r="M15" i="21"/>
  <c r="BQ15" i="21"/>
  <c r="M15" i="22"/>
  <c r="AO15" i="22"/>
  <c r="BC15" i="22"/>
  <c r="AA15" i="22"/>
  <c r="BC15" i="23"/>
  <c r="M15" i="23"/>
  <c r="AA15" i="23"/>
  <c r="AC19" i="23"/>
  <c r="AC25" i="23" s="1"/>
  <c r="BC19" i="23"/>
  <c r="BC25" i="23" s="1"/>
  <c r="BD18" i="23"/>
  <c r="BD27" i="23" s="1"/>
  <c r="AP19" i="23"/>
  <c r="AP25" i="23" s="1"/>
  <c r="P19" i="23"/>
  <c r="P25" i="23" s="1"/>
  <c r="C19" i="23"/>
  <c r="C25" i="23" s="1"/>
  <c r="BD17" i="23"/>
  <c r="BD26" i="23" s="1"/>
  <c r="D19" i="23"/>
  <c r="D28" i="23" s="1"/>
  <c r="Q19" i="23"/>
  <c r="Q28" i="23" s="1"/>
  <c r="AD19" i="23"/>
  <c r="AD28" i="23" s="1"/>
  <c r="AQ19" i="23"/>
  <c r="AQ28" i="23" s="1"/>
  <c r="BD19" i="23"/>
  <c r="BD28" i="23" s="1"/>
  <c r="BC18" i="23"/>
  <c r="BC24" i="23" s="1"/>
  <c r="AQ18" i="23"/>
  <c r="AQ27" i="23" s="1"/>
  <c r="AP18" i="23"/>
  <c r="AP24" i="23" s="1"/>
  <c r="AC18" i="23"/>
  <c r="AC24" i="23" s="1"/>
  <c r="AD18" i="23"/>
  <c r="AD27" i="23" s="1"/>
  <c r="Q18" i="23"/>
  <c r="Q27" i="23" s="1"/>
  <c r="P18" i="23"/>
  <c r="P24" i="23" s="1"/>
  <c r="C18" i="23"/>
  <c r="C24" i="23" s="1"/>
  <c r="D18" i="23"/>
  <c r="D27" i="23" s="1"/>
  <c r="D17" i="23"/>
  <c r="D26" i="23" s="1"/>
  <c r="AD17" i="23"/>
  <c r="AD26" i="23" s="1"/>
  <c r="Q17" i="23"/>
  <c r="Q26" i="23" s="1"/>
  <c r="AP17" i="23"/>
  <c r="AP23" i="23" s="1"/>
  <c r="AQ17" i="23"/>
  <c r="AQ26" i="23" s="1"/>
  <c r="AC17" i="23"/>
  <c r="AC23" i="23" s="1"/>
  <c r="BC19" i="22"/>
  <c r="BC25" i="22" s="1"/>
  <c r="D18" i="22"/>
  <c r="D27" i="22" s="1"/>
  <c r="C19" i="22"/>
  <c r="C25" i="22" s="1"/>
  <c r="P19" i="22"/>
  <c r="P25" i="22" s="1"/>
  <c r="AC19" i="22"/>
  <c r="AC25" i="22" s="1"/>
  <c r="AP19" i="22"/>
  <c r="AP25" i="22" s="1"/>
  <c r="BD19" i="22"/>
  <c r="BD28" i="22" s="1"/>
  <c r="AQ19" i="22"/>
  <c r="AQ28" i="22" s="1"/>
  <c r="P18" i="22"/>
  <c r="P24" i="22" s="1"/>
  <c r="Q19" i="22"/>
  <c r="Q28" i="22" s="1"/>
  <c r="AD19" i="22"/>
  <c r="AD28" i="22" s="1"/>
  <c r="D19" i="22"/>
  <c r="D28" i="22" s="1"/>
  <c r="C18" i="22"/>
  <c r="C24" i="22" s="1"/>
  <c r="Q18" i="22"/>
  <c r="Q27" i="22" s="1"/>
  <c r="AC18" i="22"/>
  <c r="AC24" i="22" s="1"/>
  <c r="AD18" i="22"/>
  <c r="AD27" i="22" s="1"/>
  <c r="AP18" i="22"/>
  <c r="AP24" i="22" s="1"/>
  <c r="AQ18" i="22"/>
  <c r="AQ27" i="22" s="1"/>
  <c r="BC18" i="22"/>
  <c r="BC24" i="22" s="1"/>
  <c r="BD18" i="22"/>
  <c r="BD27" i="22" s="1"/>
  <c r="BD17" i="22"/>
  <c r="BD26" i="22" s="1"/>
  <c r="AQ17" i="22"/>
  <c r="AQ26" i="22" s="1"/>
  <c r="D17" i="22"/>
  <c r="D26" i="22" s="1"/>
  <c r="Q17" i="22"/>
  <c r="Q26" i="22" s="1"/>
  <c r="AC17" i="22"/>
  <c r="AC23" i="22" s="1"/>
  <c r="C17" i="22"/>
  <c r="C23" i="22" s="1"/>
  <c r="BC19" i="21"/>
  <c r="BC25" i="21" s="1"/>
  <c r="AP19" i="21"/>
  <c r="AP25" i="21" s="1"/>
  <c r="P19" i="21"/>
  <c r="P25" i="21" s="1"/>
  <c r="AC19" i="21"/>
  <c r="AC25" i="21" s="1"/>
  <c r="AD19" i="21"/>
  <c r="AD28" i="21" s="1"/>
  <c r="D19" i="21"/>
  <c r="D28" i="21" s="1"/>
  <c r="Q19" i="21"/>
  <c r="Q28" i="21" s="1"/>
  <c r="BD19" i="21"/>
  <c r="BD28" i="21" s="1"/>
  <c r="Q18" i="21"/>
  <c r="Q27" i="21" s="1"/>
  <c r="BC18" i="21"/>
  <c r="BC24" i="21" s="1"/>
  <c r="BD18" i="21"/>
  <c r="BD27" i="21" s="1"/>
  <c r="AQ18" i="21"/>
  <c r="AQ27" i="21" s="1"/>
  <c r="AP18" i="21"/>
  <c r="AP24" i="21" s="1"/>
  <c r="AD18" i="21"/>
  <c r="AD27" i="21" s="1"/>
  <c r="P18" i="21"/>
  <c r="P24" i="21" s="1"/>
  <c r="C18" i="21"/>
  <c r="C24" i="21" s="1"/>
  <c r="D18" i="21"/>
  <c r="D27" i="21" s="1"/>
  <c r="D17" i="21"/>
  <c r="D26" i="21" s="1"/>
  <c r="AC18" i="21"/>
  <c r="AC24" i="21" s="1"/>
  <c r="AD17" i="21"/>
  <c r="AD26" i="21" s="1"/>
  <c r="AQ17" i="21"/>
  <c r="AQ26" i="21" s="1"/>
  <c r="BD17" i="21"/>
  <c r="BD26" i="21" s="1"/>
  <c r="AQ19" i="21"/>
  <c r="AQ28" i="21" s="1"/>
  <c r="Q17" i="21"/>
  <c r="Q26" i="21" s="1"/>
  <c r="BC17" i="21"/>
  <c r="BC23" i="21" s="1"/>
  <c r="C17" i="23"/>
  <c r="C23" i="23" s="1"/>
  <c r="P17" i="23"/>
  <c r="P23" i="23" s="1"/>
  <c r="BC17" i="23"/>
  <c r="BC23" i="23" s="1"/>
  <c r="P17" i="22"/>
  <c r="P23" i="22" s="1"/>
  <c r="AD17" i="22"/>
  <c r="AD26" i="22" s="1"/>
  <c r="AP17" i="22"/>
  <c r="AP23" i="22" s="1"/>
  <c r="BC17" i="22"/>
  <c r="BC23" i="22" s="1"/>
  <c r="P17" i="21"/>
  <c r="P23" i="21" s="1"/>
  <c r="C19" i="21"/>
  <c r="C25" i="21" s="1"/>
  <c r="Q29" i="21"/>
  <c r="AC17" i="21"/>
  <c r="AC23" i="21" s="1"/>
  <c r="AP17" i="21"/>
  <c r="AP23" i="21" s="1"/>
  <c r="C17" i="21"/>
  <c r="C23" i="21" s="1"/>
  <c r="BQ7" i="2" l="1"/>
  <c r="AO7" i="2"/>
  <c r="AO14" i="2"/>
  <c r="AD21" i="2" s="1"/>
  <c r="AD30" i="2" s="1"/>
  <c r="AO13" i="2"/>
  <c r="AO12" i="2"/>
  <c r="AO11" i="2"/>
  <c r="AO10" i="2"/>
  <c r="AO9" i="2"/>
  <c r="AO8" i="2"/>
  <c r="AO6" i="2"/>
  <c r="AO5" i="2"/>
  <c r="AA14" i="2"/>
  <c r="Q21" i="2" s="1"/>
  <c r="AA13" i="2"/>
  <c r="AA12" i="2"/>
  <c r="AA11" i="2"/>
  <c r="AA10" i="2"/>
  <c r="AA9" i="2"/>
  <c r="AA8" i="2"/>
  <c r="AA7" i="2"/>
  <c r="AA6" i="2"/>
  <c r="AA5" i="2"/>
  <c r="BC14" i="2"/>
  <c r="BC13" i="2"/>
  <c r="BC12" i="2"/>
  <c r="BC11" i="2"/>
  <c r="BC10" i="2"/>
  <c r="BC9" i="2"/>
  <c r="BC8" i="2"/>
  <c r="BC7" i="2"/>
  <c r="BC6" i="2"/>
  <c r="BC5" i="2"/>
  <c r="M7" i="2"/>
  <c r="M13" i="2"/>
  <c r="M12" i="2"/>
  <c r="M11" i="2"/>
  <c r="M10" i="2"/>
  <c r="M9" i="2"/>
  <c r="M8" i="2"/>
  <c r="M6" i="2"/>
  <c r="M5" i="2"/>
  <c r="AO15" i="2" l="1"/>
  <c r="AA15" i="2"/>
  <c r="BC15" i="2"/>
  <c r="M15" i="2"/>
  <c r="Q29" i="2"/>
  <c r="Q30" i="2"/>
  <c r="AP20" i="2"/>
  <c r="AP26" i="2" s="1"/>
  <c r="AC20" i="2"/>
  <c r="AC26" i="2" s="1"/>
  <c r="P20" i="2"/>
  <c r="P26" i="2" s="1"/>
  <c r="C19" i="2"/>
  <c r="C25" i="2" s="1"/>
  <c r="AQ20" i="2"/>
  <c r="AD20" i="2"/>
  <c r="AD29" i="2" s="1"/>
  <c r="Q20" i="2"/>
  <c r="D19" i="2"/>
  <c r="D28" i="2" s="1"/>
  <c r="AQ19" i="2"/>
  <c r="AP19" i="2"/>
  <c r="AP25" i="2" s="1"/>
  <c r="AD19" i="2"/>
  <c r="AD28" i="2" s="1"/>
  <c r="AC19" i="2"/>
  <c r="AC25" i="2" s="1"/>
  <c r="Q19" i="2"/>
  <c r="Q28" i="2" s="1"/>
  <c r="P19" i="2"/>
  <c r="P25" i="2" s="1"/>
  <c r="C18" i="2"/>
  <c r="C24" i="2" s="1"/>
  <c r="D18" i="2"/>
  <c r="D27" i="2" s="1"/>
  <c r="D17" i="2"/>
  <c r="D26" i="2" s="1"/>
  <c r="AD18" i="2"/>
  <c r="AD27" i="2" s="1"/>
  <c r="AQ18" i="2"/>
  <c r="Q18" i="2"/>
  <c r="Q27" i="2" s="1"/>
  <c r="AC18" i="2"/>
  <c r="AC24" i="2" s="1"/>
  <c r="C17" i="2"/>
  <c r="C23" i="2" s="1"/>
  <c r="P18" i="2"/>
  <c r="P24" i="2" s="1"/>
  <c r="AP18" i="2"/>
  <c r="AP24" i="2" s="1"/>
  <c r="N5" i="2"/>
  <c r="AP7" i="2"/>
  <c r="BD7" i="2"/>
  <c r="BR7" i="2"/>
  <c r="N7" i="2"/>
  <c r="BR14" i="2" l="1"/>
  <c r="BQ14" i="2"/>
  <c r="BD21" i="2" s="1"/>
  <c r="BD29" i="2" s="1"/>
  <c r="BR13" i="2"/>
  <c r="BQ13" i="2"/>
  <c r="BR12" i="2"/>
  <c r="BQ12" i="2"/>
  <c r="BR11" i="2"/>
  <c r="BQ11" i="2"/>
  <c r="BR10" i="2"/>
  <c r="BQ10" i="2"/>
  <c r="BR9" i="2"/>
  <c r="BQ9" i="2"/>
  <c r="BR8" i="2"/>
  <c r="BQ8" i="2"/>
  <c r="BR6" i="2"/>
  <c r="BQ6" i="2"/>
  <c r="BR5" i="2"/>
  <c r="BQ5" i="2"/>
  <c r="BQ15" i="2" l="1"/>
  <c r="BD20" i="2"/>
  <c r="BD28" i="2" s="1"/>
  <c r="BC20" i="2"/>
  <c r="BC26" i="2" s="1"/>
  <c r="BD19" i="2"/>
  <c r="BD27" i="2" s="1"/>
  <c r="BC19" i="2"/>
  <c r="BC25" i="2" s="1"/>
  <c r="BC18" i="2"/>
  <c r="BC24" i="2" s="1"/>
  <c r="BD18" i="2"/>
  <c r="BD14" i="2"/>
  <c r="AP14" i="2"/>
  <c r="AB14" i="2"/>
  <c r="N14" i="2"/>
  <c r="AP13" i="2" l="1"/>
  <c r="N13" i="2"/>
  <c r="AP12" i="2"/>
  <c r="AP11" i="2"/>
  <c r="AP10" i="2"/>
  <c r="AP9" i="2"/>
  <c r="AP8" i="2"/>
  <c r="AP6" i="2"/>
  <c r="AP5" i="2"/>
  <c r="BD13" i="2"/>
  <c r="BD12" i="2"/>
  <c r="BD11" i="2"/>
  <c r="BD10" i="2"/>
  <c r="BD9" i="2"/>
  <c r="BD8" i="2"/>
  <c r="BD6" i="2"/>
  <c r="BD5" i="2"/>
  <c r="AB13" i="2"/>
  <c r="AB12" i="2"/>
  <c r="AB11" i="2"/>
  <c r="AB10" i="2"/>
  <c r="AB9" i="2"/>
  <c r="AB8" i="2"/>
  <c r="AB7" i="2"/>
  <c r="AB6" i="2"/>
  <c r="AB5" i="2"/>
  <c r="N6" i="2"/>
  <c r="N8" i="2"/>
  <c r="N9" i="2"/>
  <c r="N10" i="2"/>
  <c r="N11" i="2"/>
  <c r="N12" i="2"/>
</calcChain>
</file>

<file path=xl/sharedStrings.xml><?xml version="1.0" encoding="utf-8"?>
<sst xmlns="http://schemas.openxmlformats.org/spreadsheetml/2006/main" count="741" uniqueCount="49">
  <si>
    <t>Factor</t>
  </si>
  <si>
    <t>Trial</t>
  </si>
  <si>
    <t>Ave</t>
  </si>
  <si>
    <t>Std</t>
  </si>
  <si>
    <t>(ppm)</t>
  </si>
  <si>
    <t>(W)</t>
  </si>
  <si>
    <t>(mm/s)</t>
  </si>
  <si>
    <r>
      <rPr>
        <sz val="12"/>
        <color theme="1"/>
        <rFont val="DFKai-SB"/>
        <family val="4"/>
        <charset val="136"/>
      </rPr>
      <t>第一批</t>
    </r>
  </si>
  <si>
    <r>
      <rPr>
        <sz val="12"/>
        <color theme="1"/>
        <rFont val="DFKai-SB"/>
        <family val="4"/>
        <charset val="136"/>
      </rPr>
      <t>氧濃度</t>
    </r>
  </si>
  <si>
    <r>
      <rPr>
        <sz val="12"/>
        <color theme="1"/>
        <rFont val="DFKai-SB"/>
        <family val="4"/>
        <charset val="136"/>
      </rPr>
      <t>雷射掃描速度</t>
    </r>
  </si>
  <si>
    <t>Hm = 2500A/m</t>
    <phoneticPr fontId="1" type="noConversion"/>
  </si>
  <si>
    <t>最小值</t>
    <phoneticPr fontId="1" type="noConversion"/>
  </si>
  <si>
    <t>最大值</t>
    <phoneticPr fontId="1" type="noConversion"/>
  </si>
  <si>
    <r>
      <t>最大磁通密度</t>
    </r>
    <r>
      <rPr>
        <sz val="12"/>
        <color theme="1"/>
        <rFont val="Times New Roman"/>
        <family val="1"/>
      </rPr>
      <t>Bm</t>
    </r>
    <phoneticPr fontId="1" type="noConversion"/>
  </si>
  <si>
    <r>
      <rPr>
        <sz val="12"/>
        <color theme="1"/>
        <rFont val="標楷體"/>
        <family val="4"/>
        <charset val="136"/>
      </rPr>
      <t>矯頑力</t>
    </r>
    <r>
      <rPr>
        <sz val="12"/>
        <color theme="1"/>
        <rFont val="Times New Roman"/>
        <family val="1"/>
      </rPr>
      <t>Hc</t>
    </r>
    <phoneticPr fontId="1" type="noConversion"/>
  </si>
  <si>
    <r>
      <t>剩磁</t>
    </r>
    <r>
      <rPr>
        <sz val="12"/>
        <color theme="1"/>
        <rFont val="Times New Roman"/>
        <family val="1"/>
      </rPr>
      <t>Br</t>
    </r>
    <phoneticPr fontId="1" type="noConversion"/>
  </si>
  <si>
    <r>
      <t>體積比功耗</t>
    </r>
    <r>
      <rPr>
        <sz val="12"/>
        <color theme="1"/>
        <rFont val="Times New Roman"/>
        <family val="1"/>
      </rPr>
      <t>Pcv</t>
    </r>
    <phoneticPr fontId="1" type="noConversion"/>
  </si>
  <si>
    <t>O</t>
    <phoneticPr fontId="1" type="noConversion"/>
  </si>
  <si>
    <t>N</t>
    <phoneticPr fontId="1" type="noConversion"/>
  </si>
  <si>
    <t>雷射功率</t>
    <phoneticPr fontId="1" type="noConversion"/>
  </si>
  <si>
    <t>O</t>
    <phoneticPr fontId="1" type="noConversion"/>
  </si>
  <si>
    <t>N</t>
    <phoneticPr fontId="1" type="noConversion"/>
  </si>
  <si>
    <t>離群值( 不採計)</t>
    <phoneticPr fontId="1" type="noConversion"/>
  </si>
  <si>
    <t>A1</t>
    <phoneticPr fontId="1" type="noConversion"/>
  </si>
  <si>
    <t>A</t>
    <phoneticPr fontId="1" type="noConversion"/>
  </si>
  <si>
    <t>B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</si>
  <si>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</si>
  <si>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</si>
  <si>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</si>
  <si>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r>
      <rPr>
        <sz val="12"/>
        <color theme="1"/>
        <rFont val="微軟正黑體"/>
        <family val="2"/>
        <charset val="136"/>
      </rPr>
      <t>兩個因子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共有三個水準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外加一個</t>
    </r>
    <r>
      <rPr>
        <sz val="12"/>
        <color theme="1"/>
        <rFont val="Calibri"/>
        <family val="2"/>
      </rPr>
      <t>B4</t>
    </r>
    <phoneticPr fontId="1" type="noConversion"/>
  </si>
  <si>
    <t>掃描速度</t>
    <phoneticPr fontId="1" type="noConversion"/>
  </si>
  <si>
    <t>功率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</si>
  <si>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</si>
  <si>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</si>
  <si>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</si>
  <si>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</si>
  <si>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2500 A/m</t>
    <phoneticPr fontId="1" type="noConversion"/>
  </si>
  <si>
    <t>A3</t>
    <phoneticPr fontId="1" type="noConversion"/>
  </si>
  <si>
    <t>B3</t>
    <phoneticPr fontId="1" type="noConversion"/>
  </si>
  <si>
    <t>B4</t>
    <phoneticPr fontId="1" type="noConversion"/>
  </si>
  <si>
    <r>
      <rPr>
        <sz val="12"/>
        <color theme="1"/>
        <rFont val="DFKai-SB"/>
        <family val="4"/>
        <charset val="136"/>
      </rPr>
      <t>磁導率</t>
    </r>
    <r>
      <rPr>
        <sz val="12"/>
        <color theme="1"/>
        <rFont val="Calibri"/>
        <family val="4"/>
        <charset val="161"/>
      </rPr>
      <t>μ</t>
    </r>
    <r>
      <rPr>
        <sz val="12"/>
        <color theme="1"/>
        <rFont val="Calibri"/>
        <family val="1"/>
      </rPr>
      <t>a</t>
    </r>
    <phoneticPr fontId="1" type="noConversion"/>
  </si>
  <si>
    <r>
      <rPr>
        <sz val="12"/>
        <color theme="1"/>
        <rFont val="微軟正黑體"/>
        <family val="2"/>
        <charset val="136"/>
      </rPr>
      <t>掃描速度</t>
    </r>
    <r>
      <rPr>
        <sz val="12"/>
        <color theme="1"/>
        <rFont val="Calibri"/>
        <family val="2"/>
      </rPr>
      <t>1000(mm/s)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500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300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A3</t>
    </r>
    <r>
      <rPr>
        <sz val="12"/>
        <color theme="1"/>
        <rFont val="微軟正黑體"/>
        <family val="2"/>
        <charset val="136"/>
      </rPr>
      <t>；雷射速率</t>
    </r>
    <r>
      <rPr>
        <sz val="12"/>
        <color theme="1"/>
        <rFont val="Calibri"/>
        <family val="2"/>
      </rPr>
      <t>150(W)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200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250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B3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225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B4</t>
    </r>
    <phoneticPr fontId="1" type="noConversion"/>
  </si>
  <si>
    <t>3000為A1、500為A2、300為A3；雷射速率150W為B1、200W為B2、250W為B3</t>
  </si>
  <si>
    <t>全部平均值</t>
    <phoneticPr fontId="1" type="noConversion"/>
  </si>
  <si>
    <r>
      <rPr>
        <sz val="12"/>
        <color theme="1"/>
        <rFont val="微軟正黑體"/>
        <family val="2"/>
        <charset val="136"/>
      </rPr>
      <t>全部平均值</t>
    </r>
    <r>
      <rPr>
        <sz val="12"/>
        <color theme="1"/>
        <rFont val="Calibri"/>
        <family val="2"/>
      </rPr>
      <t>:</t>
    </r>
    <phoneticPr fontId="1" type="noConversion"/>
  </si>
  <si>
    <t>線間距</t>
    <phoneticPr fontId="1" type="noConversion"/>
  </si>
  <si>
    <t>能量密度</t>
    <phoneticPr fontId="1" type="noConversion"/>
  </si>
  <si>
    <t>(mm)</t>
    <phoneticPr fontId="1" type="noConversion"/>
  </si>
  <si>
    <t>(J/mm^3)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</si>
</sst>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);[Red]\(0.00\)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DFKai-SB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Calibri"/>
      <family val="4"/>
      <charset val="136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4"/>
      <charset val="161"/>
    </font>
    <font>
      <sz val="12"/>
      <color theme="1"/>
      <name val="微軟正黑體"/>
      <family val="2"/>
      <charset val="136"/>
    </font>
    <font>
      <sz val="12"/>
      <color rgb="FFFF0000"/>
      <name val="標楷體"/>
      <family val="4"/>
      <charset val="136"/>
    </font>
    <font>
      <sz val="12"/>
      <color theme="1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2" fontId="2" fillId="0" borderId="0" xfId="0" applyNumberFormat="1" applyFont="1" applyFill="1">
      <alignment vertical="center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177" fontId="2" fillId="0" borderId="41" xfId="0" applyNumberFormat="1" applyFont="1" applyBorder="1" applyAlignment="1">
      <alignment horizontal="center" vertical="center" wrapText="1"/>
    </xf>
    <xf numFmtId="2" fontId="2" fillId="0" borderId="43" xfId="0" applyNumberFormat="1" applyFont="1" applyBorder="1" applyAlignment="1">
      <alignment horizontal="center" vertical="center" wrapText="1"/>
    </xf>
    <xf numFmtId="177" fontId="2" fillId="0" borderId="50" xfId="0" applyNumberFormat="1" applyFont="1" applyBorder="1" applyAlignment="1">
      <alignment horizontal="center" vertical="center" wrapText="1"/>
    </xf>
    <xf numFmtId="2" fontId="2" fillId="0" borderId="51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2" fontId="2" fillId="0" borderId="52" xfId="0" applyNumberFormat="1" applyFont="1" applyBorder="1" applyAlignment="1">
      <alignment horizontal="center" vertical="center" wrapText="1"/>
    </xf>
    <xf numFmtId="2" fontId="2" fillId="0" borderId="41" xfId="0" applyNumberFormat="1" applyFont="1" applyBorder="1" applyAlignment="1">
      <alignment horizontal="center" vertical="center" wrapText="1"/>
    </xf>
    <xf numFmtId="2" fontId="2" fillId="0" borderId="50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177" fontId="2" fillId="2" borderId="41" xfId="0" applyNumberFormat="1" applyFont="1" applyFill="1" applyBorder="1" applyAlignment="1">
      <alignment horizontal="center" vertical="center" wrapText="1"/>
    </xf>
    <xf numFmtId="2" fontId="2" fillId="2" borderId="5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2" fontId="2" fillId="0" borderId="58" xfId="0" applyNumberFormat="1" applyFont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 wrapText="1"/>
    </xf>
    <xf numFmtId="2" fontId="2" fillId="0" borderId="37" xfId="0" applyNumberFormat="1" applyFont="1" applyBorder="1" applyAlignment="1">
      <alignment horizontal="center" vertical="center" wrapText="1"/>
    </xf>
    <xf numFmtId="2" fontId="2" fillId="4" borderId="50" xfId="0" applyNumberFormat="1" applyFont="1" applyFill="1" applyBorder="1" applyAlignment="1">
      <alignment horizontal="center" vertical="center" wrapText="1"/>
    </xf>
    <xf numFmtId="177" fontId="2" fillId="2" borderId="50" xfId="0" applyNumberFormat="1" applyFont="1" applyFill="1" applyBorder="1" applyAlignment="1">
      <alignment horizontal="center" vertical="center" wrapText="1"/>
    </xf>
    <xf numFmtId="177" fontId="2" fillId="0" borderId="41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2" fontId="2" fillId="2" borderId="41" xfId="0" applyNumberFormat="1" applyFont="1" applyFill="1" applyBorder="1" applyAlignment="1">
      <alignment horizontal="center" vertical="center" wrapText="1"/>
    </xf>
    <xf numFmtId="2" fontId="2" fillId="0" borderId="41" xfId="0" applyNumberFormat="1" applyFont="1" applyFill="1" applyBorder="1" applyAlignment="1">
      <alignment horizontal="center" vertical="center" wrapText="1"/>
    </xf>
    <xf numFmtId="2" fontId="2" fillId="5" borderId="50" xfId="0" applyNumberFormat="1" applyFont="1" applyFill="1" applyBorder="1" applyAlignment="1">
      <alignment horizontal="center" vertical="center" wrapText="1"/>
    </xf>
    <xf numFmtId="177" fontId="2" fillId="5" borderId="50" xfId="0" applyNumberFormat="1" applyFont="1" applyFill="1" applyBorder="1" applyAlignment="1">
      <alignment horizontal="center" vertical="center" wrapText="1"/>
    </xf>
    <xf numFmtId="2" fontId="2" fillId="2" borderId="13" xfId="0" applyNumberFormat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1053.5</c:v>
                </c:pt>
                <c:pt idx="1">
                  <c:v>1037.2</c:v>
                </c:pt>
                <c:pt idx="2">
                  <c:v>962.11</c:v>
                </c:pt>
                <c:pt idx="3">
                  <c:v>1068.0999999999999</c:v>
                </c:pt>
                <c:pt idx="4">
                  <c:v>980.9</c:v>
                </c:pt>
                <c:pt idx="5">
                  <c:v>950.3</c:v>
                </c:pt>
                <c:pt idx="6">
                  <c:v>973.67</c:v>
                </c:pt>
                <c:pt idx="7">
                  <c:v>1005.06</c:v>
                </c:pt>
                <c:pt idx="8">
                  <c:v>991.82</c:v>
                </c:pt>
                <c:pt idx="9">
                  <c:v>974.35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A-4033-A7A8-A2EBFD5C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684.53</c:v>
                </c:pt>
                <c:pt idx="1">
                  <c:v>691.54</c:v>
                </c:pt>
                <c:pt idx="2">
                  <c:v>660.49</c:v>
                </c:pt>
                <c:pt idx="3">
                  <c:v>727.33</c:v>
                </c:pt>
                <c:pt idx="4">
                  <c:v>677.72</c:v>
                </c:pt>
                <c:pt idx="5">
                  <c:v>649.14</c:v>
                </c:pt>
                <c:pt idx="6">
                  <c:v>670.26</c:v>
                </c:pt>
                <c:pt idx="7">
                  <c:v>633.52</c:v>
                </c:pt>
                <c:pt idx="8" formatCode="General">
                  <c:v>632.52</c:v>
                </c:pt>
                <c:pt idx="9">
                  <c:v>636.57000000000005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4-4A79-A3FB-020D3D1E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 Hz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511.72</c:v>
                </c:pt>
                <c:pt idx="1">
                  <c:v>503.4</c:v>
                </c:pt>
                <c:pt idx="2">
                  <c:v>460.67</c:v>
                </c:pt>
                <c:pt idx="3">
                  <c:v>532.02</c:v>
                </c:pt>
                <c:pt idx="4">
                  <c:v>472.11</c:v>
                </c:pt>
                <c:pt idx="5">
                  <c:v>456.51</c:v>
                </c:pt>
                <c:pt idx="6">
                  <c:v>467.4</c:v>
                </c:pt>
                <c:pt idx="7">
                  <c:v>501.51</c:v>
                </c:pt>
                <c:pt idx="8">
                  <c:v>485.55</c:v>
                </c:pt>
                <c:pt idx="9">
                  <c:v>469.35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9-489D-B526-299CAC31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335.43</c:v>
                </c:pt>
                <c:pt idx="1">
                  <c:v>332.4</c:v>
                </c:pt>
                <c:pt idx="2">
                  <c:v>309.01</c:v>
                </c:pt>
                <c:pt idx="3">
                  <c:v>343.03</c:v>
                </c:pt>
                <c:pt idx="4">
                  <c:v>314.83</c:v>
                </c:pt>
                <c:pt idx="5">
                  <c:v>305.10000000000002</c:v>
                </c:pt>
                <c:pt idx="6">
                  <c:v>312.57</c:v>
                </c:pt>
                <c:pt idx="7">
                  <c:v>322.63</c:v>
                </c:pt>
                <c:pt idx="8">
                  <c:v>318.35000000000002</c:v>
                </c:pt>
                <c:pt idx="9">
                  <c:v>312.24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B-40E8-9AD5-E056CF2B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104.59400000000001</c:v>
                </c:pt>
                <c:pt idx="1">
                  <c:v>104.458</c:v>
                </c:pt>
                <c:pt idx="2">
                  <c:v>91.811749999999989</c:v>
                </c:pt>
                <c:pt idx="3">
                  <c:v>112.88000000000002</c:v>
                </c:pt>
                <c:pt idx="4">
                  <c:v>95.763400000000004</c:v>
                </c:pt>
                <c:pt idx="5">
                  <c:v>88.908200000000008</c:v>
                </c:pt>
                <c:pt idx="6">
                  <c:v>94.485199999999992</c:v>
                </c:pt>
                <c:pt idx="7">
                  <c:v>94.365000000000009</c:v>
                </c:pt>
                <c:pt idx="8">
                  <c:v>92.226199999999992</c:v>
                </c:pt>
                <c:pt idx="9" formatCode="General">
                  <c:v>90.513999999999996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9-480E-862C-E067EA3C4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B-41B8-B574-D3C03188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756432"/>
        <c:axId val="1538466768"/>
      </c:barChart>
      <c:catAx>
        <c:axId val="145775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6768"/>
        <c:crosses val="autoZero"/>
        <c:auto val="1"/>
        <c:lblAlgn val="ctr"/>
        <c:lblOffset val="100"/>
        <c:noMultiLvlLbl val="1"/>
      </c:catAx>
      <c:valAx>
        <c:axId val="1538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775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1-4C74-A2F9-743583607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0985360"/>
        <c:axId val="1510998480"/>
      </c:barChart>
      <c:catAx>
        <c:axId val="17709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98480"/>
        <c:crosses val="autoZero"/>
        <c:auto val="1"/>
        <c:lblAlgn val="ctr"/>
        <c:lblOffset val="100"/>
        <c:noMultiLvlLbl val="1"/>
      </c:catAx>
      <c:valAx>
        <c:axId val="15109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平均磁導率 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en-US" altLang="zh-TW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D-47B0-AF6B-F4508371A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3004960"/>
        <c:axId val="1511007632"/>
      </c:barChart>
      <c:catAx>
        <c:axId val="17630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7632"/>
        <c:crosses val="autoZero"/>
        <c:auto val="1"/>
        <c:lblAlgn val="ctr"/>
        <c:lblOffset val="100"/>
        <c:noMultiLvlLbl val="1"/>
      </c:catAx>
      <c:valAx>
        <c:axId val="1511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0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平均剩磁 </a:t>
            </a:r>
            <a:r>
              <a:rPr lang="en-US" altLang="zh-TW" baseline="0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3-4CAB-910F-2D7B63ED8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542192"/>
        <c:axId val="1769075616"/>
      </c:barChart>
      <c:catAx>
        <c:axId val="16885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5616"/>
        <c:crosses val="autoZero"/>
        <c:auto val="1"/>
        <c:lblAlgn val="ctr"/>
        <c:lblOffset val="100"/>
        <c:noMultiLvlLbl val="1"/>
      </c:catAx>
      <c:valAx>
        <c:axId val="1769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8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CBD-AC15-FC42E8F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581712"/>
        <c:axId val="1769078528"/>
      </c:barChart>
      <c:catAx>
        <c:axId val="17605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8528"/>
        <c:crosses val="autoZero"/>
        <c:auto val="1"/>
        <c:lblAlgn val="ctr"/>
        <c:lblOffset val="100"/>
        <c:noMultiLvlLbl val="1"/>
      </c:catAx>
      <c:valAx>
        <c:axId val="1769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058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E-4117-A5E5-15770D6F9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759200"/>
        <c:axId val="1538453040"/>
      </c:barChart>
      <c:catAx>
        <c:axId val="15017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53040"/>
        <c:crosses val="autoZero"/>
        <c:auto val="1"/>
        <c:lblAlgn val="ctr"/>
        <c:lblOffset val="100"/>
        <c:noMultiLvlLbl val="1"/>
      </c:catAx>
      <c:valAx>
        <c:axId val="1538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平均矯頑力 </a:t>
            </a:r>
            <a:r>
              <a:rPr lang="en-US" altLang="zh-TW" baseline="0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A-477F-8355-6EC009025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508304"/>
        <c:axId val="1769088928"/>
      </c:barChart>
      <c:catAx>
        <c:axId val="17595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8928"/>
        <c:crosses val="autoZero"/>
        <c:auto val="1"/>
        <c:lblAlgn val="ctr"/>
        <c:lblOffset val="100"/>
        <c:noMultiLvlLbl val="1"/>
      </c:catAx>
      <c:valAx>
        <c:axId val="1769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50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平均磁導率 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F-4834-A62D-A5B67F8D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477328"/>
        <c:axId val="1769072288"/>
      </c:barChart>
      <c:catAx>
        <c:axId val="1759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2288"/>
        <c:crosses val="autoZero"/>
        <c:auto val="1"/>
        <c:lblAlgn val="ctr"/>
        <c:lblOffset val="100"/>
        <c:noMultiLvlLbl val="1"/>
      </c:catAx>
      <c:valAx>
        <c:axId val="1769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4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 </a:t>
            </a:r>
            <a:r>
              <a:rPr lang="zh-TW" altLang="en-US"/>
              <a:t>平均剩磁</a:t>
            </a:r>
            <a:r>
              <a:rPr lang="en-US" altLang="zh-TW" baseline="0"/>
              <a:t> 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1-44F5-A232-2AEAF17B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642592"/>
        <c:axId val="1769081856"/>
      </c:barChart>
      <c:catAx>
        <c:axId val="17446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1856"/>
        <c:crosses val="autoZero"/>
        <c:auto val="1"/>
        <c:lblAlgn val="ctr"/>
        <c:lblOffset val="100"/>
        <c:noMultiLvlLbl val="1"/>
      </c:catAx>
      <c:valAx>
        <c:axId val="17690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464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2-4704-A1F9-B318051FA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666112"/>
        <c:axId val="1741246768"/>
      </c:barChart>
      <c:catAx>
        <c:axId val="17486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46768"/>
        <c:crosses val="autoZero"/>
        <c:auto val="1"/>
        <c:lblAlgn val="ctr"/>
        <c:lblOffset val="100"/>
        <c:noMultiLvlLbl val="1"/>
      </c:catAx>
      <c:valAx>
        <c:axId val="1741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86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平均最大磁通密度 </a:t>
            </a:r>
            <a:r>
              <a:rPr lang="en-US" altLang="zh-TW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3-4B09-BF5F-EF7BE1432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972384"/>
        <c:axId val="1741227216"/>
      </c:barChart>
      <c:catAx>
        <c:axId val="15389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27216"/>
        <c:crosses val="autoZero"/>
        <c:auto val="1"/>
        <c:lblAlgn val="ctr"/>
        <c:lblOffset val="100"/>
        <c:noMultiLvlLbl val="1"/>
      </c:catAx>
      <c:valAx>
        <c:axId val="17412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9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4-4FC8-AD7A-AE38C9219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91120"/>
        <c:axId val="1538463440"/>
      </c:barChart>
      <c:catAx>
        <c:axId val="17459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3440"/>
        <c:crosses val="autoZero"/>
        <c:auto val="1"/>
        <c:lblAlgn val="ctr"/>
        <c:lblOffset val="100"/>
        <c:noMultiLvlLbl val="1"/>
      </c:catAx>
      <c:valAx>
        <c:axId val="15384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en-US" altLang="zh-TW" baseline="0"/>
              <a:t> </a:t>
            </a:r>
            <a:r>
              <a:rPr lang="en-US" altLang="zh-TW"/>
              <a:t>Hz</a:t>
            </a:r>
            <a:r>
              <a:rPr lang="zh-TW" altLang="en-US"/>
              <a:t> 平均磁導率 </a:t>
            </a:r>
            <a:r>
              <a:rPr lang="el-GR" altLang="zh-TW" sz="1400" b="0" i="0" u="none" strike="noStrike" baseline="0">
                <a:effectLst/>
              </a:rPr>
              <a:t>μ</a:t>
            </a:r>
            <a:r>
              <a:rPr lang="en-US" altLang="zh-TW" sz="1400" b="0" i="0" u="none" strike="noStrike" baseline="0">
                <a:effectLst/>
              </a:rPr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0-4984-84A5-3C4D72A9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75120"/>
        <c:axId val="1538460112"/>
      </c:barChart>
      <c:catAx>
        <c:axId val="17459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0112"/>
        <c:crosses val="autoZero"/>
        <c:auto val="1"/>
        <c:lblAlgn val="ctr"/>
        <c:lblOffset val="100"/>
        <c:noMultiLvlLbl val="1"/>
      </c:catAx>
      <c:valAx>
        <c:axId val="15384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平均剩磁 </a:t>
            </a:r>
            <a:r>
              <a:rPr lang="en-US" altLang="zh-TW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4-456D-A4C4-451D909C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457008"/>
        <c:axId val="1511002640"/>
      </c:barChart>
      <c:catAx>
        <c:axId val="17474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2640"/>
        <c:crosses val="autoZero"/>
        <c:auto val="1"/>
        <c:lblAlgn val="ctr"/>
        <c:lblOffset val="100"/>
        <c:noMultiLvlLbl val="1"/>
      </c:catAx>
      <c:valAx>
        <c:axId val="15110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4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平均鐵損 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7-4DB2-BDB8-AA509D65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825904"/>
        <c:axId val="1741200176"/>
      </c:barChart>
      <c:catAx>
        <c:axId val="17508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00176"/>
        <c:crosses val="autoZero"/>
        <c:auto val="1"/>
        <c:lblAlgn val="ctr"/>
        <c:lblOffset val="100"/>
        <c:noMultiLvlLbl val="1"/>
      </c:catAx>
      <c:valAx>
        <c:axId val="17412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8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1017.6033333333334</c:v>
                </c:pt>
                <c:pt idx="1">
                  <c:v>999.76666666666677</c:v>
                </c:pt>
                <c:pt idx="2">
                  <c:v>1314.9666666666667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F-44C4-9E7D-D0D962CAC4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1031.7566666666667</c:v>
                </c:pt>
                <c:pt idx="4">
                  <c:v>1007.7199999999999</c:v>
                </c:pt>
                <c:pt idx="5">
                  <c:v>968.07666666666671</c:v>
                </c:pt>
                <c:pt idx="6" formatCode="General">
                  <c:v>974.35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F-44C4-9E7D-D0D962CA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Hz'!$P$24:$P$30</c:f>
              <c:numCache>
                <c:formatCode>0.00_);[Red]\(0.00\)</c:formatCode>
                <c:ptCount val="7"/>
                <c:pt idx="0">
                  <c:v>678.85333333333335</c:v>
                </c:pt>
                <c:pt idx="1">
                  <c:v>684.73</c:v>
                </c:pt>
                <c:pt idx="2">
                  <c:v>857.62333333333333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9-4EDF-9DFA-BB76AC2F72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Hz'!$Q$24:$Q$30</c:f>
              <c:numCache>
                <c:formatCode>0.00_);[Red]\(0.00\)</c:formatCode>
                <c:ptCount val="7"/>
                <c:pt idx="3">
                  <c:v>671.76</c:v>
                </c:pt>
                <c:pt idx="4">
                  <c:v>667.59333333333336</c:v>
                </c:pt>
                <c:pt idx="5">
                  <c:v>636.57000000000005</c:v>
                </c:pt>
                <c:pt idx="6" formatCode="0.00">
                  <c:v>636.57000000000005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9-4EDF-9DFA-BB76AC2F7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Hz'!$AC$24:$AC$30</c:f>
              <c:numCache>
                <c:formatCode>0.00_);[Red]\(0.00\)</c:formatCode>
                <c:ptCount val="7"/>
                <c:pt idx="0" formatCode="0.00">
                  <c:v>325.61333333333329</c:v>
                </c:pt>
                <c:pt idx="1">
                  <c:v>320.98666666666662</c:v>
                </c:pt>
                <c:pt idx="2">
                  <c:v>421.93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0-4D72-83B2-F669ABCA47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Hz'!$AD$24:$AD$30</c:f>
              <c:numCache>
                <c:formatCode>General</c:formatCode>
                <c:ptCount val="7"/>
                <c:pt idx="3" formatCode="0.00_);[Red]\(0.00\)">
                  <c:v>330.34333333333331</c:v>
                </c:pt>
                <c:pt idx="4" formatCode="0.00_);[Red]\(0.00\)">
                  <c:v>323.28666666666669</c:v>
                </c:pt>
                <c:pt idx="5" formatCode="0.00_);[Red]\(0.00\)">
                  <c:v>310.82</c:v>
                </c:pt>
                <c:pt idx="6" formatCode="0.00">
                  <c:v>312.24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0-4D72-83B2-F669ABCA47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Hz'!$AP$24:$AP$30</c:f>
              <c:numCache>
                <c:formatCode>0.00_);[Red]\(0.00\)</c:formatCode>
                <c:ptCount val="7"/>
                <c:pt idx="0" formatCode="0.00">
                  <c:v>491.93</c:v>
                </c:pt>
                <c:pt idx="1">
                  <c:v>486.87999999999994</c:v>
                </c:pt>
                <c:pt idx="2">
                  <c:v>641.27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3-4173-8C5D-05A49389FB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Hz'!$AQ$24:$AQ$30</c:f>
              <c:numCache>
                <c:formatCode>General</c:formatCode>
                <c:ptCount val="7"/>
                <c:pt idx="3" formatCode="0.00_);[Red]\(0.00\)">
                  <c:v>549.29666666666674</c:v>
                </c:pt>
                <c:pt idx="4" formatCode="0.00_);[Red]\(0.00\)">
                  <c:v>569.21333333333325</c:v>
                </c:pt>
                <c:pt idx="5" formatCode="0.00_);[Red]\(0.00\)">
                  <c:v>569.29333333333341</c:v>
                </c:pt>
                <c:pt idx="6">
                  <c:v>469.35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3-4173-8C5D-05A49389FB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剩磁</a:t>
                </a:r>
                <a:r>
                  <a:rPr lang="en-US" altLang="zh-TW"/>
                  <a:t>Br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Hz'!$BC$24:$BC$30</c:f>
              <c:numCache>
                <c:formatCode>0.00_);[Red]\(0.00\)</c:formatCode>
                <c:ptCount val="7"/>
                <c:pt idx="0" formatCode="0.00">
                  <c:v>100.28791666666666</c:v>
                </c:pt>
                <c:pt idx="1">
                  <c:v>99.183866666666688</c:v>
                </c:pt>
                <c:pt idx="2">
                  <c:v>123.86346666666667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A-437E-B976-3E77643DCE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Hz'!$BD$24:$BD$30</c:f>
              <c:numCache>
                <c:formatCode>General</c:formatCode>
                <c:ptCount val="7"/>
                <c:pt idx="3" formatCode="0.00_);[Red]\(0.00\)">
                  <c:v>98.195466666666675</c:v>
                </c:pt>
                <c:pt idx="4" formatCode="0.00_);[Red]\(0.00\)">
                  <c:v>90.982050000000001</c:v>
                </c:pt>
                <c:pt idx="5" formatCode="0.00_);[Red]\(0.00\)">
                  <c:v>90.513999999999996</c:v>
                </c:pt>
                <c:pt idx="6">
                  <c:v>90.513999999999996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A-437E-B976-3E77643DCE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鐵損</a:t>
                </a:r>
                <a:r>
                  <a:rPr lang="en-US" altLang="zh-TW" sz="1000" b="0" i="0" u="none" strike="noStrike" baseline="0">
                    <a:effectLst/>
                  </a:rPr>
                  <a:t>Pcv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'!$C$23:$C$29</c:f>
              <c:numCache>
                <c:formatCode>0.00_);[Red]\(0.00\)</c:formatCode>
                <c:ptCount val="7"/>
                <c:pt idx="0">
                  <c:v>1005.6066666666667</c:v>
                </c:pt>
                <c:pt idx="1">
                  <c:v>988.57999999999993</c:v>
                </c:pt>
                <c:pt idx="2">
                  <c:v>1305.7033333333334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4-41BF-AC22-E46C3BFCD8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'!$D$23:$D$29</c:f>
              <c:numCache>
                <c:formatCode>0.00_);[Red]\(0.00\)</c:formatCode>
                <c:ptCount val="7"/>
                <c:pt idx="3">
                  <c:v>1017.9066666666668</c:v>
                </c:pt>
                <c:pt idx="4">
                  <c:v>997.94333333333327</c:v>
                </c:pt>
                <c:pt idx="5">
                  <c:v>961.92333333333329</c:v>
                </c:pt>
                <c:pt idx="6" formatCode="General">
                  <c:v>966.35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4-41BF-AC22-E46C3BFCD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'!$C$23:$C$29</c:f>
              <c:numCache>
                <c:formatCode>0.00_);[Red]\(0.00\)</c:formatCode>
                <c:ptCount val="7"/>
                <c:pt idx="0">
                  <c:v>903.67000000000007</c:v>
                </c:pt>
                <c:pt idx="1">
                  <c:v>883.35333333333335</c:v>
                </c:pt>
                <c:pt idx="2">
                  <c:v>1202.1666666666667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2-45FC-8833-A34E152ADD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'!$D$23:$D$29</c:f>
              <c:numCache>
                <c:formatCode>0.00_);[Red]\(0.00\)</c:formatCode>
                <c:ptCount val="7"/>
                <c:pt idx="3">
                  <c:v>900.85</c:v>
                </c:pt>
                <c:pt idx="4">
                  <c:v>903.07333333333338</c:v>
                </c:pt>
                <c:pt idx="5">
                  <c:v>886.61333333333334</c:v>
                </c:pt>
                <c:pt idx="6" formatCode="General">
                  <c:v>895.96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2-45FC-8833-A34E152AD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'!$C$23:$C$29</c:f>
              <c:numCache>
                <c:formatCode>0.00_);[Red]\(0.00\)</c:formatCode>
                <c:ptCount val="7"/>
                <c:pt idx="0">
                  <c:v>660.19333333333327</c:v>
                </c:pt>
                <c:pt idx="1">
                  <c:v>646.58333333333337</c:v>
                </c:pt>
                <c:pt idx="2">
                  <c:v>912.86999999999989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6-4A1B-8580-3E551505519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'!$D$23:$D$29</c:f>
              <c:numCache>
                <c:formatCode>0.00_);[Red]\(0.00\)</c:formatCode>
                <c:ptCount val="7"/>
                <c:pt idx="3">
                  <c:v>650.1633333333333</c:v>
                </c:pt>
                <c:pt idx="4">
                  <c:v>669.99000000000012</c:v>
                </c:pt>
                <c:pt idx="5">
                  <c:v>670.01666666666654</c:v>
                </c:pt>
                <c:pt idx="6" formatCode="General">
                  <c:v>688.43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6-4A1B-8580-3E5515055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200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'!$P$23:$P$29</c:f>
              <c:numCache>
                <c:formatCode>0.00_);[Red]\(0.00\)</c:formatCode>
                <c:ptCount val="7"/>
                <c:pt idx="0">
                  <c:v>1152.8066666666666</c:v>
                </c:pt>
                <c:pt idx="1">
                  <c:v>1157.5599999999997</c:v>
                </c:pt>
                <c:pt idx="2">
                  <c:v>1419.8133333333333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9-4B3A-887B-958DE8BF67C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'!$Q$23:$Q$29</c:f>
              <c:numCache>
                <c:formatCode>0.00_);[Red]\(0.00\)</c:formatCode>
                <c:ptCount val="7"/>
                <c:pt idx="3">
                  <c:v>1140.9733333333334</c:v>
                </c:pt>
                <c:pt idx="4">
                  <c:v>1121.7</c:v>
                </c:pt>
                <c:pt idx="5">
                  <c:v>1071.8333333333333</c:v>
                </c:pt>
                <c:pt idx="6" formatCode="0.00">
                  <c:v>1039.3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9-4B3A-887B-958DE8BF67C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400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27511485696351029"/>
          <c:y val="1.8946768531655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'!$P$23:$P$29</c:f>
              <c:numCache>
                <c:formatCode>0.00_);[Red]\(0.00\)</c:formatCode>
                <c:ptCount val="7"/>
                <c:pt idx="0">
                  <c:v>1544.4266666666665</c:v>
                </c:pt>
                <c:pt idx="1">
                  <c:v>1541.5200000000002</c:v>
                </c:pt>
                <c:pt idx="2">
                  <c:v>1898.426666666667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E-40D9-AB3E-2FABAF75E9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'!$Q$23:$Q$29</c:f>
              <c:numCache>
                <c:formatCode>0.00_);[Red]\(0.00\)</c:formatCode>
                <c:ptCount val="7"/>
                <c:pt idx="3">
                  <c:v>1527.9399999999998</c:v>
                </c:pt>
                <c:pt idx="4">
                  <c:v>1499.4399999999998</c:v>
                </c:pt>
                <c:pt idx="5">
                  <c:v>1434.5333333333335</c:v>
                </c:pt>
                <c:pt idx="6" formatCode="0.00">
                  <c:v>1390.34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E-40D9-AB3E-2FABAF75E9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800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'!$P$23:$P$29</c:f>
              <c:numCache>
                <c:formatCode>0.00_);[Red]\(0.00\)</c:formatCode>
                <c:ptCount val="7"/>
                <c:pt idx="0">
                  <c:v>1789.4333333333334</c:v>
                </c:pt>
                <c:pt idx="1">
                  <c:v>1782.0533333333333</c:v>
                </c:pt>
                <c:pt idx="2">
                  <c:v>2253.4133333333334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4-48B0-AFB4-218E70A0FF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'!$Q$23:$Q$29</c:f>
              <c:numCache>
                <c:formatCode>0.00_);[Red]\(0.00\)</c:formatCode>
                <c:ptCount val="7"/>
                <c:pt idx="3">
                  <c:v>1772.7733333333333</c:v>
                </c:pt>
                <c:pt idx="4">
                  <c:v>1752.12</c:v>
                </c:pt>
                <c:pt idx="5">
                  <c:v>1707.9800000000002</c:v>
                </c:pt>
                <c:pt idx="6" formatCode="0.00">
                  <c:v>1671.22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4-48B0-AFB4-218E70A0FF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'!$AC$23:$AC$29</c:f>
              <c:numCache>
                <c:formatCode>0.00_);[Red]\(0.00\)</c:formatCode>
                <c:ptCount val="7"/>
                <c:pt idx="0" formatCode="0.00">
                  <c:v>320.45999999999998</c:v>
                </c:pt>
                <c:pt idx="1">
                  <c:v>315.20999999999998</c:v>
                </c:pt>
                <c:pt idx="2">
                  <c:v>416.7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7-4342-8E5F-FAEA9B6070A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'!$AD$23:$AD$29</c:f>
              <c:numCache>
                <c:formatCode>General</c:formatCode>
                <c:ptCount val="7"/>
                <c:pt idx="3" formatCode="0.00_);[Red]\(0.00\)">
                  <c:v>324.26333333333332</c:v>
                </c:pt>
                <c:pt idx="4" formatCode="0.00_);[Red]\(0.00\)">
                  <c:v>318.15333333333331</c:v>
                </c:pt>
                <c:pt idx="5" formatCode="0.00_);[Red]\(0.00\)">
                  <c:v>306.86666666666662</c:v>
                </c:pt>
                <c:pt idx="6" formatCode="0.00">
                  <c:v>309.26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7-4342-8E5F-FAEA9B6070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'!$AC$23:$AC$29</c:f>
              <c:numCache>
                <c:formatCode>0.00_);[Red]\(0.00\)</c:formatCode>
                <c:ptCount val="7"/>
                <c:pt idx="0" formatCode="0.00">
                  <c:v>287.37000000000006</c:v>
                </c:pt>
                <c:pt idx="1">
                  <c:v>281.41000000000003</c:v>
                </c:pt>
                <c:pt idx="2">
                  <c:v>382.95000000000005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6-4B0E-9FB7-92B48519A7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'!$AD$23:$AD$29</c:f>
              <c:numCache>
                <c:formatCode>General</c:formatCode>
                <c:ptCount val="7"/>
                <c:pt idx="3" formatCode="0.00_);[Red]\(0.00\)">
                  <c:v>286.80666666666667</c:v>
                </c:pt>
                <c:pt idx="4" formatCode="0.00_);[Red]\(0.00\)">
                  <c:v>287.38</c:v>
                </c:pt>
                <c:pt idx="5" formatCode="0.00_);[Red]\(0.00\)">
                  <c:v>282.3966666666667</c:v>
                </c:pt>
                <c:pt idx="6" formatCode="0.00">
                  <c:v>285.44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6-4B0E-9FB7-92B48519A7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'!$AC$23:$AC$29</c:f>
              <c:numCache>
                <c:formatCode>0.00_);[Red]\(0.00\)</c:formatCode>
                <c:ptCount val="7"/>
                <c:pt idx="0" formatCode="0.00">
                  <c:v>209.35</c:v>
                </c:pt>
                <c:pt idx="1">
                  <c:v>205.02333333333331</c:v>
                </c:pt>
                <c:pt idx="2">
                  <c:v>289.77999999999997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96B-811B-FFE0839D54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'!$AD$23:$AD$29</c:f>
              <c:numCache>
                <c:formatCode>General</c:formatCode>
                <c:ptCount val="7"/>
                <c:pt idx="3" formatCode="0.00_);[Red]\(0.00\)">
                  <c:v>206.21333333333334</c:v>
                </c:pt>
                <c:pt idx="4" formatCode="0.00_);[Red]\(0.00\)">
                  <c:v>212.63</c:v>
                </c:pt>
                <c:pt idx="5" formatCode="0.00_);[Red]\(0.00\)">
                  <c:v>212.58</c:v>
                </c:pt>
                <c:pt idx="6" formatCode="0.00">
                  <c:v>218.19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B-496B-811B-FFE0839D54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'!$AP$23:$AP$29</c:f>
              <c:numCache>
                <c:formatCode>0.00_);[Red]\(0.00\)</c:formatCode>
                <c:ptCount val="7"/>
                <c:pt idx="0" formatCode="0.00">
                  <c:v>591.38333333333333</c:v>
                </c:pt>
                <c:pt idx="1">
                  <c:v>583.06333333333328</c:v>
                </c:pt>
                <c:pt idx="2">
                  <c:v>760.34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9-48A8-8C3C-EEBCEC07B2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'!$AQ$23:$AQ$29</c:f>
              <c:numCache>
                <c:formatCode>General</c:formatCode>
                <c:ptCount val="7"/>
                <c:pt idx="3" formatCode="0.00_);[Red]\(0.00\)">
                  <c:v>606.56666666666661</c:v>
                </c:pt>
                <c:pt idx="4" formatCode="0.00_);[Red]\(0.00\)">
                  <c:v>587.36666666666667</c:v>
                </c:pt>
                <c:pt idx="5" formatCode="0.00_);[Red]\(0.00\)">
                  <c:v>555.65666666666664</c:v>
                </c:pt>
                <c:pt idx="6">
                  <c:v>555.59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9-48A8-8C3C-EEBCEC07B2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'!$AP$23:$AP$29</c:f>
              <c:numCache>
                <c:formatCode>0.00_);[Red]\(0.00\)</c:formatCode>
                <c:ptCount val="7"/>
                <c:pt idx="0" formatCode="0.00">
                  <c:v>639.56333333333339</c:v>
                </c:pt>
                <c:pt idx="1">
                  <c:v>627.45333333333338</c:v>
                </c:pt>
                <c:pt idx="2">
                  <c:v>826.20666666666659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D-4D27-9768-C7A681AE5B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'!$AQ$23:$AQ$29</c:f>
              <c:numCache>
                <c:formatCode>General</c:formatCode>
                <c:ptCount val="7"/>
                <c:pt idx="3" formatCode="0.00_);[Red]\(0.00\)">
                  <c:v>650.66</c:v>
                </c:pt>
                <c:pt idx="4" formatCode="0.00_);[Red]\(0.00\)">
                  <c:v>635.01333333333332</c:v>
                </c:pt>
                <c:pt idx="5" formatCode="0.00_);[Red]\(0.00\)">
                  <c:v>605.51666666666677</c:v>
                </c:pt>
                <c:pt idx="6">
                  <c:v>606.1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D-4D27-9768-C7A681AE5B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'!$AP$23:$AP$29</c:f>
              <c:numCache>
                <c:formatCode>0.00_);[Red]\(0.00\)</c:formatCode>
                <c:ptCount val="7"/>
                <c:pt idx="0" formatCode="0.00">
                  <c:v>549.30666666666662</c:v>
                </c:pt>
                <c:pt idx="1">
                  <c:v>536.2833333333333</c:v>
                </c:pt>
                <c:pt idx="2">
                  <c:v>745.17000000000007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4-49EB-B7A2-EEE82BB955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'!$AQ$23:$AQ$29</c:f>
              <c:numCache>
                <c:formatCode>General</c:formatCode>
                <c:ptCount val="7"/>
                <c:pt idx="3" formatCode="0.00_);[Red]\(0.00\)">
                  <c:v>543.68333333333328</c:v>
                </c:pt>
                <c:pt idx="4" formatCode="0.00_);[Red]\(0.00\)">
                  <c:v>554.25666666666666</c:v>
                </c:pt>
                <c:pt idx="5" formatCode="0.00_);[Red]\(0.00\)">
                  <c:v>547.30999999999995</c:v>
                </c:pt>
                <c:pt idx="6">
                  <c:v>556.53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4-49EB-B7A2-EEE82BB955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'!$BC$23:$BC$29</c:f>
              <c:numCache>
                <c:formatCode>0.00_);[Red]\(0.00\)</c:formatCode>
                <c:ptCount val="7"/>
                <c:pt idx="0" formatCode="0.00">
                  <c:v>746.37083333333339</c:v>
                </c:pt>
                <c:pt idx="1">
                  <c:v>751.31000000000006</c:v>
                </c:pt>
                <c:pt idx="2">
                  <c:v>908.76733333333323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8-4B2F-8FED-D63783447E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'!$BD$23:$BD$29</c:f>
              <c:numCache>
                <c:formatCode>General</c:formatCode>
                <c:ptCount val="7"/>
                <c:pt idx="3" formatCode="0.00_);[Red]\(0.00\)">
                  <c:v>793.21466666666663</c:v>
                </c:pt>
                <c:pt idx="4" formatCode="0.00_);[Red]\(0.00\)">
                  <c:v>726.27466666666669</c:v>
                </c:pt>
                <c:pt idx="5" formatCode="0.00_);[Red]\(0.00\)">
                  <c:v>668.22550000000001</c:v>
                </c:pt>
                <c:pt idx="6">
                  <c:v>656.2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8-4B2F-8FED-D63783447E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'!$BC$23:$BC$29</c:f>
              <c:numCache>
                <c:formatCode>0.00_);[Red]\(0.00\)</c:formatCode>
                <c:ptCount val="7"/>
                <c:pt idx="0" formatCode="0.00">
                  <c:v>1851.1383333333333</c:v>
                </c:pt>
                <c:pt idx="1">
                  <c:v>1807.5933333333335</c:v>
                </c:pt>
                <c:pt idx="2">
                  <c:v>2310.92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C-4B99-9E3E-4D8593BF252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'!$BD$23:$BD$29</c:f>
              <c:numCache>
                <c:formatCode>General</c:formatCode>
                <c:ptCount val="7"/>
                <c:pt idx="3" formatCode="0.00_);[Red]\(0.00\)">
                  <c:v>1893</c:v>
                </c:pt>
                <c:pt idx="4" formatCode="0.00_);[Red]\(0.00\)">
                  <c:v>1808.92</c:v>
                </c:pt>
                <c:pt idx="5" formatCode="0.00_);[Red]\(0.00\)">
                  <c:v>1705.7916666666667</c:v>
                </c:pt>
                <c:pt idx="6">
                  <c:v>1685.8200000000002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C-4B99-9E3E-4D8593BF25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'!$BC$23:$BC$29</c:f>
              <c:numCache>
                <c:formatCode>0.00_);[Red]\(0.00\)</c:formatCode>
                <c:ptCount val="7"/>
                <c:pt idx="0" formatCode="0.00">
                  <c:v>3171.7016666666664</c:v>
                </c:pt>
                <c:pt idx="1">
                  <c:v>3092.0866666666666</c:v>
                </c:pt>
                <c:pt idx="2">
                  <c:v>4207.1533333333336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B-4D13-AA09-A210D89E2C5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'!$BD$23:$BD$29</c:f>
              <c:numCache>
                <c:formatCode>General</c:formatCode>
                <c:ptCount val="7"/>
                <c:pt idx="3" formatCode="0.00_);[Red]\(0.00\)">
                  <c:v>3144.5866666666666</c:v>
                </c:pt>
                <c:pt idx="4" formatCode="0.00_);[Red]\(0.00\)">
                  <c:v>3169.28</c:v>
                </c:pt>
                <c:pt idx="5" formatCode="0.00_);[Red]\(0.00\)">
                  <c:v>3108.4416666666671</c:v>
                </c:pt>
                <c:pt idx="6">
                  <c:v>3145.9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B-4D13-AA09-A210D89E2C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1053.5</c:v>
                </c:pt>
                <c:pt idx="1">
                  <c:v>1037.2</c:v>
                </c:pt>
                <c:pt idx="2">
                  <c:v>962.11</c:v>
                </c:pt>
                <c:pt idx="3">
                  <c:v>1068.0999999999999</c:v>
                </c:pt>
                <c:pt idx="4">
                  <c:v>980.9</c:v>
                </c:pt>
                <c:pt idx="5">
                  <c:v>950.3</c:v>
                </c:pt>
                <c:pt idx="6">
                  <c:v>973.67</c:v>
                </c:pt>
                <c:pt idx="7">
                  <c:v>1005.06</c:v>
                </c:pt>
                <c:pt idx="8">
                  <c:v>991.82</c:v>
                </c:pt>
                <c:pt idx="9">
                  <c:v>974.35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5-40A8-8B67-67B9B110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684.53</c:v>
                </c:pt>
                <c:pt idx="1">
                  <c:v>691.54</c:v>
                </c:pt>
                <c:pt idx="2">
                  <c:v>660.49</c:v>
                </c:pt>
                <c:pt idx="3">
                  <c:v>727.33</c:v>
                </c:pt>
                <c:pt idx="4">
                  <c:v>677.72</c:v>
                </c:pt>
                <c:pt idx="5">
                  <c:v>649.14</c:v>
                </c:pt>
                <c:pt idx="6">
                  <c:v>670.26</c:v>
                </c:pt>
                <c:pt idx="7">
                  <c:v>633.52</c:v>
                </c:pt>
                <c:pt idx="8" formatCode="General">
                  <c:v>632.52</c:v>
                </c:pt>
                <c:pt idx="9">
                  <c:v>636.57000000000005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C-40F8-A5CF-925D3CFC0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335.43</c:v>
                </c:pt>
                <c:pt idx="1">
                  <c:v>332.4</c:v>
                </c:pt>
                <c:pt idx="2">
                  <c:v>309.01</c:v>
                </c:pt>
                <c:pt idx="3">
                  <c:v>343.03</c:v>
                </c:pt>
                <c:pt idx="4">
                  <c:v>314.83</c:v>
                </c:pt>
                <c:pt idx="5">
                  <c:v>305.10000000000002</c:v>
                </c:pt>
                <c:pt idx="6">
                  <c:v>312.57</c:v>
                </c:pt>
                <c:pt idx="7">
                  <c:v>322.63</c:v>
                </c:pt>
                <c:pt idx="8">
                  <c:v>318.35000000000002</c:v>
                </c:pt>
                <c:pt idx="9">
                  <c:v>312.24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9-4831-9F5F-900CEBB2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511.72</c:v>
                </c:pt>
                <c:pt idx="1">
                  <c:v>503.4</c:v>
                </c:pt>
                <c:pt idx="2">
                  <c:v>460.67</c:v>
                </c:pt>
                <c:pt idx="3">
                  <c:v>532.02</c:v>
                </c:pt>
                <c:pt idx="4">
                  <c:v>472.11</c:v>
                </c:pt>
                <c:pt idx="5">
                  <c:v>456.51</c:v>
                </c:pt>
                <c:pt idx="6">
                  <c:v>467.4</c:v>
                </c:pt>
                <c:pt idx="7">
                  <c:v>501.51</c:v>
                </c:pt>
                <c:pt idx="8">
                  <c:v>485.55</c:v>
                </c:pt>
                <c:pt idx="9">
                  <c:v>469.35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873-AFBB-1FE3049CA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104.59400000000001</c:v>
                </c:pt>
                <c:pt idx="1">
                  <c:v>104.458</c:v>
                </c:pt>
                <c:pt idx="2">
                  <c:v>91.811749999999989</c:v>
                </c:pt>
                <c:pt idx="3">
                  <c:v>112.88000000000002</c:v>
                </c:pt>
                <c:pt idx="4">
                  <c:v>95.763400000000004</c:v>
                </c:pt>
                <c:pt idx="5">
                  <c:v>88.908200000000008</c:v>
                </c:pt>
                <c:pt idx="6">
                  <c:v>94.485199999999992</c:v>
                </c:pt>
                <c:pt idx="7">
                  <c:v>94.365000000000009</c:v>
                </c:pt>
                <c:pt idx="8">
                  <c:v>92.226199999999992</c:v>
                </c:pt>
                <c:pt idx="9" formatCode="General">
                  <c:v>90.513999999999996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8-49BB-BBA9-C7509DBB9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1017.6033333333334</c:v>
                </c:pt>
                <c:pt idx="1">
                  <c:v>999.76666666666677</c:v>
                </c:pt>
                <c:pt idx="2">
                  <c:v>1314.9666666666667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E-4984-9F95-FDEDF4E775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1031.7566666666667</c:v>
                </c:pt>
                <c:pt idx="4">
                  <c:v>1007.7199999999999</c:v>
                </c:pt>
                <c:pt idx="5">
                  <c:v>968.07666666666671</c:v>
                </c:pt>
                <c:pt idx="6" formatCode="General">
                  <c:v>974.35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E-4984-9F95-FDEDF4E7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Hz'!$P$24:$P$30</c:f>
              <c:numCache>
                <c:formatCode>0.00_);[Red]\(0.00\)</c:formatCode>
                <c:ptCount val="7"/>
                <c:pt idx="0">
                  <c:v>678.85333333333335</c:v>
                </c:pt>
                <c:pt idx="1">
                  <c:v>684.73</c:v>
                </c:pt>
                <c:pt idx="2">
                  <c:v>857.62333333333333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E-4977-8DB4-DB25811F16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Hz'!$O$24:$O$30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Hz'!$Q$24:$Q$30</c:f>
              <c:numCache>
                <c:formatCode>0.00_);[Red]\(0.00\)</c:formatCode>
                <c:ptCount val="7"/>
                <c:pt idx="3">
                  <c:v>671.76</c:v>
                </c:pt>
                <c:pt idx="4">
                  <c:v>667.59333333333336</c:v>
                </c:pt>
                <c:pt idx="5">
                  <c:v>636.57000000000005</c:v>
                </c:pt>
                <c:pt idx="6" formatCode="0.00">
                  <c:v>636.57000000000005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E-4977-8DB4-DB25811F16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Hz'!$AC$24:$AC$30</c:f>
              <c:numCache>
                <c:formatCode>0.00_);[Red]\(0.00\)</c:formatCode>
                <c:ptCount val="7"/>
                <c:pt idx="0" formatCode="0.00">
                  <c:v>325.61333333333329</c:v>
                </c:pt>
                <c:pt idx="1">
                  <c:v>320.98666666666662</c:v>
                </c:pt>
                <c:pt idx="2">
                  <c:v>421.93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8-4F6D-9C30-567D2A307B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Hz'!$AB$24:$AB$30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Hz'!$AD$24:$AD$30</c:f>
              <c:numCache>
                <c:formatCode>General</c:formatCode>
                <c:ptCount val="7"/>
                <c:pt idx="3" formatCode="0.00_);[Red]\(0.00\)">
                  <c:v>330.34333333333331</c:v>
                </c:pt>
                <c:pt idx="4" formatCode="0.00_);[Red]\(0.00\)">
                  <c:v>323.28666666666669</c:v>
                </c:pt>
                <c:pt idx="5" formatCode="0.00_);[Red]\(0.00\)">
                  <c:v>310.82</c:v>
                </c:pt>
                <c:pt idx="6" formatCode="0.00">
                  <c:v>312.24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8-4F6D-9C30-567D2A307B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Hz'!$AP$24:$AP$30</c:f>
              <c:numCache>
                <c:formatCode>0.00_);[Red]\(0.00\)</c:formatCode>
                <c:ptCount val="7"/>
                <c:pt idx="0" formatCode="0.00">
                  <c:v>491.93</c:v>
                </c:pt>
                <c:pt idx="1">
                  <c:v>486.87999999999994</c:v>
                </c:pt>
                <c:pt idx="2">
                  <c:v>641.27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3-4CDB-8292-0DBA882FF7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Hz'!$AO$24:$AO$30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Hz'!$AQ$24:$AQ$30</c:f>
              <c:numCache>
                <c:formatCode>General</c:formatCode>
                <c:ptCount val="7"/>
                <c:pt idx="3" formatCode="0.00_);[Red]\(0.00\)">
                  <c:v>549.29666666666674</c:v>
                </c:pt>
                <c:pt idx="4" formatCode="0.00_);[Red]\(0.00\)">
                  <c:v>569.21333333333325</c:v>
                </c:pt>
                <c:pt idx="5" formatCode="0.00_);[Red]\(0.00\)">
                  <c:v>569.29333333333341</c:v>
                </c:pt>
                <c:pt idx="6">
                  <c:v>469.35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3-4CDB-8292-0DBA882FF7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Hz'!$BC$24:$BC$30</c:f>
              <c:numCache>
                <c:formatCode>0.00_);[Red]\(0.00\)</c:formatCode>
                <c:ptCount val="7"/>
                <c:pt idx="0" formatCode="0.00">
                  <c:v>100.28791666666666</c:v>
                </c:pt>
                <c:pt idx="1">
                  <c:v>99.183866666666688</c:v>
                </c:pt>
                <c:pt idx="2">
                  <c:v>123.86346666666667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7-4511-8DA0-019124D7A3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Hz'!$BB$24:$BB$30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Hz'!$BD$24:$BD$30</c:f>
              <c:numCache>
                <c:formatCode>General</c:formatCode>
                <c:ptCount val="7"/>
                <c:pt idx="3" formatCode="0.00_);[Red]\(0.00\)">
                  <c:v>98.195466666666675</c:v>
                </c:pt>
                <c:pt idx="4" formatCode="0.00_);[Red]\(0.00\)">
                  <c:v>90.982050000000001</c:v>
                </c:pt>
                <c:pt idx="5" formatCode="0.00_);[Red]\(0.00\)">
                  <c:v>90.513999999999996</c:v>
                </c:pt>
                <c:pt idx="6">
                  <c:v>90.513999999999996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7-4511-8DA0-019124D7A3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'!$M$5:$M$14</c:f>
              <c:numCache>
                <c:formatCode>0.00_);[Red]\(0.00\)</c:formatCode>
                <c:ptCount val="10"/>
                <c:pt idx="0">
                  <c:v>1040.08</c:v>
                </c:pt>
                <c:pt idx="1">
                  <c:v>1021.86</c:v>
                </c:pt>
                <c:pt idx="2">
                  <c:v>954.88</c:v>
                </c:pt>
                <c:pt idx="3">
                  <c:v>1049.3</c:v>
                </c:pt>
                <c:pt idx="4">
                  <c:v>971.52</c:v>
                </c:pt>
                <c:pt idx="5">
                  <c:v>944.92</c:v>
                </c:pt>
                <c:pt idx="6">
                  <c:v>964.34</c:v>
                </c:pt>
                <c:pt idx="7">
                  <c:v>1000.45</c:v>
                </c:pt>
                <c:pt idx="8">
                  <c:v>985.97</c:v>
                </c:pt>
                <c:pt idx="9">
                  <c:v>966.35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5-4C52-A39F-3615D6696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'!$AA$5:$AA$14</c:f>
              <c:numCache>
                <c:formatCode>0.00</c:formatCode>
                <c:ptCount val="10"/>
                <c:pt idx="0">
                  <c:v>1166.42</c:v>
                </c:pt>
                <c:pt idx="1">
                  <c:v>1180.26</c:v>
                </c:pt>
                <c:pt idx="2">
                  <c:v>1111.74</c:v>
                </c:pt>
                <c:pt idx="3">
                  <c:v>1259.46</c:v>
                </c:pt>
                <c:pt idx="4">
                  <c:v>1143.8599999999999</c:v>
                </c:pt>
                <c:pt idx="5">
                  <c:v>1069.3599999999999</c:v>
                </c:pt>
                <c:pt idx="6">
                  <c:v>1144.76</c:v>
                </c:pt>
                <c:pt idx="7">
                  <c:v>1040.98</c:v>
                </c:pt>
                <c:pt idx="8">
                  <c:v>1034.4000000000001</c:v>
                </c:pt>
                <c:pt idx="9">
                  <c:v>1039.3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1-40F1-A0AF-277449CB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'!$AO$5:$AO$14</c:f>
              <c:numCache>
                <c:formatCode>0.00</c:formatCode>
                <c:ptCount val="10"/>
                <c:pt idx="0">
                  <c:v>330.68</c:v>
                </c:pt>
                <c:pt idx="1">
                  <c:v>326.05</c:v>
                </c:pt>
                <c:pt idx="2">
                  <c:v>304.64999999999998</c:v>
                </c:pt>
                <c:pt idx="3">
                  <c:v>334.96</c:v>
                </c:pt>
                <c:pt idx="4">
                  <c:v>309.77</c:v>
                </c:pt>
                <c:pt idx="5">
                  <c:v>300.89999999999998</c:v>
                </c:pt>
                <c:pt idx="6">
                  <c:v>307.14999999999998</c:v>
                </c:pt>
                <c:pt idx="7">
                  <c:v>318.64</c:v>
                </c:pt>
                <c:pt idx="8">
                  <c:v>315.05</c:v>
                </c:pt>
                <c:pt idx="9">
                  <c:v>309.26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0-4A0B-8118-A3C2877A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200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'!$BC$5:$BC$14</c:f>
              <c:numCache>
                <c:formatCode>0.00</c:formatCode>
                <c:ptCount val="10"/>
                <c:pt idx="0">
                  <c:v>615.77</c:v>
                </c:pt>
                <c:pt idx="1">
                  <c:v>606.59</c:v>
                </c:pt>
                <c:pt idx="2">
                  <c:v>551.79</c:v>
                </c:pt>
                <c:pt idx="3">
                  <c:v>640.16</c:v>
                </c:pt>
                <c:pt idx="4">
                  <c:v>566.29</c:v>
                </c:pt>
                <c:pt idx="5">
                  <c:v>542.74</c:v>
                </c:pt>
                <c:pt idx="6">
                  <c:v>563.77</c:v>
                </c:pt>
                <c:pt idx="7">
                  <c:v>589.22</c:v>
                </c:pt>
                <c:pt idx="8">
                  <c:v>572.44000000000005</c:v>
                </c:pt>
                <c:pt idx="9">
                  <c:v>555.59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C-48EE-AD68-EE4C4C84E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'!$BQ$5:$BQ$14</c:f>
              <c:numCache>
                <c:formatCode>0.00</c:formatCode>
                <c:ptCount val="10"/>
                <c:pt idx="0">
                  <c:v>779.90200000000004</c:v>
                </c:pt>
                <c:pt idx="1">
                  <c:v>777.61800000000005</c:v>
                </c:pt>
                <c:pt idx="2">
                  <c:v>681.59249999999997</c:v>
                </c:pt>
                <c:pt idx="3">
                  <c:v>887.7639999999999</c:v>
                </c:pt>
                <c:pt idx="4">
                  <c:v>712.86200000000008</c:v>
                </c:pt>
                <c:pt idx="5">
                  <c:v>653.30400000000009</c:v>
                </c:pt>
                <c:pt idx="6">
                  <c:v>711.97799999999995</c:v>
                </c:pt>
                <c:pt idx="7">
                  <c:v>688.34399999999994</c:v>
                </c:pt>
                <c:pt idx="8">
                  <c:v>669.78</c:v>
                </c:pt>
                <c:pt idx="9" formatCode="General">
                  <c:v>656.2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6-474A-B110-7874AF4E6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'!$C$23:$C$29</c:f>
              <c:numCache>
                <c:formatCode>0.00_);[Red]\(0.00\)</c:formatCode>
                <c:ptCount val="7"/>
                <c:pt idx="0">
                  <c:v>1005.6066666666667</c:v>
                </c:pt>
                <c:pt idx="1">
                  <c:v>988.57999999999993</c:v>
                </c:pt>
                <c:pt idx="2">
                  <c:v>1305.7033333333334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0-4279-88AB-EE8D3370F7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'!$D$23:$D$29</c:f>
              <c:numCache>
                <c:formatCode>0.00_);[Red]\(0.00\)</c:formatCode>
                <c:ptCount val="7"/>
                <c:pt idx="3">
                  <c:v>1017.9066666666668</c:v>
                </c:pt>
                <c:pt idx="4">
                  <c:v>997.94333333333327</c:v>
                </c:pt>
                <c:pt idx="5">
                  <c:v>961.92333333333329</c:v>
                </c:pt>
                <c:pt idx="6" formatCode="General">
                  <c:v>966.35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0-4279-88AB-EE8D3370F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200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'!$P$23:$P$29</c:f>
              <c:numCache>
                <c:formatCode>0.00_);[Red]\(0.00\)</c:formatCode>
                <c:ptCount val="7"/>
                <c:pt idx="0">
                  <c:v>1152.8066666666666</c:v>
                </c:pt>
                <c:pt idx="1">
                  <c:v>1157.5599999999997</c:v>
                </c:pt>
                <c:pt idx="2">
                  <c:v>1419.8133333333333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9-4559-BC47-90B3C4B574F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'!$Q$23:$Q$29</c:f>
              <c:numCache>
                <c:formatCode>0.00_);[Red]\(0.00\)</c:formatCode>
                <c:ptCount val="7"/>
                <c:pt idx="3">
                  <c:v>1140.9733333333334</c:v>
                </c:pt>
                <c:pt idx="4">
                  <c:v>1121.7</c:v>
                </c:pt>
                <c:pt idx="5">
                  <c:v>1071.8333333333333</c:v>
                </c:pt>
                <c:pt idx="6" formatCode="0.00">
                  <c:v>1039.3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9-4559-BC47-90B3C4B574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'!$AC$23:$AC$29</c:f>
              <c:numCache>
                <c:formatCode>0.00_);[Red]\(0.00\)</c:formatCode>
                <c:ptCount val="7"/>
                <c:pt idx="0" formatCode="0.00">
                  <c:v>320.45999999999998</c:v>
                </c:pt>
                <c:pt idx="1">
                  <c:v>315.20999999999998</c:v>
                </c:pt>
                <c:pt idx="2">
                  <c:v>416.7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7-41D8-8B62-B88A9A6FAA0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'!$AD$23:$AD$29</c:f>
              <c:numCache>
                <c:formatCode>General</c:formatCode>
                <c:ptCount val="7"/>
                <c:pt idx="3" formatCode="0.00_);[Red]\(0.00\)">
                  <c:v>324.26333333333332</c:v>
                </c:pt>
                <c:pt idx="4" formatCode="0.00_);[Red]\(0.00\)">
                  <c:v>318.15333333333331</c:v>
                </c:pt>
                <c:pt idx="5" formatCode="0.00_);[Red]\(0.00\)">
                  <c:v>306.86666666666662</c:v>
                </c:pt>
                <c:pt idx="6" formatCode="0.00">
                  <c:v>309.26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7-41D8-8B62-B88A9A6FAA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'!$AP$23:$AP$29</c:f>
              <c:numCache>
                <c:formatCode>0.00_);[Red]\(0.00\)</c:formatCode>
                <c:ptCount val="7"/>
                <c:pt idx="0" formatCode="0.00">
                  <c:v>591.38333333333333</c:v>
                </c:pt>
                <c:pt idx="1">
                  <c:v>583.06333333333328</c:v>
                </c:pt>
                <c:pt idx="2">
                  <c:v>760.34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E-4D58-813D-5376101AE3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'!$AQ$23:$AQ$29</c:f>
              <c:numCache>
                <c:formatCode>General</c:formatCode>
                <c:ptCount val="7"/>
                <c:pt idx="3" formatCode="0.00_);[Red]\(0.00\)">
                  <c:v>606.56666666666661</c:v>
                </c:pt>
                <c:pt idx="4" formatCode="0.00_);[Red]\(0.00\)">
                  <c:v>587.36666666666667</c:v>
                </c:pt>
                <c:pt idx="5" formatCode="0.00_);[Red]\(0.00\)">
                  <c:v>555.65666666666664</c:v>
                </c:pt>
                <c:pt idx="6">
                  <c:v>555.59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E-4D58-813D-5376101AE3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'!$BC$23:$BC$29</c:f>
              <c:numCache>
                <c:formatCode>0.00_);[Red]\(0.00\)</c:formatCode>
                <c:ptCount val="7"/>
                <c:pt idx="0" formatCode="0.00">
                  <c:v>746.37083333333339</c:v>
                </c:pt>
                <c:pt idx="1">
                  <c:v>751.31000000000006</c:v>
                </c:pt>
                <c:pt idx="2">
                  <c:v>908.76733333333323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8-47A8-989C-5C7F70A297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'!$BD$23:$BD$29</c:f>
              <c:numCache>
                <c:formatCode>General</c:formatCode>
                <c:ptCount val="7"/>
                <c:pt idx="3" formatCode="0.00_);[Red]\(0.00\)">
                  <c:v>793.21466666666663</c:v>
                </c:pt>
                <c:pt idx="4" formatCode="0.00_);[Red]\(0.00\)">
                  <c:v>726.27466666666669</c:v>
                </c:pt>
                <c:pt idx="5" formatCode="0.00_);[Red]\(0.00\)">
                  <c:v>668.22550000000001</c:v>
                </c:pt>
                <c:pt idx="6">
                  <c:v>656.2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8-47A8-989C-5C7F70A297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9320457830799268"/>
          <c:y val="2.77324466714513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'!$M$5:$M$14</c:f>
              <c:numCache>
                <c:formatCode>0.00_);[Red]\(0.00\)</c:formatCode>
                <c:ptCount val="10"/>
                <c:pt idx="0">
                  <c:v>936.12</c:v>
                </c:pt>
                <c:pt idx="1">
                  <c:v>905.34</c:v>
                </c:pt>
                <c:pt idx="2">
                  <c:v>869.55</c:v>
                </c:pt>
                <c:pt idx="3">
                  <c:v>905.72</c:v>
                </c:pt>
                <c:pt idx="4">
                  <c:v>872.16</c:v>
                </c:pt>
                <c:pt idx="5">
                  <c:v>872.18</c:v>
                </c:pt>
                <c:pt idx="6">
                  <c:v>860.71</c:v>
                </c:pt>
                <c:pt idx="7">
                  <c:v>931.72</c:v>
                </c:pt>
                <c:pt idx="8">
                  <c:v>918.11</c:v>
                </c:pt>
                <c:pt idx="9">
                  <c:v>895.96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9-4CA2-A346-00880725B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'!$AA$5:$AA$14</c:f>
              <c:numCache>
                <c:formatCode>0.00</c:formatCode>
                <c:ptCount val="10"/>
                <c:pt idx="0">
                  <c:v>1564</c:v>
                </c:pt>
                <c:pt idx="1">
                  <c:v>1579.04</c:v>
                </c:pt>
                <c:pt idx="2">
                  <c:v>1490.24</c:v>
                </c:pt>
                <c:pt idx="3">
                  <c:v>1667.28</c:v>
                </c:pt>
                <c:pt idx="4">
                  <c:v>1527.56</c:v>
                </c:pt>
                <c:pt idx="5">
                  <c:v>1429.72</c:v>
                </c:pt>
                <c:pt idx="6">
                  <c:v>1529.58</c:v>
                </c:pt>
                <c:pt idx="7">
                  <c:v>1391.72</c:v>
                </c:pt>
                <c:pt idx="8">
                  <c:v>1383.64</c:v>
                </c:pt>
                <c:pt idx="9">
                  <c:v>1390.34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B-4BF1-B74B-64C44C266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'!$AO$5:$AO$14</c:f>
              <c:numCache>
                <c:formatCode>0.00</c:formatCode>
                <c:ptCount val="10"/>
                <c:pt idx="0">
                  <c:v>297.69</c:v>
                </c:pt>
                <c:pt idx="1">
                  <c:v>287.51</c:v>
                </c:pt>
                <c:pt idx="2">
                  <c:v>276.91000000000003</c:v>
                </c:pt>
                <c:pt idx="3">
                  <c:v>288.52</c:v>
                </c:pt>
                <c:pt idx="4">
                  <c:v>277.88</c:v>
                </c:pt>
                <c:pt idx="5">
                  <c:v>277.83</c:v>
                </c:pt>
                <c:pt idx="6">
                  <c:v>274.20999999999998</c:v>
                </c:pt>
                <c:pt idx="7">
                  <c:v>296.75</c:v>
                </c:pt>
                <c:pt idx="8">
                  <c:v>292.45</c:v>
                </c:pt>
                <c:pt idx="9">
                  <c:v>285.44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5-4DFB-BC93-5FDBBB30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400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'!$BC$5:$BC$14</c:f>
              <c:numCache>
                <c:formatCode>0.00</c:formatCode>
                <c:ptCount val="10"/>
                <c:pt idx="0">
                  <c:v>665.79</c:v>
                </c:pt>
                <c:pt idx="1">
                  <c:v>652.16999999999996</c:v>
                </c:pt>
                <c:pt idx="2">
                  <c:v>600.73</c:v>
                </c:pt>
                <c:pt idx="3">
                  <c:v>676.77</c:v>
                </c:pt>
                <c:pt idx="4">
                  <c:v>613.16999999999996</c:v>
                </c:pt>
                <c:pt idx="5">
                  <c:v>592.41999999999996</c:v>
                </c:pt>
                <c:pt idx="6">
                  <c:v>609.41999999999996</c:v>
                </c:pt>
                <c:pt idx="7">
                  <c:v>639.70000000000005</c:v>
                </c:pt>
                <c:pt idx="8">
                  <c:v>623.4</c:v>
                </c:pt>
                <c:pt idx="9">
                  <c:v>606.1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F-4312-8D76-E89BB5849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'!$BQ$5:$BQ$14</c:f>
              <c:numCache>
                <c:formatCode>0.00</c:formatCode>
                <c:ptCount val="10"/>
                <c:pt idx="0">
                  <c:v>1938.94</c:v>
                </c:pt>
                <c:pt idx="1">
                  <c:v>1892.7</c:v>
                </c:pt>
                <c:pt idx="2">
                  <c:v>1721.7749999999999</c:v>
                </c:pt>
                <c:pt idx="3">
                  <c:v>1985.1200000000001</c:v>
                </c:pt>
                <c:pt idx="4">
                  <c:v>1767.1</c:v>
                </c:pt>
                <c:pt idx="5">
                  <c:v>1670.56</c:v>
                </c:pt>
                <c:pt idx="6">
                  <c:v>1754.9399999999998</c:v>
                </c:pt>
                <c:pt idx="7">
                  <c:v>1766.9599999999998</c:v>
                </c:pt>
                <c:pt idx="8">
                  <c:v>1725.0400000000002</c:v>
                </c:pt>
                <c:pt idx="9" formatCode="General">
                  <c:v>1685.8200000000002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0-4203-8BBB-11EF15A93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'!$C$23:$C$29</c:f>
              <c:numCache>
                <c:formatCode>0.00_);[Red]\(0.00\)</c:formatCode>
                <c:ptCount val="7"/>
                <c:pt idx="0">
                  <c:v>903.67000000000007</c:v>
                </c:pt>
                <c:pt idx="1">
                  <c:v>883.35333333333335</c:v>
                </c:pt>
                <c:pt idx="2">
                  <c:v>1202.1666666666667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3-4A25-91C5-A35C68AC82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'!$D$23:$D$29</c:f>
              <c:numCache>
                <c:formatCode>0.00_);[Red]\(0.00\)</c:formatCode>
                <c:ptCount val="7"/>
                <c:pt idx="3">
                  <c:v>900.85</c:v>
                </c:pt>
                <c:pt idx="4">
                  <c:v>903.07333333333338</c:v>
                </c:pt>
                <c:pt idx="5">
                  <c:v>886.61333333333334</c:v>
                </c:pt>
                <c:pt idx="6" formatCode="General">
                  <c:v>895.96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3-4A25-91C5-A35C68AC8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400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27511485696351029"/>
          <c:y val="1.8946768531655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'!$P$23:$P$29</c:f>
              <c:numCache>
                <c:formatCode>0.00_);[Red]\(0.00\)</c:formatCode>
                <c:ptCount val="7"/>
                <c:pt idx="0">
                  <c:v>1544.4266666666665</c:v>
                </c:pt>
                <c:pt idx="1">
                  <c:v>1541.5200000000002</c:v>
                </c:pt>
                <c:pt idx="2">
                  <c:v>1898.426666666667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6-4ED0-99EA-6F5F7E9986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'!$Q$23:$Q$29</c:f>
              <c:numCache>
                <c:formatCode>0.00_);[Red]\(0.00\)</c:formatCode>
                <c:ptCount val="7"/>
                <c:pt idx="3">
                  <c:v>1527.9399999999998</c:v>
                </c:pt>
                <c:pt idx="4">
                  <c:v>1499.4399999999998</c:v>
                </c:pt>
                <c:pt idx="5">
                  <c:v>1434.5333333333335</c:v>
                </c:pt>
                <c:pt idx="6" formatCode="0.00">
                  <c:v>1390.34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16-4ED0-99EA-6F5F7E9986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'!$AC$23:$AC$29</c:f>
              <c:numCache>
                <c:formatCode>0.00_);[Red]\(0.00\)</c:formatCode>
                <c:ptCount val="7"/>
                <c:pt idx="0" formatCode="0.00">
                  <c:v>287.37000000000006</c:v>
                </c:pt>
                <c:pt idx="1">
                  <c:v>281.41000000000003</c:v>
                </c:pt>
                <c:pt idx="2">
                  <c:v>382.95000000000005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E-4AE8-87EC-C6B0A2525F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'!$AD$23:$AD$29</c:f>
              <c:numCache>
                <c:formatCode>General</c:formatCode>
                <c:ptCount val="7"/>
                <c:pt idx="3" formatCode="0.00_);[Red]\(0.00\)">
                  <c:v>286.80666666666667</c:v>
                </c:pt>
                <c:pt idx="4" formatCode="0.00_);[Red]\(0.00\)">
                  <c:v>287.38</c:v>
                </c:pt>
                <c:pt idx="5" formatCode="0.00_);[Red]\(0.00\)">
                  <c:v>282.3966666666667</c:v>
                </c:pt>
                <c:pt idx="6" formatCode="0.00">
                  <c:v>285.44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E-4AE8-87EC-C6B0A2525F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'!$AP$23:$AP$29</c:f>
              <c:numCache>
                <c:formatCode>0.00_);[Red]\(0.00\)</c:formatCode>
                <c:ptCount val="7"/>
                <c:pt idx="0" formatCode="0.00">
                  <c:v>639.56333333333339</c:v>
                </c:pt>
                <c:pt idx="1">
                  <c:v>627.45333333333338</c:v>
                </c:pt>
                <c:pt idx="2">
                  <c:v>826.20666666666659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C-440A-A8B4-2024CA6D7F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'!$AQ$23:$AQ$29</c:f>
              <c:numCache>
                <c:formatCode>General</c:formatCode>
                <c:ptCount val="7"/>
                <c:pt idx="3" formatCode="0.00_);[Red]\(0.00\)">
                  <c:v>650.66</c:v>
                </c:pt>
                <c:pt idx="4" formatCode="0.00_);[Red]\(0.00\)">
                  <c:v>635.01333333333332</c:v>
                </c:pt>
                <c:pt idx="5" formatCode="0.00_);[Red]\(0.00\)">
                  <c:v>605.51666666666677</c:v>
                </c:pt>
                <c:pt idx="6">
                  <c:v>606.1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C-440A-A8B4-2024CA6D7F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'!$BC$23:$BC$29</c:f>
              <c:numCache>
                <c:formatCode>0.00_);[Red]\(0.00\)</c:formatCode>
                <c:ptCount val="7"/>
                <c:pt idx="0" formatCode="0.00">
                  <c:v>1851.1383333333333</c:v>
                </c:pt>
                <c:pt idx="1">
                  <c:v>1807.5933333333335</c:v>
                </c:pt>
                <c:pt idx="2">
                  <c:v>2310.92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D-4E1A-ACE7-8B443D986C0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'!$BD$23:$BD$29</c:f>
              <c:numCache>
                <c:formatCode>General</c:formatCode>
                <c:ptCount val="7"/>
                <c:pt idx="3" formatCode="0.00_);[Red]\(0.00\)">
                  <c:v>1893</c:v>
                </c:pt>
                <c:pt idx="4" formatCode="0.00_);[Red]\(0.00\)">
                  <c:v>1808.92</c:v>
                </c:pt>
                <c:pt idx="5" formatCode="0.00_);[Red]\(0.00\)">
                  <c:v>1705.7916666666667</c:v>
                </c:pt>
                <c:pt idx="6">
                  <c:v>1685.8200000000002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D-4E1A-ACE7-8B443D986C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  '!$M$5:$M$14</c:f>
              <c:numCache>
                <c:formatCode>0.00_);[Red]\(0.00\)</c:formatCode>
                <c:ptCount val="10"/>
                <c:pt idx="0">
                  <c:v>682.07</c:v>
                </c:pt>
                <c:pt idx="1">
                  <c:v>654.45000000000005</c:v>
                </c:pt>
                <c:pt idx="2">
                  <c:v>644.05999999999995</c:v>
                </c:pt>
                <c:pt idx="3">
                  <c:v>640.29999999999995</c:v>
                </c:pt>
                <c:pt idx="4">
                  <c:v>638.87</c:v>
                </c:pt>
                <c:pt idx="5">
                  <c:v>660.58</c:v>
                </c:pt>
                <c:pt idx="6">
                  <c:v>628.12</c:v>
                </c:pt>
                <c:pt idx="7">
                  <c:v>716.65</c:v>
                </c:pt>
                <c:pt idx="8">
                  <c:v>705.41</c:v>
                </c:pt>
                <c:pt idx="9">
                  <c:v>688.43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D-425E-AF0F-B0371DE85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  '!$AA$5:$AA$14</c:f>
              <c:numCache>
                <c:formatCode>0.00</c:formatCode>
                <c:ptCount val="10"/>
                <c:pt idx="0">
                  <c:v>1807.5</c:v>
                </c:pt>
                <c:pt idx="1">
                  <c:v>1810.56</c:v>
                </c:pt>
                <c:pt idx="2">
                  <c:v>1750.24</c:v>
                </c:pt>
                <c:pt idx="3">
                  <c:v>1855.1</c:v>
                </c:pt>
                <c:pt idx="4">
                  <c:v>1775.5</c:v>
                </c:pt>
                <c:pt idx="5">
                  <c:v>1715.56</c:v>
                </c:pt>
                <c:pt idx="6">
                  <c:v>1760.58</c:v>
                </c:pt>
                <c:pt idx="7">
                  <c:v>1670.3</c:v>
                </c:pt>
                <c:pt idx="8">
                  <c:v>1658.14</c:v>
                </c:pt>
                <c:pt idx="9">
                  <c:v>1671.22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2-4DFB-A0CC-9611CAE01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  '!$AO$5:$AO$14</c:f>
              <c:numCache>
                <c:formatCode>0.00</c:formatCode>
                <c:ptCount val="10"/>
                <c:pt idx="0">
                  <c:v>216.44</c:v>
                </c:pt>
                <c:pt idx="1">
                  <c:v>207.49</c:v>
                </c:pt>
                <c:pt idx="2">
                  <c:v>204.12</c:v>
                </c:pt>
                <c:pt idx="3">
                  <c:v>202.89</c:v>
                </c:pt>
                <c:pt idx="4">
                  <c:v>203.07</c:v>
                </c:pt>
                <c:pt idx="5">
                  <c:v>209.11</c:v>
                </c:pt>
                <c:pt idx="6">
                  <c:v>199.31</c:v>
                </c:pt>
                <c:pt idx="7">
                  <c:v>227.33</c:v>
                </c:pt>
                <c:pt idx="8">
                  <c:v>224.51</c:v>
                </c:pt>
                <c:pt idx="9">
                  <c:v>218.19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4-4941-85AD-1D2367B8E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800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  '!$BC$5:$BC$14</c:f>
              <c:numCache>
                <c:formatCode>0.00</c:formatCode>
                <c:ptCount val="10"/>
                <c:pt idx="0">
                  <c:v>570.22</c:v>
                </c:pt>
                <c:pt idx="1">
                  <c:v>547.4</c:v>
                </c:pt>
                <c:pt idx="2">
                  <c:v>530.29999999999995</c:v>
                </c:pt>
                <c:pt idx="3">
                  <c:v>541.53</c:v>
                </c:pt>
                <c:pt idx="4">
                  <c:v>528.54</c:v>
                </c:pt>
                <c:pt idx="5">
                  <c:v>538.78</c:v>
                </c:pt>
                <c:pt idx="6">
                  <c:v>519.29999999999995</c:v>
                </c:pt>
                <c:pt idx="7">
                  <c:v>586.83000000000004</c:v>
                </c:pt>
                <c:pt idx="8">
                  <c:v>572.85</c:v>
                </c:pt>
                <c:pt idx="9">
                  <c:v>556.53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7-4D3E-85AA-C5890A24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  '!$BQ$5:$BQ$14</c:f>
              <c:numCache>
                <c:formatCode>0.00</c:formatCode>
                <c:ptCount val="10"/>
                <c:pt idx="0">
                  <c:v>3300.5</c:v>
                </c:pt>
                <c:pt idx="1">
                  <c:v>3172.1800000000003</c:v>
                </c:pt>
                <c:pt idx="2">
                  <c:v>3042.4250000000002</c:v>
                </c:pt>
                <c:pt idx="3">
                  <c:v>3155.0800000000004</c:v>
                </c:pt>
                <c:pt idx="4">
                  <c:v>3046.2599999999998</c:v>
                </c:pt>
                <c:pt idx="5">
                  <c:v>3074.92</c:v>
                </c:pt>
                <c:pt idx="6">
                  <c:v>2978.1800000000003</c:v>
                </c:pt>
                <c:pt idx="7">
                  <c:v>3289.4</c:v>
                </c:pt>
                <c:pt idx="8">
                  <c:v>3207.9800000000005</c:v>
                </c:pt>
                <c:pt idx="9" formatCode="General">
                  <c:v>3145.9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2-44C0-A27B-1D5D85AE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'!$C$23:$C$29</c:f>
              <c:numCache>
                <c:formatCode>0.00_);[Red]\(0.00\)</c:formatCode>
                <c:ptCount val="7"/>
                <c:pt idx="0">
                  <c:v>660.19333333333327</c:v>
                </c:pt>
                <c:pt idx="1">
                  <c:v>646.58333333333337</c:v>
                </c:pt>
                <c:pt idx="2">
                  <c:v>912.86999999999989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A-4218-94B6-1DCBB68144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'!$D$23:$D$29</c:f>
              <c:numCache>
                <c:formatCode>0.00_);[Red]\(0.00\)</c:formatCode>
                <c:ptCount val="7"/>
                <c:pt idx="3">
                  <c:v>650.1633333333333</c:v>
                </c:pt>
                <c:pt idx="4">
                  <c:v>669.99000000000012</c:v>
                </c:pt>
                <c:pt idx="5">
                  <c:v>670.01666666666654</c:v>
                </c:pt>
                <c:pt idx="6" formatCode="General">
                  <c:v>688.43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A-4218-94B6-1DCBB6814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800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'!$P$23:$P$29</c:f>
              <c:numCache>
                <c:formatCode>0.00_);[Red]\(0.00\)</c:formatCode>
                <c:ptCount val="7"/>
                <c:pt idx="0">
                  <c:v>1789.4333333333334</c:v>
                </c:pt>
                <c:pt idx="1">
                  <c:v>1782.0533333333333</c:v>
                </c:pt>
                <c:pt idx="2">
                  <c:v>2253.4133333333334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A-4020-BC31-F0CEB8AFAC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'!$Q$23:$Q$29</c:f>
              <c:numCache>
                <c:formatCode>0.00_);[Red]\(0.00\)</c:formatCode>
                <c:ptCount val="7"/>
                <c:pt idx="3">
                  <c:v>1772.7733333333333</c:v>
                </c:pt>
                <c:pt idx="4">
                  <c:v>1752.12</c:v>
                </c:pt>
                <c:pt idx="5">
                  <c:v>1707.9800000000002</c:v>
                </c:pt>
                <c:pt idx="6" formatCode="0.00">
                  <c:v>1671.22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A-4020-BC31-F0CEB8AFAC0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'!$AC$23:$AC$29</c:f>
              <c:numCache>
                <c:formatCode>0.00_);[Red]\(0.00\)</c:formatCode>
                <c:ptCount val="7"/>
                <c:pt idx="0" formatCode="0.00">
                  <c:v>209.35</c:v>
                </c:pt>
                <c:pt idx="1">
                  <c:v>205.02333333333331</c:v>
                </c:pt>
                <c:pt idx="2">
                  <c:v>289.77999999999997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C-4E54-81B4-7DDA5A9DD9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'!$AD$23:$AD$29</c:f>
              <c:numCache>
                <c:formatCode>General</c:formatCode>
                <c:ptCount val="7"/>
                <c:pt idx="3" formatCode="0.00_);[Red]\(0.00\)">
                  <c:v>206.21333333333334</c:v>
                </c:pt>
                <c:pt idx="4" formatCode="0.00_);[Red]\(0.00\)">
                  <c:v>212.63</c:v>
                </c:pt>
                <c:pt idx="5" formatCode="0.00_);[Red]\(0.00\)">
                  <c:v>212.58</c:v>
                </c:pt>
                <c:pt idx="6" formatCode="0.00">
                  <c:v>218.19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C-4E54-81B4-7DDA5A9DD9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'!$AP$23:$AP$29</c:f>
              <c:numCache>
                <c:formatCode>0.00_);[Red]\(0.00\)</c:formatCode>
                <c:ptCount val="7"/>
                <c:pt idx="0" formatCode="0.00">
                  <c:v>549.30666666666662</c:v>
                </c:pt>
                <c:pt idx="1">
                  <c:v>536.2833333333333</c:v>
                </c:pt>
                <c:pt idx="2">
                  <c:v>745.17000000000007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E-4B72-86B8-47DC3858FC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'!$AQ$23:$AQ$29</c:f>
              <c:numCache>
                <c:formatCode>General</c:formatCode>
                <c:ptCount val="7"/>
                <c:pt idx="3" formatCode="0.00_);[Red]\(0.00\)">
                  <c:v>543.68333333333328</c:v>
                </c:pt>
                <c:pt idx="4" formatCode="0.00_);[Red]\(0.00\)">
                  <c:v>554.25666666666666</c:v>
                </c:pt>
                <c:pt idx="5" formatCode="0.00_);[Red]\(0.00\)">
                  <c:v>547.30999999999995</c:v>
                </c:pt>
                <c:pt idx="6">
                  <c:v>556.53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E-4B72-86B8-47DC3858FC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'!$BC$23:$BC$29</c:f>
              <c:numCache>
                <c:formatCode>0.00_);[Red]\(0.00\)</c:formatCode>
                <c:ptCount val="7"/>
                <c:pt idx="0" formatCode="0.00">
                  <c:v>3171.7016666666664</c:v>
                </c:pt>
                <c:pt idx="1">
                  <c:v>3092.0866666666666</c:v>
                </c:pt>
                <c:pt idx="2">
                  <c:v>4207.1533333333336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D-442D-BD19-BA8FF49A7C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  '!$BD$23:$BD$29</c:f>
              <c:numCache>
                <c:formatCode>General</c:formatCode>
                <c:ptCount val="7"/>
                <c:pt idx="3" formatCode="0.00_);[Red]\(0.00\)">
                  <c:v>3144.5866666666666</c:v>
                </c:pt>
                <c:pt idx="4" formatCode="0.00_);[Red]\(0.00\)">
                  <c:v>3169.28</c:v>
                </c:pt>
                <c:pt idx="5" formatCode="0.00_);[Red]\(0.00\)">
                  <c:v>3108.4416666666671</c:v>
                </c:pt>
                <c:pt idx="6">
                  <c:v>3145.9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D-442D-BD19-BA8FF49A7C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10" Type="http://schemas.openxmlformats.org/officeDocument/2006/relationships/chart" Target="../charts/chart70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8.xml"/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10" Type="http://schemas.openxmlformats.org/officeDocument/2006/relationships/chart" Target="../charts/chart80.xml"/><Relationship Id="rId4" Type="http://schemas.openxmlformats.org/officeDocument/2006/relationships/chart" Target="../charts/chart74.xml"/><Relationship Id="rId9" Type="http://schemas.openxmlformats.org/officeDocument/2006/relationships/chart" Target="../charts/chart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476250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54D78E-6931-41FF-8241-4556F854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0</xdr:row>
      <xdr:rowOff>200025</xdr:rowOff>
    </xdr:from>
    <xdr:to>
      <xdr:col>13</xdr:col>
      <xdr:colOff>466725</xdr:colOff>
      <xdr:row>14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23AEA2-2004-4949-9A0A-A879E2F03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200025</xdr:rowOff>
    </xdr:from>
    <xdr:to>
      <xdr:col>27</xdr:col>
      <xdr:colOff>457200</xdr:colOff>
      <xdr:row>14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7C9C3B4-7330-459B-BBCF-B77D58EBC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</xdr:colOff>
      <xdr:row>1</xdr:row>
      <xdr:rowOff>0</xdr:rowOff>
    </xdr:from>
    <xdr:to>
      <xdr:col>20</xdr:col>
      <xdr:colOff>466725</xdr:colOff>
      <xdr:row>14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576E73F-DDDD-4320-947F-25DA860A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0</xdr:row>
      <xdr:rowOff>200025</xdr:rowOff>
    </xdr:from>
    <xdr:to>
      <xdr:col>34</xdr:col>
      <xdr:colOff>457200</xdr:colOff>
      <xdr:row>14</xdr:row>
      <xdr:rowOff>9525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F581BB7-885C-470A-90EB-EAA2E4B0B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15</xdr:row>
      <xdr:rowOff>9525</xdr:rowOff>
    </xdr:from>
    <xdr:to>
      <xdr:col>6</xdr:col>
      <xdr:colOff>485775</xdr:colOff>
      <xdr:row>28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4B5D077-C85B-4839-9D23-9CEBE80BF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14</xdr:row>
      <xdr:rowOff>200025</xdr:rowOff>
    </xdr:from>
    <xdr:to>
      <xdr:col>13</xdr:col>
      <xdr:colOff>466725</xdr:colOff>
      <xdr:row>28</xdr:row>
      <xdr:rowOff>9525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748B8EE-999B-4841-B062-738CBE9B8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457200</xdr:colOff>
      <xdr:row>28</xdr:row>
      <xdr:rowOff>19050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7D3BF7F-E08A-415C-8A76-C2305C710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676275</xdr:colOff>
      <xdr:row>15</xdr:row>
      <xdr:rowOff>0</xdr:rowOff>
    </xdr:from>
    <xdr:to>
      <xdr:col>27</xdr:col>
      <xdr:colOff>447675</xdr:colOff>
      <xdr:row>28</xdr:row>
      <xdr:rowOff>19050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5B387BF-D0B4-4AF3-AEB4-9D5066AC6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9525</xdr:colOff>
      <xdr:row>14</xdr:row>
      <xdr:rowOff>200025</xdr:rowOff>
    </xdr:from>
    <xdr:to>
      <xdr:col>34</xdr:col>
      <xdr:colOff>466725</xdr:colOff>
      <xdr:row>28</xdr:row>
      <xdr:rowOff>9525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0555B0B-D50B-467B-B23C-A59E6E6C7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457200</xdr:colOff>
      <xdr:row>42</xdr:row>
      <xdr:rowOff>19050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B80D73C-ACEE-4C08-9F1C-911F9B2C8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600075</xdr:colOff>
      <xdr:row>28</xdr:row>
      <xdr:rowOff>190500</xdr:rowOff>
    </xdr:from>
    <xdr:to>
      <xdr:col>13</xdr:col>
      <xdr:colOff>371475</xdr:colOff>
      <xdr:row>42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31087E0-34A3-460F-B216-D4A24BF63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590550</xdr:colOff>
      <xdr:row>29</xdr:row>
      <xdr:rowOff>0</xdr:rowOff>
    </xdr:from>
    <xdr:to>
      <xdr:col>20</xdr:col>
      <xdr:colOff>361950</xdr:colOff>
      <xdr:row>42</xdr:row>
      <xdr:rowOff>19050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C7049006-04B1-4804-8147-EF87E6D1B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571500</xdr:colOff>
      <xdr:row>29</xdr:row>
      <xdr:rowOff>9525</xdr:rowOff>
    </xdr:from>
    <xdr:to>
      <xdr:col>27</xdr:col>
      <xdr:colOff>342900</xdr:colOff>
      <xdr:row>42</xdr:row>
      <xdr:rowOff>28575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BF12CD6-B97E-4325-B0CD-537017843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628650</xdr:colOff>
      <xdr:row>29</xdr:row>
      <xdr:rowOff>9525</xdr:rowOff>
    </xdr:from>
    <xdr:to>
      <xdr:col>34</xdr:col>
      <xdr:colOff>400050</xdr:colOff>
      <xdr:row>42</xdr:row>
      <xdr:rowOff>28575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D991840-D310-44D2-B57F-2434F94DE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19050</xdr:colOff>
      <xdr:row>43</xdr:row>
      <xdr:rowOff>0</xdr:rowOff>
    </xdr:from>
    <xdr:to>
      <xdr:col>6</xdr:col>
      <xdr:colOff>476250</xdr:colOff>
      <xdr:row>56</xdr:row>
      <xdr:rowOff>19050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EE6B7C25-2427-4E83-9366-17FBA377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609600</xdr:colOff>
      <xdr:row>43</xdr:row>
      <xdr:rowOff>9525</xdr:rowOff>
    </xdr:from>
    <xdr:to>
      <xdr:col>13</xdr:col>
      <xdr:colOff>381000</xdr:colOff>
      <xdr:row>56</xdr:row>
      <xdr:rowOff>28575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4386469A-B221-4189-9273-6975C1CB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609600</xdr:colOff>
      <xdr:row>43</xdr:row>
      <xdr:rowOff>19050</xdr:rowOff>
    </xdr:from>
    <xdr:to>
      <xdr:col>20</xdr:col>
      <xdr:colOff>381000</xdr:colOff>
      <xdr:row>56</xdr:row>
      <xdr:rowOff>38100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7D61837A-3AA9-41D3-B2E1-3727A62BA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561975</xdr:colOff>
      <xdr:row>43</xdr:row>
      <xdr:rowOff>9525</xdr:rowOff>
    </xdr:from>
    <xdr:to>
      <xdr:col>27</xdr:col>
      <xdr:colOff>333375</xdr:colOff>
      <xdr:row>56</xdr:row>
      <xdr:rowOff>28575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EC62B486-3F00-4576-8ABD-231A75BD7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514350</xdr:colOff>
      <xdr:row>43</xdr:row>
      <xdr:rowOff>9525</xdr:rowOff>
    </xdr:from>
    <xdr:to>
      <xdr:col>34</xdr:col>
      <xdr:colOff>285750</xdr:colOff>
      <xdr:row>56</xdr:row>
      <xdr:rowOff>28575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CE1280EA-7544-422E-960A-4AC5DAD6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11205</xdr:colOff>
      <xdr:row>59</xdr:row>
      <xdr:rowOff>1</xdr:rowOff>
    </xdr:from>
    <xdr:to>
      <xdr:col>9</xdr:col>
      <xdr:colOff>683558</xdr:colOff>
      <xdr:row>78</xdr:row>
      <xdr:rowOff>11207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D1FB19A0-F08A-47B3-B0F1-B03024670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10</xdr:col>
      <xdr:colOff>22412</xdr:colOff>
      <xdr:row>99</xdr:row>
      <xdr:rowOff>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3440945C-6EC2-4AE7-A8AE-95FAE5D6E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100</xdr:row>
      <xdr:rowOff>206374</xdr:rowOff>
    </xdr:from>
    <xdr:to>
      <xdr:col>10</xdr:col>
      <xdr:colOff>0</xdr:colOff>
      <xdr:row>118</xdr:row>
      <xdr:rowOff>158749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BE82D234-DE71-4277-B90C-88F3BD601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31750</xdr:colOff>
      <xdr:row>121</xdr:row>
      <xdr:rowOff>0</xdr:rowOff>
    </xdr:from>
    <xdr:to>
      <xdr:col>10</xdr:col>
      <xdr:colOff>21478</xdr:colOff>
      <xdr:row>138</xdr:row>
      <xdr:rowOff>190500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A66BAB8C-79C3-47A8-B3A9-B24E489F9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140</xdr:row>
      <xdr:rowOff>191942</xdr:rowOff>
    </xdr:from>
    <xdr:to>
      <xdr:col>9</xdr:col>
      <xdr:colOff>675410</xdr:colOff>
      <xdr:row>159</xdr:row>
      <xdr:rowOff>122669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68706694-DF5E-4E47-9420-819658237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666750</xdr:colOff>
      <xdr:row>59</xdr:row>
      <xdr:rowOff>0</xdr:rowOff>
    </xdr:from>
    <xdr:to>
      <xdr:col>19</xdr:col>
      <xdr:colOff>666750</xdr:colOff>
      <xdr:row>78</xdr:row>
      <xdr:rowOff>95250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68CF0CE5-A980-4FF5-B5D2-6CC246FCF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0</xdr:colOff>
      <xdr:row>59</xdr:row>
      <xdr:rowOff>15875</xdr:rowOff>
    </xdr:from>
    <xdr:to>
      <xdr:col>30</xdr:col>
      <xdr:colOff>79375</xdr:colOff>
      <xdr:row>79</xdr:row>
      <xdr:rowOff>15875</xdr:rowOff>
    </xdr:to>
    <xdr:graphicFrame macro="">
      <xdr:nvGraphicFramePr>
        <xdr:cNvPr id="44" name="圖表 43">
          <a:extLst>
            <a:ext uri="{FF2B5EF4-FFF2-40B4-BE49-F238E27FC236}">
              <a16:creationId xmlns:a16="http://schemas.microsoft.com/office/drawing/2014/main" id="{A314CA5C-8659-449C-BC33-4CF902E58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30</xdr:col>
      <xdr:colOff>666750</xdr:colOff>
      <xdr:row>59</xdr:row>
      <xdr:rowOff>0</xdr:rowOff>
    </xdr:from>
    <xdr:to>
      <xdr:col>40</xdr:col>
      <xdr:colOff>95250</xdr:colOff>
      <xdr:row>78</xdr:row>
      <xdr:rowOff>142875</xdr:rowOff>
    </xdr:to>
    <xdr:graphicFrame macro="">
      <xdr:nvGraphicFramePr>
        <xdr:cNvPr id="45" name="圖表 44">
          <a:extLst>
            <a:ext uri="{FF2B5EF4-FFF2-40B4-BE49-F238E27FC236}">
              <a16:creationId xmlns:a16="http://schemas.microsoft.com/office/drawing/2014/main" id="{FEFD9B4E-5DEC-443C-8DA9-1360D9BFF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0</xdr:colOff>
      <xdr:row>80</xdr:row>
      <xdr:rowOff>0</xdr:rowOff>
    </xdr:from>
    <xdr:to>
      <xdr:col>20</xdr:col>
      <xdr:colOff>15875</xdr:colOff>
      <xdr:row>99</xdr:row>
      <xdr:rowOff>63500</xdr:rowOff>
    </xdr:to>
    <xdr:graphicFrame macro="">
      <xdr:nvGraphicFramePr>
        <xdr:cNvPr id="46" name="圖表 45">
          <a:extLst>
            <a:ext uri="{FF2B5EF4-FFF2-40B4-BE49-F238E27FC236}">
              <a16:creationId xmlns:a16="http://schemas.microsoft.com/office/drawing/2014/main" id="{F1260D58-7C2A-41CE-96F6-59CC41F73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21</xdr:col>
      <xdr:colOff>15875</xdr:colOff>
      <xdr:row>80</xdr:row>
      <xdr:rowOff>0</xdr:rowOff>
    </xdr:from>
    <xdr:to>
      <xdr:col>30</xdr:col>
      <xdr:colOff>47625</xdr:colOff>
      <xdr:row>99</xdr:row>
      <xdr:rowOff>142875</xdr:rowOff>
    </xdr:to>
    <xdr:graphicFrame macro="">
      <xdr:nvGraphicFramePr>
        <xdr:cNvPr id="34" name="圖表 33">
          <a:extLst>
            <a:ext uri="{FF2B5EF4-FFF2-40B4-BE49-F238E27FC236}">
              <a16:creationId xmlns:a16="http://schemas.microsoft.com/office/drawing/2014/main" id="{7B37DC8A-3894-4F1C-8082-29A0611AF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31</xdr:col>
      <xdr:colOff>0</xdr:colOff>
      <xdr:row>80</xdr:row>
      <xdr:rowOff>15875</xdr:rowOff>
    </xdr:from>
    <xdr:to>
      <xdr:col>40</xdr:col>
      <xdr:colOff>184643</xdr:colOff>
      <xdr:row>99</xdr:row>
      <xdr:rowOff>188872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1410E045-8106-4DD2-BA46-11BC965BE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11</xdr:col>
      <xdr:colOff>0</xdr:colOff>
      <xdr:row>101</xdr:row>
      <xdr:rowOff>0</xdr:rowOff>
    </xdr:from>
    <xdr:to>
      <xdr:col>19</xdr:col>
      <xdr:colOff>650875</xdr:colOff>
      <xdr:row>119</xdr:row>
      <xdr:rowOff>31750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8DF7382A-D7B5-4935-864E-E91461E46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21</xdr:col>
      <xdr:colOff>0</xdr:colOff>
      <xdr:row>101</xdr:row>
      <xdr:rowOff>0</xdr:rowOff>
    </xdr:from>
    <xdr:to>
      <xdr:col>30</xdr:col>
      <xdr:colOff>15875</xdr:colOff>
      <xdr:row>119</xdr:row>
      <xdr:rowOff>31750</xdr:rowOff>
    </xdr:to>
    <xdr:graphicFrame macro="">
      <xdr:nvGraphicFramePr>
        <xdr:cNvPr id="47" name="圖表 46">
          <a:extLst>
            <a:ext uri="{FF2B5EF4-FFF2-40B4-BE49-F238E27FC236}">
              <a16:creationId xmlns:a16="http://schemas.microsoft.com/office/drawing/2014/main" id="{E6A65C2E-5B1D-47B3-965F-01CF53D16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30</xdr:col>
      <xdr:colOff>682624</xdr:colOff>
      <xdr:row>101</xdr:row>
      <xdr:rowOff>0</xdr:rowOff>
    </xdr:from>
    <xdr:to>
      <xdr:col>40</xdr:col>
      <xdr:colOff>31749</xdr:colOff>
      <xdr:row>119</xdr:row>
      <xdr:rowOff>0</xdr:rowOff>
    </xdr:to>
    <xdr:graphicFrame macro="">
      <xdr:nvGraphicFramePr>
        <xdr:cNvPr id="48" name="圖表 47">
          <a:extLst>
            <a:ext uri="{FF2B5EF4-FFF2-40B4-BE49-F238E27FC236}">
              <a16:creationId xmlns:a16="http://schemas.microsoft.com/office/drawing/2014/main" id="{0768DCD7-E69E-440C-AFBE-4AAE7EDAF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0</xdr:colOff>
      <xdr:row>121</xdr:row>
      <xdr:rowOff>0</xdr:rowOff>
    </xdr:from>
    <xdr:to>
      <xdr:col>20</xdr:col>
      <xdr:colOff>0</xdr:colOff>
      <xdr:row>139</xdr:row>
      <xdr:rowOff>15875</xdr:rowOff>
    </xdr:to>
    <xdr:graphicFrame macro="">
      <xdr:nvGraphicFramePr>
        <xdr:cNvPr id="49" name="圖表 48">
          <a:extLst>
            <a:ext uri="{FF2B5EF4-FFF2-40B4-BE49-F238E27FC236}">
              <a16:creationId xmlns:a16="http://schemas.microsoft.com/office/drawing/2014/main" id="{36846862-7A3B-477B-A10A-B243D78E1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21</xdr:col>
      <xdr:colOff>0</xdr:colOff>
      <xdr:row>121</xdr:row>
      <xdr:rowOff>0</xdr:rowOff>
    </xdr:from>
    <xdr:to>
      <xdr:col>30</xdr:col>
      <xdr:colOff>63500</xdr:colOff>
      <xdr:row>139</xdr:row>
      <xdr:rowOff>95250</xdr:rowOff>
    </xdr:to>
    <xdr:graphicFrame macro="">
      <xdr:nvGraphicFramePr>
        <xdr:cNvPr id="50" name="圖表 49">
          <a:extLst>
            <a:ext uri="{FF2B5EF4-FFF2-40B4-BE49-F238E27FC236}">
              <a16:creationId xmlns:a16="http://schemas.microsoft.com/office/drawing/2014/main" id="{77FF45AD-7B47-43E0-9396-2FD4C43FD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31</xdr:col>
      <xdr:colOff>0</xdr:colOff>
      <xdr:row>121</xdr:row>
      <xdr:rowOff>0</xdr:rowOff>
    </xdr:from>
    <xdr:to>
      <xdr:col>40</xdr:col>
      <xdr:colOff>63500</xdr:colOff>
      <xdr:row>139</xdr:row>
      <xdr:rowOff>47625</xdr:rowOff>
    </xdr:to>
    <xdr:graphicFrame macro="">
      <xdr:nvGraphicFramePr>
        <xdr:cNvPr id="51" name="圖表 50">
          <a:extLst>
            <a:ext uri="{FF2B5EF4-FFF2-40B4-BE49-F238E27FC236}">
              <a16:creationId xmlns:a16="http://schemas.microsoft.com/office/drawing/2014/main" id="{29FF5354-7DBC-4BFD-B8AE-0667F7980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10</xdr:col>
      <xdr:colOff>682624</xdr:colOff>
      <xdr:row>141</xdr:row>
      <xdr:rowOff>0</xdr:rowOff>
    </xdr:from>
    <xdr:to>
      <xdr:col>19</xdr:col>
      <xdr:colOff>682624</xdr:colOff>
      <xdr:row>160</xdr:row>
      <xdr:rowOff>15875</xdr:rowOff>
    </xdr:to>
    <xdr:graphicFrame macro="">
      <xdr:nvGraphicFramePr>
        <xdr:cNvPr id="52" name="圖表 51">
          <a:extLst>
            <a:ext uri="{FF2B5EF4-FFF2-40B4-BE49-F238E27FC236}">
              <a16:creationId xmlns:a16="http://schemas.microsoft.com/office/drawing/2014/main" id="{2837C9AF-7600-403B-9207-1D98F8979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21</xdr:col>
      <xdr:colOff>1</xdr:colOff>
      <xdr:row>140</xdr:row>
      <xdr:rowOff>206374</xdr:rowOff>
    </xdr:from>
    <xdr:to>
      <xdr:col>30</xdr:col>
      <xdr:colOff>111126</xdr:colOff>
      <xdr:row>159</xdr:row>
      <xdr:rowOff>142874</xdr:rowOff>
    </xdr:to>
    <xdr:graphicFrame macro="">
      <xdr:nvGraphicFramePr>
        <xdr:cNvPr id="53" name="圖表 52">
          <a:extLst>
            <a:ext uri="{FF2B5EF4-FFF2-40B4-BE49-F238E27FC236}">
              <a16:creationId xmlns:a16="http://schemas.microsoft.com/office/drawing/2014/main" id="{42435CCF-B8D8-4A06-A91A-22F67A0F6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31</xdr:col>
      <xdr:colOff>1</xdr:colOff>
      <xdr:row>141</xdr:row>
      <xdr:rowOff>0</xdr:rowOff>
    </xdr:from>
    <xdr:to>
      <xdr:col>40</xdr:col>
      <xdr:colOff>142876</xdr:colOff>
      <xdr:row>159</xdr:row>
      <xdr:rowOff>158750</xdr:rowOff>
    </xdr:to>
    <xdr:graphicFrame macro="">
      <xdr:nvGraphicFramePr>
        <xdr:cNvPr id="54" name="圖表 53">
          <a:extLst>
            <a:ext uri="{FF2B5EF4-FFF2-40B4-BE49-F238E27FC236}">
              <a16:creationId xmlns:a16="http://schemas.microsoft.com/office/drawing/2014/main" id="{01C6D9E7-677A-4370-B3C9-FC22748C1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20F8C54-05B7-4631-BE50-B400960C3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B55E74-A237-43CC-B64E-8CFFA136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DD74D12-C0C3-42C7-853B-2DE330734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89A07E1-82CA-4E67-B8D1-C3F7F5C8C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E6445080-0FF1-4540-ACBC-E1D8FCFD5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41A1C6A9-A730-4705-AD49-AB833D7D9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BBE53176-BC9C-4B3A-AE1E-089ED3CAD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748391</xdr:colOff>
      <xdr:row>16</xdr:row>
      <xdr:rowOff>1119</xdr:rowOff>
    </xdr:from>
    <xdr:to>
      <xdr:col>38</xdr:col>
      <xdr:colOff>560293</xdr:colOff>
      <xdr:row>35</xdr:row>
      <xdr:rowOff>123264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F93870F-CDCE-40E6-A884-36EF9B0D0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0FD58FE9-731F-4DE8-9325-A2A17BA54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32AB8FC4-EBE0-4FF3-AF38-90F887878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50B81D8-BE13-4D0C-B652-3D88EE112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4EDA564-8A19-414D-B4E5-3B02B78AE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E53FF8B-FD41-4AD4-BA77-AEAE0C7E2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C609FA8-E1DA-4157-AB20-BCAA1F6DE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2D07FEE-5DD7-434E-ACF9-7FB331582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7106BC4-1A1B-4996-B7DE-ED2949EC2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414618</xdr:colOff>
      <xdr:row>15</xdr:row>
      <xdr:rowOff>191618</xdr:rowOff>
    </xdr:from>
    <xdr:to>
      <xdr:col>24</xdr:col>
      <xdr:colOff>683560</xdr:colOff>
      <xdr:row>35</xdr:row>
      <xdr:rowOff>100853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DC26F351-55C9-4C19-BCE1-978EA1389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748391</xdr:colOff>
      <xdr:row>16</xdr:row>
      <xdr:rowOff>1119</xdr:rowOff>
    </xdr:from>
    <xdr:to>
      <xdr:col>38</xdr:col>
      <xdr:colOff>560293</xdr:colOff>
      <xdr:row>35</xdr:row>
      <xdr:rowOff>11206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59ECAA6-52DB-49D0-998C-6B7AA1564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6ADFF996-382D-4C45-9657-F18B063F4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B1BD6CB-9CDA-4ACE-A74D-19780FAF3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8ABC17B-A68C-44CA-9594-715F3C3D3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E1AA85B-77A6-4CC0-ACE4-4AE5A16FF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6825735-3697-446A-881D-D04E340EC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5F04C88-774C-408D-80DC-BE7D2C72D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9FAD701-6D4C-42A9-9E96-0CCE46EDD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82E5C8F-AAE7-4195-BB5A-D8D6C8E51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7E7ABF3-03A5-4AB2-A664-E6E9D40FD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24E9EB4-2ACD-4A3A-B7CC-1E27427EF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7AC03ED-534D-4932-A629-001874471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FBD5150-EB17-4F07-94AD-718DEE552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9B275C-D99F-482B-A35C-77376212D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70500EE-C24C-4FC4-9416-A06D47A9F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7F6EB9F-D67D-4351-A416-9B56BF139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F575CBE-A60B-4C1F-8B37-D272F0885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86AF683-071B-48ED-BD27-F848C6D71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7042F50-B557-4492-A5D4-FE99CD2D3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322030B-7EFB-46A0-AABC-667BE9860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D899348A-913F-4EB9-9563-0851CE392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B4F50F5D-B7F8-4200-9564-53283F97D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9A86BB8-384A-40F7-82CE-73035F2CA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FAAA-4574-48A2-93A2-633C0C365853}">
  <dimension ref="M58"/>
  <sheetViews>
    <sheetView topLeftCell="A31" zoomScale="60" zoomScaleNormal="60" workbookViewId="0">
      <selection activeCell="AM166" sqref="AM166"/>
    </sheetView>
  </sheetViews>
  <sheetFormatPr defaultRowHeight="16.5"/>
  <sheetData>
    <row r="58" spans="13:13">
      <c r="M58" s="27" t="s">
        <v>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78-2456-44EE-9FAF-FBF16CAA4BF6}">
  <dimension ref="A1:BR63"/>
  <sheetViews>
    <sheetView tabSelected="1" topLeftCell="A46" zoomScale="85" zoomScaleNormal="85" workbookViewId="0">
      <selection activeCell="H72" sqref="H72"/>
    </sheetView>
  </sheetViews>
  <sheetFormatPr defaultColWidth="9" defaultRowHeight="15.75"/>
  <cols>
    <col min="1" max="1" width="9" style="5"/>
    <col min="2" max="2" width="10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10.75" style="5" customWidth="1"/>
    <col min="7" max="7" width="9.5" style="5" bestFit="1" customWidth="1"/>
    <col min="8" max="8" width="19.25" style="5" bestFit="1" customWidth="1"/>
    <col min="9" max="16" width="9.625" style="5" customWidth="1"/>
    <col min="17" max="17" width="8.125" style="5" bestFit="1" customWidth="1"/>
    <col min="18" max="18" width="14.875" style="5" bestFit="1" customWidth="1"/>
    <col min="19" max="19" width="12" style="5" customWidth="1"/>
    <col min="20" max="20" width="7.625" style="5" customWidth="1"/>
    <col min="21" max="21" width="10.875" style="5" bestFit="1" customWidth="1"/>
    <col min="22" max="22" width="10.25" style="5" bestFit="1" customWidth="1"/>
    <col min="23" max="23" width="7.625" style="5" customWidth="1"/>
    <col min="24" max="29" width="9.125" style="5" customWidth="1"/>
    <col min="30" max="30" width="8.5" style="5" bestFit="1" customWidth="1"/>
    <col min="31" max="31" width="9.875" style="5" customWidth="1"/>
    <col min="32" max="32" width="14.375" style="5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75" style="6" customWidth="1"/>
    <col min="47" max="47" width="10.625" style="6" customWidth="1"/>
    <col min="48" max="48" width="9" style="6"/>
    <col min="49" max="49" width="10" style="6" bestFit="1" customWidth="1"/>
    <col min="50" max="55" width="9" style="6"/>
    <col min="56" max="56" width="8.5" style="6" bestFit="1" customWidth="1"/>
    <col min="57" max="57" width="9.5" style="6" bestFit="1" customWidth="1"/>
    <col min="58" max="58" width="8.5" style="6" bestFit="1" customWidth="1"/>
    <col min="59" max="59" width="9" style="6"/>
    <col min="60" max="60" width="14.5" style="6" bestFit="1" customWidth="1"/>
    <col min="61" max="63" width="9" style="6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113" t="s">
        <v>0</v>
      </c>
      <c r="D2" s="114"/>
      <c r="E2" s="114"/>
      <c r="F2" s="114"/>
      <c r="G2" s="115"/>
      <c r="H2" s="8" t="s">
        <v>13</v>
      </c>
      <c r="I2" s="114" t="s">
        <v>10</v>
      </c>
      <c r="J2" s="114"/>
      <c r="K2" s="114"/>
      <c r="L2" s="114"/>
      <c r="M2" s="114"/>
      <c r="N2" s="115"/>
      <c r="P2" s="7" t="s">
        <v>7</v>
      </c>
      <c r="Q2" s="113" t="s">
        <v>0</v>
      </c>
      <c r="R2" s="114"/>
      <c r="S2" s="114"/>
      <c r="T2" s="114"/>
      <c r="U2" s="115"/>
      <c r="V2" s="9" t="s">
        <v>14</v>
      </c>
      <c r="W2" s="122" t="s">
        <v>10</v>
      </c>
      <c r="X2" s="114"/>
      <c r="Y2" s="114"/>
      <c r="Z2" s="114"/>
      <c r="AA2" s="114"/>
      <c r="AB2" s="115"/>
      <c r="AD2" s="7" t="s">
        <v>7</v>
      </c>
      <c r="AE2" s="113" t="s">
        <v>0</v>
      </c>
      <c r="AF2" s="114"/>
      <c r="AG2" s="114"/>
      <c r="AH2" s="114"/>
      <c r="AI2" s="115"/>
      <c r="AJ2" s="10" t="s">
        <v>40</v>
      </c>
      <c r="AK2" s="122" t="s">
        <v>10</v>
      </c>
      <c r="AL2" s="114"/>
      <c r="AM2" s="114"/>
      <c r="AN2" s="114"/>
      <c r="AO2" s="114"/>
      <c r="AP2" s="115"/>
      <c r="AQ2" s="49"/>
      <c r="AR2" s="53" t="s">
        <v>7</v>
      </c>
      <c r="AS2" s="114" t="s">
        <v>0</v>
      </c>
      <c r="AT2" s="114"/>
      <c r="AU2" s="114"/>
      <c r="AV2" s="114"/>
      <c r="AW2" s="115"/>
      <c r="AX2" s="24" t="s">
        <v>15</v>
      </c>
      <c r="AY2" s="122" t="s">
        <v>10</v>
      </c>
      <c r="AZ2" s="114"/>
      <c r="BA2" s="114"/>
      <c r="BB2" s="114"/>
      <c r="BC2" s="114"/>
      <c r="BD2" s="115"/>
      <c r="BF2" s="7" t="s">
        <v>7</v>
      </c>
      <c r="BG2" s="113" t="s">
        <v>0</v>
      </c>
      <c r="BH2" s="114"/>
      <c r="BI2" s="114"/>
      <c r="BJ2" s="114"/>
      <c r="BK2" s="115"/>
      <c r="BL2" s="24" t="s">
        <v>16</v>
      </c>
      <c r="BM2" s="122" t="s">
        <v>10</v>
      </c>
      <c r="BN2" s="114"/>
      <c r="BO2" s="114"/>
      <c r="BP2" s="114"/>
      <c r="BQ2" s="114"/>
      <c r="BR2" s="115"/>
    </row>
    <row r="3" spans="2:70" ht="16.5">
      <c r="B3" s="120" t="s">
        <v>1</v>
      </c>
      <c r="C3" s="14" t="s">
        <v>8</v>
      </c>
      <c r="D3" s="15" t="s">
        <v>9</v>
      </c>
      <c r="E3" s="50" t="s">
        <v>19</v>
      </c>
      <c r="F3" s="42" t="s">
        <v>45</v>
      </c>
      <c r="G3" s="43" t="s">
        <v>46</v>
      </c>
      <c r="H3" s="125">
        <v>1</v>
      </c>
      <c r="I3" s="125">
        <v>2</v>
      </c>
      <c r="J3" s="125">
        <v>3</v>
      </c>
      <c r="K3" s="125">
        <v>4</v>
      </c>
      <c r="L3" s="116">
        <v>5</v>
      </c>
      <c r="M3" s="118" t="s">
        <v>2</v>
      </c>
      <c r="N3" s="118" t="s">
        <v>3</v>
      </c>
      <c r="P3" s="120" t="s">
        <v>1</v>
      </c>
      <c r="Q3" s="14" t="s">
        <v>8</v>
      </c>
      <c r="R3" s="15" t="s">
        <v>9</v>
      </c>
      <c r="S3" s="50" t="s">
        <v>19</v>
      </c>
      <c r="T3" s="42" t="s">
        <v>45</v>
      </c>
      <c r="U3" s="43" t="s">
        <v>46</v>
      </c>
      <c r="V3" s="123">
        <v>1</v>
      </c>
      <c r="W3" s="125">
        <v>2</v>
      </c>
      <c r="X3" s="125">
        <v>3</v>
      </c>
      <c r="Y3" s="125">
        <v>4</v>
      </c>
      <c r="Z3" s="116">
        <v>5</v>
      </c>
      <c r="AA3" s="118" t="s">
        <v>2</v>
      </c>
      <c r="AB3" s="118" t="s">
        <v>3</v>
      </c>
      <c r="AD3" s="111" t="s">
        <v>1</v>
      </c>
      <c r="AE3" s="14" t="s">
        <v>8</v>
      </c>
      <c r="AF3" s="15" t="s">
        <v>9</v>
      </c>
      <c r="AG3" s="50" t="s">
        <v>19</v>
      </c>
      <c r="AH3" s="42" t="s">
        <v>45</v>
      </c>
      <c r="AI3" s="43" t="s">
        <v>46</v>
      </c>
      <c r="AJ3" s="123">
        <v>1</v>
      </c>
      <c r="AK3" s="125">
        <v>2</v>
      </c>
      <c r="AL3" s="125">
        <v>3</v>
      </c>
      <c r="AM3" s="125">
        <v>4</v>
      </c>
      <c r="AN3" s="116">
        <v>5</v>
      </c>
      <c r="AO3" s="118" t="s">
        <v>2</v>
      </c>
      <c r="AP3" s="118" t="s">
        <v>3</v>
      </c>
      <c r="AQ3" s="48"/>
      <c r="AR3" s="127" t="s">
        <v>1</v>
      </c>
      <c r="AS3" s="52" t="s">
        <v>8</v>
      </c>
      <c r="AT3" s="15" t="s">
        <v>9</v>
      </c>
      <c r="AU3" s="50" t="s">
        <v>19</v>
      </c>
      <c r="AV3" s="42" t="s">
        <v>45</v>
      </c>
      <c r="AW3" s="43" t="s">
        <v>46</v>
      </c>
      <c r="AX3" s="123">
        <v>1</v>
      </c>
      <c r="AY3" s="125">
        <v>2</v>
      </c>
      <c r="AZ3" s="125">
        <v>3</v>
      </c>
      <c r="BA3" s="125">
        <v>4</v>
      </c>
      <c r="BB3" s="116">
        <v>5</v>
      </c>
      <c r="BC3" s="118" t="s">
        <v>2</v>
      </c>
      <c r="BD3" s="118" t="s">
        <v>3</v>
      </c>
      <c r="BF3" s="120" t="s">
        <v>1</v>
      </c>
      <c r="BG3" s="14" t="s">
        <v>8</v>
      </c>
      <c r="BH3" s="15" t="s">
        <v>9</v>
      </c>
      <c r="BI3" s="50" t="s">
        <v>19</v>
      </c>
      <c r="BJ3" s="42" t="s">
        <v>45</v>
      </c>
      <c r="BK3" s="43" t="s">
        <v>46</v>
      </c>
      <c r="BL3" s="123">
        <v>1</v>
      </c>
      <c r="BM3" s="125">
        <v>2</v>
      </c>
      <c r="BN3" s="125">
        <v>3</v>
      </c>
      <c r="BO3" s="125">
        <v>4</v>
      </c>
      <c r="BP3" s="116">
        <v>5</v>
      </c>
      <c r="BQ3" s="118" t="s">
        <v>2</v>
      </c>
      <c r="BR3" s="118" t="s">
        <v>3</v>
      </c>
    </row>
    <row r="4" spans="2:70" ht="17.25" customHeight="1" thickBot="1">
      <c r="B4" s="121"/>
      <c r="C4" s="11" t="s">
        <v>4</v>
      </c>
      <c r="D4" s="12" t="s">
        <v>6</v>
      </c>
      <c r="E4" s="12" t="s">
        <v>5</v>
      </c>
      <c r="F4" s="44" t="s">
        <v>47</v>
      </c>
      <c r="G4" s="45" t="s">
        <v>48</v>
      </c>
      <c r="H4" s="126"/>
      <c r="I4" s="126"/>
      <c r="J4" s="126"/>
      <c r="K4" s="126"/>
      <c r="L4" s="117"/>
      <c r="M4" s="119"/>
      <c r="N4" s="119"/>
      <c r="P4" s="121"/>
      <c r="Q4" s="11" t="s">
        <v>4</v>
      </c>
      <c r="R4" s="12" t="s">
        <v>6</v>
      </c>
      <c r="S4" s="12" t="s">
        <v>5</v>
      </c>
      <c r="T4" s="44" t="s">
        <v>47</v>
      </c>
      <c r="U4" s="45" t="s">
        <v>48</v>
      </c>
      <c r="V4" s="124"/>
      <c r="W4" s="126"/>
      <c r="X4" s="126"/>
      <c r="Y4" s="126"/>
      <c r="Z4" s="117"/>
      <c r="AA4" s="119"/>
      <c r="AB4" s="119"/>
      <c r="AD4" s="112"/>
      <c r="AE4" s="11" t="s">
        <v>4</v>
      </c>
      <c r="AF4" s="12" t="s">
        <v>6</v>
      </c>
      <c r="AG4" s="12" t="s">
        <v>5</v>
      </c>
      <c r="AH4" s="44" t="s">
        <v>47</v>
      </c>
      <c r="AI4" s="45" t="s">
        <v>48</v>
      </c>
      <c r="AJ4" s="124"/>
      <c r="AK4" s="126"/>
      <c r="AL4" s="126"/>
      <c r="AM4" s="126"/>
      <c r="AN4" s="117"/>
      <c r="AO4" s="119"/>
      <c r="AP4" s="119"/>
      <c r="AQ4" s="48"/>
      <c r="AR4" s="128"/>
      <c r="AS4" s="51" t="s">
        <v>4</v>
      </c>
      <c r="AT4" s="12" t="s">
        <v>6</v>
      </c>
      <c r="AU4" s="12" t="s">
        <v>5</v>
      </c>
      <c r="AV4" s="44" t="s">
        <v>47</v>
      </c>
      <c r="AW4" s="45" t="s">
        <v>48</v>
      </c>
      <c r="AX4" s="124"/>
      <c r="AY4" s="126"/>
      <c r="AZ4" s="126"/>
      <c r="BA4" s="126"/>
      <c r="BB4" s="117"/>
      <c r="BC4" s="119"/>
      <c r="BD4" s="119"/>
      <c r="BF4" s="121"/>
      <c r="BG4" s="11" t="s">
        <v>4</v>
      </c>
      <c r="BH4" s="12" t="s">
        <v>6</v>
      </c>
      <c r="BI4" s="12" t="s">
        <v>5</v>
      </c>
      <c r="BJ4" s="44" t="s">
        <v>47</v>
      </c>
      <c r="BK4" s="45" t="s">
        <v>48</v>
      </c>
      <c r="BL4" s="124"/>
      <c r="BM4" s="126"/>
      <c r="BN4" s="126"/>
      <c r="BO4" s="126"/>
      <c r="BP4" s="117"/>
      <c r="BQ4" s="119"/>
      <c r="BR4" s="119"/>
    </row>
    <row r="5" spans="2:70">
      <c r="B5" s="13">
        <v>1</v>
      </c>
      <c r="C5" s="60">
        <v>3000</v>
      </c>
      <c r="D5" s="61">
        <v>1000</v>
      </c>
      <c r="E5" s="61">
        <v>150</v>
      </c>
      <c r="F5" s="62">
        <v>0.1</v>
      </c>
      <c r="G5" s="63">
        <f t="shared" ref="G5:G14" si="0">ROUND(E5/D5/F5/25*1000,2)</f>
        <v>60</v>
      </c>
      <c r="H5" s="17">
        <v>1046.8</v>
      </c>
      <c r="I5" s="25">
        <v>1059.0999999999999</v>
      </c>
      <c r="J5" s="15">
        <v>1059.3</v>
      </c>
      <c r="K5" s="15">
        <v>1052.0999999999999</v>
      </c>
      <c r="L5" s="66">
        <v>1050.2</v>
      </c>
      <c r="M5" s="104">
        <f>ROUND(AVERAGE(H5:L5),2)</f>
        <v>1053.5</v>
      </c>
      <c r="N5" s="71">
        <f>STDEV(H5:L5)</f>
        <v>5.5394043001030138</v>
      </c>
      <c r="P5" s="13">
        <v>1</v>
      </c>
      <c r="Q5" s="60">
        <v>3000</v>
      </c>
      <c r="R5" s="61">
        <v>1000</v>
      </c>
      <c r="S5" s="61">
        <v>150</v>
      </c>
      <c r="T5" s="62">
        <v>0.1</v>
      </c>
      <c r="U5" s="63">
        <f t="shared" ref="U5:U14" si="1">ROUND(S5/R5/T5/25*1000,2)</f>
        <v>60</v>
      </c>
      <c r="V5" s="7">
        <v>679.04</v>
      </c>
      <c r="W5" s="79">
        <v>683.45</v>
      </c>
      <c r="X5" s="61">
        <v>686.51</v>
      </c>
      <c r="Y5" s="61">
        <v>688.14</v>
      </c>
      <c r="Z5" s="80">
        <v>685.5</v>
      </c>
      <c r="AA5" s="99">
        <f t="shared" ref="AA5:AA14" si="2">ROUND(AVERAGE(V5:Z5),2)</f>
        <v>684.53</v>
      </c>
      <c r="AB5" s="71">
        <f t="shared" ref="AB5:AB14" si="3">STDEV(V5:Z5)</f>
        <v>3.5071313063528207</v>
      </c>
      <c r="AD5" s="13">
        <v>1</v>
      </c>
      <c r="AE5" s="60">
        <v>3000</v>
      </c>
      <c r="AF5" s="61">
        <v>1000</v>
      </c>
      <c r="AG5" s="61">
        <v>150</v>
      </c>
      <c r="AH5" s="62">
        <v>0.1</v>
      </c>
      <c r="AI5" s="63">
        <f t="shared" ref="AI5:AI14" si="4">ROUND(AG5/AF5/AH5/25*1000,2)</f>
        <v>60</v>
      </c>
      <c r="AJ5" s="17">
        <v>335.82</v>
      </c>
      <c r="AK5" s="25">
        <v>336.54</v>
      </c>
      <c r="AL5" s="15">
        <v>335.17</v>
      </c>
      <c r="AM5" s="15">
        <v>335.26</v>
      </c>
      <c r="AN5" s="66">
        <v>334.38</v>
      </c>
      <c r="AO5" s="76">
        <f>ROUND(AVERAGE(AJ5:AN5),2)</f>
        <v>335.43</v>
      </c>
      <c r="AP5" s="71">
        <f>STDEV(AJ5:AN5)</f>
        <v>0.80360438027676973</v>
      </c>
      <c r="AQ5" s="48"/>
      <c r="AR5" s="54">
        <v>1</v>
      </c>
      <c r="AS5" s="60">
        <v>3000</v>
      </c>
      <c r="AT5" s="61">
        <v>1000</v>
      </c>
      <c r="AU5" s="61">
        <v>150</v>
      </c>
      <c r="AV5" s="62">
        <v>0.1</v>
      </c>
      <c r="AW5" s="63">
        <f t="shared" ref="AW5:AW14" si="5">ROUND(AU5/AT5/AV5/25*1000,2)</f>
        <v>60</v>
      </c>
      <c r="AX5" s="7">
        <v>508.39</v>
      </c>
      <c r="AY5" s="79">
        <v>514.15</v>
      </c>
      <c r="AZ5" s="61">
        <v>515.17999999999995</v>
      </c>
      <c r="BA5" s="61">
        <v>511.12</v>
      </c>
      <c r="BB5" s="88">
        <v>509.75</v>
      </c>
      <c r="BC5" s="76">
        <f>ROUND(AVERAGE(AX5:BB5),2)</f>
        <v>511.72</v>
      </c>
      <c r="BD5" s="71">
        <f>STDEV(AX5:BB5)</f>
        <v>2.8812445227713503</v>
      </c>
      <c r="BF5" s="13">
        <v>1</v>
      </c>
      <c r="BG5" s="60">
        <v>3000</v>
      </c>
      <c r="BH5" s="61">
        <v>1000</v>
      </c>
      <c r="BI5" s="61">
        <v>150</v>
      </c>
      <c r="BJ5" s="62">
        <v>0.1</v>
      </c>
      <c r="BK5" s="63">
        <f>ROUND(BI5/BH5/BJ5/25*1000,2)</f>
        <v>60</v>
      </c>
      <c r="BL5" s="17">
        <v>103.16</v>
      </c>
      <c r="BM5" s="25">
        <v>104.97</v>
      </c>
      <c r="BN5" s="15">
        <v>105.59</v>
      </c>
      <c r="BO5" s="15">
        <v>104.94</v>
      </c>
      <c r="BP5" s="66">
        <v>104.31</v>
      </c>
      <c r="BQ5" s="76">
        <f t="shared" ref="BQ5:BQ13" si="6">AVERAGE(BL5:BP5)</f>
        <v>104.59400000000001</v>
      </c>
      <c r="BR5" s="71">
        <f t="shared" ref="BR5:BR13" si="7">STDEV(BL5:BP5)</f>
        <v>0.92061392559530797</v>
      </c>
    </row>
    <row r="6" spans="2:70">
      <c r="B6" s="18">
        <v>2</v>
      </c>
      <c r="C6" s="14">
        <v>3000</v>
      </c>
      <c r="D6" s="15">
        <v>1000</v>
      </c>
      <c r="E6" s="3">
        <v>200</v>
      </c>
      <c r="F6" s="46">
        <v>0.1</v>
      </c>
      <c r="G6" s="64">
        <f t="shared" si="0"/>
        <v>80</v>
      </c>
      <c r="H6" s="4">
        <v>1042.5999999999999</v>
      </c>
      <c r="I6" s="3">
        <v>1032.3</v>
      </c>
      <c r="J6" s="3">
        <v>1041</v>
      </c>
      <c r="K6" s="3">
        <v>1032.0999999999999</v>
      </c>
      <c r="L6" s="67">
        <v>1038</v>
      </c>
      <c r="M6" s="72">
        <f>ROUND(AVERAGE(H6:L6),2)</f>
        <v>1037.2</v>
      </c>
      <c r="N6" s="73">
        <f t="shared" ref="N6:N13" si="8">STDEV(H6:L6)</f>
        <v>4.8543794660079982</v>
      </c>
      <c r="P6" s="18">
        <v>2</v>
      </c>
      <c r="Q6" s="14">
        <v>3000</v>
      </c>
      <c r="R6" s="15">
        <v>1000</v>
      </c>
      <c r="S6" s="3">
        <v>200</v>
      </c>
      <c r="T6" s="46">
        <v>0.1</v>
      </c>
      <c r="U6" s="64">
        <f t="shared" si="1"/>
        <v>80</v>
      </c>
      <c r="V6" s="81">
        <v>696.47</v>
      </c>
      <c r="W6" s="3">
        <v>689.55</v>
      </c>
      <c r="X6" s="3">
        <v>688.25</v>
      </c>
      <c r="Y6" s="3">
        <v>690.24</v>
      </c>
      <c r="Z6" s="83">
        <v>693.19</v>
      </c>
      <c r="AA6" s="100">
        <f t="shared" si="2"/>
        <v>691.54</v>
      </c>
      <c r="AB6" s="73">
        <f t="shared" si="3"/>
        <v>3.2977871368540677</v>
      </c>
      <c r="AD6" s="18">
        <v>2</v>
      </c>
      <c r="AE6" s="14">
        <v>3000</v>
      </c>
      <c r="AF6" s="15">
        <v>1000</v>
      </c>
      <c r="AG6" s="3">
        <v>200</v>
      </c>
      <c r="AH6" s="46">
        <v>0.1</v>
      </c>
      <c r="AI6" s="64">
        <f t="shared" si="4"/>
        <v>80</v>
      </c>
      <c r="AJ6" s="4">
        <v>332.34</v>
      </c>
      <c r="AK6" s="3">
        <v>331.22</v>
      </c>
      <c r="AL6" s="3">
        <v>333.42</v>
      </c>
      <c r="AM6" s="3">
        <v>331.69</v>
      </c>
      <c r="AN6" s="67">
        <v>333.35</v>
      </c>
      <c r="AO6" s="77">
        <f>ROUND(AVERAGE(AJ6:AN6),2)</f>
        <v>332.4</v>
      </c>
      <c r="AP6" s="73">
        <f>STDEV(AJ6:AN6)</f>
        <v>0.9801683528863826</v>
      </c>
      <c r="AQ6" s="48"/>
      <c r="AR6" s="55">
        <v>2</v>
      </c>
      <c r="AS6" s="14">
        <v>3000</v>
      </c>
      <c r="AT6" s="15">
        <v>1000</v>
      </c>
      <c r="AU6" s="3">
        <v>200</v>
      </c>
      <c r="AV6" s="46">
        <v>0.1</v>
      </c>
      <c r="AW6" s="64">
        <f t="shared" si="5"/>
        <v>80</v>
      </c>
      <c r="AX6" s="81">
        <v>505.02</v>
      </c>
      <c r="AY6" s="3">
        <v>501.64</v>
      </c>
      <c r="AZ6" s="3">
        <v>505.95</v>
      </c>
      <c r="BA6" s="82">
        <v>500.86</v>
      </c>
      <c r="BB6" s="67">
        <v>503.52</v>
      </c>
      <c r="BC6" s="77">
        <f>ROUND(AVERAGE(AX6:BB6),2)</f>
        <v>503.4</v>
      </c>
      <c r="BD6" s="73">
        <f>STDEV(AX6:BB6)</f>
        <v>2.1616243892036295</v>
      </c>
      <c r="BF6" s="18">
        <v>2</v>
      </c>
      <c r="BG6" s="14">
        <v>3000</v>
      </c>
      <c r="BH6" s="15">
        <v>1000</v>
      </c>
      <c r="BI6" s="3">
        <v>200</v>
      </c>
      <c r="BJ6" s="46">
        <v>0.1</v>
      </c>
      <c r="BK6" s="64">
        <f t="shared" ref="BK6:BK14" si="9">ROUND(BI6/BH6/BJ6/25*1000,2)</f>
        <v>80</v>
      </c>
      <c r="BL6" s="4">
        <v>105.4</v>
      </c>
      <c r="BM6" s="3">
        <v>103.86</v>
      </c>
      <c r="BN6" s="3">
        <v>104.88</v>
      </c>
      <c r="BO6" s="3">
        <v>103.59</v>
      </c>
      <c r="BP6" s="67">
        <v>104.56</v>
      </c>
      <c r="BQ6" s="77">
        <f t="shared" si="6"/>
        <v>104.458</v>
      </c>
      <c r="BR6" s="73">
        <f t="shared" si="7"/>
        <v>0.73940516633304676</v>
      </c>
    </row>
    <row r="7" spans="2:70">
      <c r="B7" s="18">
        <v>3</v>
      </c>
      <c r="C7" s="14">
        <v>3000</v>
      </c>
      <c r="D7" s="15">
        <v>1000</v>
      </c>
      <c r="E7" s="3">
        <v>250</v>
      </c>
      <c r="F7" s="46">
        <v>0.1</v>
      </c>
      <c r="G7" s="64">
        <f t="shared" si="0"/>
        <v>100</v>
      </c>
      <c r="H7" s="36">
        <v>966.59</v>
      </c>
      <c r="I7" s="3">
        <v>962.87</v>
      </c>
      <c r="J7" s="3">
        <v>962.13</v>
      </c>
      <c r="K7" s="3">
        <v>957.13</v>
      </c>
      <c r="L7" s="67">
        <v>966.3</v>
      </c>
      <c r="M7" s="72">
        <f>ROUND(AVERAGE(I7:L7),2)</f>
        <v>962.11</v>
      </c>
      <c r="N7" s="73">
        <f>STDEV(I7:L7)</f>
        <v>3.7830532201736937</v>
      </c>
      <c r="P7" s="18">
        <v>3</v>
      </c>
      <c r="Q7" s="14">
        <v>3000</v>
      </c>
      <c r="R7" s="15">
        <v>1000</v>
      </c>
      <c r="S7" s="3">
        <v>250</v>
      </c>
      <c r="T7" s="46">
        <v>0.1</v>
      </c>
      <c r="U7" s="64">
        <f t="shared" si="1"/>
        <v>100</v>
      </c>
      <c r="V7" s="81">
        <v>662.37</v>
      </c>
      <c r="W7" s="3">
        <v>661.32</v>
      </c>
      <c r="X7" s="3">
        <v>660.11</v>
      </c>
      <c r="Y7" s="3">
        <v>656.9</v>
      </c>
      <c r="Z7" s="83">
        <v>661.76</v>
      </c>
      <c r="AA7" s="100">
        <f t="shared" si="2"/>
        <v>660.49</v>
      </c>
      <c r="AB7" s="73">
        <f t="shared" si="3"/>
        <v>2.1719046940416278</v>
      </c>
      <c r="AD7" s="18">
        <v>3</v>
      </c>
      <c r="AE7" s="14">
        <v>3000</v>
      </c>
      <c r="AF7" s="15">
        <v>1000</v>
      </c>
      <c r="AG7" s="3">
        <v>250</v>
      </c>
      <c r="AH7" s="46">
        <v>0.1</v>
      </c>
      <c r="AI7" s="64">
        <f t="shared" si="4"/>
        <v>100</v>
      </c>
      <c r="AJ7" s="36">
        <v>310.5</v>
      </c>
      <c r="AK7" s="3">
        <v>309.37</v>
      </c>
      <c r="AL7" s="3">
        <v>308.98</v>
      </c>
      <c r="AM7" s="3">
        <v>307.17</v>
      </c>
      <c r="AN7" s="67">
        <v>310.51</v>
      </c>
      <c r="AO7" s="77">
        <f>ROUND(AVERAGE(AK7:AN7),2)</f>
        <v>309.01</v>
      </c>
      <c r="AP7" s="73">
        <f>STDEV(AK7:AN7)</f>
        <v>1.3863711624236752</v>
      </c>
      <c r="AQ7" s="48"/>
      <c r="AR7" s="55">
        <v>3</v>
      </c>
      <c r="AS7" s="14">
        <v>3000</v>
      </c>
      <c r="AT7" s="15">
        <v>1000</v>
      </c>
      <c r="AU7" s="3">
        <v>250</v>
      </c>
      <c r="AV7" s="46">
        <v>0.1</v>
      </c>
      <c r="AW7" s="64">
        <f t="shared" si="5"/>
        <v>100</v>
      </c>
      <c r="AX7" s="84">
        <v>461.52</v>
      </c>
      <c r="AY7" s="3">
        <v>460.36</v>
      </c>
      <c r="AZ7" s="3">
        <v>460.56</v>
      </c>
      <c r="BA7" s="3">
        <v>458.34</v>
      </c>
      <c r="BB7" s="67">
        <v>463.41</v>
      </c>
      <c r="BC7" s="77">
        <f>ROUND(AVERAGE(AY7:BB7),2)</f>
        <v>460.67</v>
      </c>
      <c r="BD7" s="73">
        <f>STDEV(AY7:BB7)</f>
        <v>2.0852397943642074</v>
      </c>
      <c r="BF7" s="18">
        <v>3</v>
      </c>
      <c r="BG7" s="14">
        <v>3000</v>
      </c>
      <c r="BH7" s="15">
        <v>1000</v>
      </c>
      <c r="BI7" s="3">
        <v>250</v>
      </c>
      <c r="BJ7" s="46">
        <v>0.1</v>
      </c>
      <c r="BK7" s="64">
        <f t="shared" si="9"/>
        <v>100</v>
      </c>
      <c r="BL7" s="36">
        <v>92.346999999999994</v>
      </c>
      <c r="BM7" s="3">
        <v>91.944999999999993</v>
      </c>
      <c r="BN7" s="3">
        <v>91.799000000000007</v>
      </c>
      <c r="BO7" s="3">
        <v>91.007000000000005</v>
      </c>
      <c r="BP7" s="67">
        <v>92.495999999999995</v>
      </c>
      <c r="BQ7" s="77">
        <f>AVERAGE(BM7:BP7)</f>
        <v>91.811749999999989</v>
      </c>
      <c r="BR7" s="73">
        <f>STDEV(BM7:BP7)</f>
        <v>0.61474622135208046</v>
      </c>
    </row>
    <row r="8" spans="2:70">
      <c r="B8" s="18">
        <v>4</v>
      </c>
      <c r="C8" s="14">
        <v>3000</v>
      </c>
      <c r="D8" s="3">
        <v>500</v>
      </c>
      <c r="E8" s="3">
        <v>150</v>
      </c>
      <c r="F8" s="46">
        <v>0.1</v>
      </c>
      <c r="G8" s="64">
        <f t="shared" si="0"/>
        <v>120</v>
      </c>
      <c r="H8" s="4">
        <v>1068.7</v>
      </c>
      <c r="I8" s="5">
        <v>1063.5</v>
      </c>
      <c r="J8" s="3">
        <v>1069.0999999999999</v>
      </c>
      <c r="K8" s="3">
        <v>1067.3</v>
      </c>
      <c r="L8" s="67">
        <v>1071.9000000000001</v>
      </c>
      <c r="M8" s="103">
        <f t="shared" ref="M8:M13" si="10">ROUND(AVERAGE(H8:L8),2)</f>
        <v>1068.0999999999999</v>
      </c>
      <c r="N8" s="73">
        <f t="shared" si="8"/>
        <v>3.0659419433512043</v>
      </c>
      <c r="P8" s="18">
        <v>4</v>
      </c>
      <c r="Q8" s="14">
        <v>3000</v>
      </c>
      <c r="R8" s="3">
        <v>500</v>
      </c>
      <c r="S8" s="3">
        <v>150</v>
      </c>
      <c r="T8" s="46">
        <v>0.1</v>
      </c>
      <c r="U8" s="64">
        <f t="shared" si="1"/>
        <v>120</v>
      </c>
      <c r="V8" s="81">
        <v>725.68</v>
      </c>
      <c r="W8" s="82">
        <v>728.27</v>
      </c>
      <c r="X8" s="3">
        <v>728.86</v>
      </c>
      <c r="Y8" s="3">
        <v>725.62</v>
      </c>
      <c r="Z8" s="83">
        <v>728.21</v>
      </c>
      <c r="AA8" s="110">
        <f t="shared" si="2"/>
        <v>727.33</v>
      </c>
      <c r="AB8" s="73">
        <f t="shared" si="3"/>
        <v>1.5528586542245417</v>
      </c>
      <c r="AD8" s="18">
        <v>4</v>
      </c>
      <c r="AE8" s="14">
        <v>3000</v>
      </c>
      <c r="AF8" s="3">
        <v>500</v>
      </c>
      <c r="AG8" s="3">
        <v>150</v>
      </c>
      <c r="AH8" s="46">
        <v>0.1</v>
      </c>
      <c r="AI8" s="64">
        <f t="shared" si="4"/>
        <v>120</v>
      </c>
      <c r="AJ8" s="4">
        <v>343.17</v>
      </c>
      <c r="AK8" s="28">
        <v>341.58</v>
      </c>
      <c r="AL8" s="3">
        <v>343.31</v>
      </c>
      <c r="AM8" s="3">
        <v>342.79</v>
      </c>
      <c r="AN8" s="67">
        <v>344.31</v>
      </c>
      <c r="AO8" s="97">
        <f t="shared" ref="AO8:AO14" si="11">ROUND(AVERAGE(AJ8:AN8),2)</f>
        <v>343.03</v>
      </c>
      <c r="AP8" s="73">
        <f>STDEV(AJ8:AN8)</f>
        <v>0.98697517699282178</v>
      </c>
      <c r="AQ8" s="48"/>
      <c r="AR8" s="55">
        <v>4</v>
      </c>
      <c r="AS8" s="14">
        <v>3000</v>
      </c>
      <c r="AT8" s="3">
        <v>500</v>
      </c>
      <c r="AU8" s="3">
        <v>150</v>
      </c>
      <c r="AV8" s="46">
        <v>0.1</v>
      </c>
      <c r="AW8" s="64">
        <f t="shared" si="5"/>
        <v>120</v>
      </c>
      <c r="AX8" s="81">
        <v>531.91999999999996</v>
      </c>
      <c r="AY8" s="82">
        <v>531.23</v>
      </c>
      <c r="AZ8" s="3">
        <v>532.74</v>
      </c>
      <c r="BA8" s="3">
        <v>530.94000000000005</v>
      </c>
      <c r="BB8" s="67">
        <v>533.28</v>
      </c>
      <c r="BC8" s="97">
        <f t="shared" ref="BC8:BC14" si="12">ROUND(AVERAGE(AX8:BB8),2)</f>
        <v>532.02</v>
      </c>
      <c r="BD8" s="73">
        <f t="shared" ref="BD8:BD14" si="13">STDEV(AX8:BB8)</f>
        <v>0.98824086132883193</v>
      </c>
      <c r="BF8" s="18">
        <v>4</v>
      </c>
      <c r="BG8" s="14">
        <v>3000</v>
      </c>
      <c r="BH8" s="3">
        <v>500</v>
      </c>
      <c r="BI8" s="3">
        <v>150</v>
      </c>
      <c r="BJ8" s="46">
        <v>0.1</v>
      </c>
      <c r="BK8" s="64">
        <f t="shared" si="9"/>
        <v>120</v>
      </c>
      <c r="BL8" s="4">
        <v>112.61</v>
      </c>
      <c r="BM8" s="5">
        <v>112.69</v>
      </c>
      <c r="BN8" s="3">
        <v>113.2</v>
      </c>
      <c r="BO8" s="3">
        <v>112.59</v>
      </c>
      <c r="BP8" s="67">
        <v>113.31</v>
      </c>
      <c r="BQ8" s="97">
        <f t="shared" si="6"/>
        <v>112.88000000000002</v>
      </c>
      <c r="BR8" s="73">
        <f t="shared" si="7"/>
        <v>0.3465544690232702</v>
      </c>
    </row>
    <row r="9" spans="2:70">
      <c r="B9" s="18">
        <v>5</v>
      </c>
      <c r="C9" s="14">
        <v>3000</v>
      </c>
      <c r="D9" s="3">
        <v>500</v>
      </c>
      <c r="E9" s="3">
        <v>200</v>
      </c>
      <c r="F9" s="46">
        <v>0.1</v>
      </c>
      <c r="G9" s="64">
        <f t="shared" si="0"/>
        <v>160</v>
      </c>
      <c r="H9" s="4">
        <v>986.42</v>
      </c>
      <c r="I9" s="3">
        <v>977.65</v>
      </c>
      <c r="J9" s="3">
        <v>978.37</v>
      </c>
      <c r="K9" s="3">
        <v>981.66</v>
      </c>
      <c r="L9" s="67">
        <v>980.41</v>
      </c>
      <c r="M9" s="72">
        <f t="shared" si="10"/>
        <v>980.9</v>
      </c>
      <c r="N9" s="73">
        <f t="shared" si="8"/>
        <v>3.473164263319533</v>
      </c>
      <c r="P9" s="18">
        <v>5</v>
      </c>
      <c r="Q9" s="14">
        <v>3000</v>
      </c>
      <c r="R9" s="3">
        <v>500</v>
      </c>
      <c r="S9" s="3">
        <v>200</v>
      </c>
      <c r="T9" s="46">
        <v>0.1</v>
      </c>
      <c r="U9" s="64">
        <f t="shared" si="1"/>
        <v>160</v>
      </c>
      <c r="V9" s="81">
        <v>676.5</v>
      </c>
      <c r="W9" s="3">
        <v>679.06</v>
      </c>
      <c r="X9" s="3">
        <v>678.24</v>
      </c>
      <c r="Y9" s="3">
        <v>678.64</v>
      </c>
      <c r="Z9" s="83">
        <v>676.15</v>
      </c>
      <c r="AA9" s="100">
        <f t="shared" si="2"/>
        <v>677.72</v>
      </c>
      <c r="AB9" s="73">
        <f t="shared" si="3"/>
        <v>1.3101221317113827</v>
      </c>
      <c r="AD9" s="18">
        <v>5</v>
      </c>
      <c r="AE9" s="14">
        <v>3000</v>
      </c>
      <c r="AF9" s="3">
        <v>500</v>
      </c>
      <c r="AG9" s="3">
        <v>200</v>
      </c>
      <c r="AH9" s="46">
        <v>0.1</v>
      </c>
      <c r="AI9" s="64">
        <f t="shared" si="4"/>
        <v>160</v>
      </c>
      <c r="AJ9" s="4">
        <v>316.54000000000002</v>
      </c>
      <c r="AK9" s="3">
        <v>313.64999999999998</v>
      </c>
      <c r="AL9" s="29">
        <v>314.10000000000002</v>
      </c>
      <c r="AM9" s="3">
        <v>315.02</v>
      </c>
      <c r="AN9" s="67">
        <v>314.82</v>
      </c>
      <c r="AO9" s="77">
        <f t="shared" si="11"/>
        <v>314.83</v>
      </c>
      <c r="AP9" s="73">
        <f>STDEV(AJ9:AN9)</f>
        <v>1.105160621810251</v>
      </c>
      <c r="AQ9" s="48"/>
      <c r="AR9" s="55">
        <v>5</v>
      </c>
      <c r="AS9" s="14">
        <v>3000</v>
      </c>
      <c r="AT9" s="3">
        <v>500</v>
      </c>
      <c r="AU9" s="3">
        <v>200</v>
      </c>
      <c r="AV9" s="46">
        <v>0.1</v>
      </c>
      <c r="AW9" s="64">
        <f t="shared" si="5"/>
        <v>160</v>
      </c>
      <c r="AX9" s="81">
        <v>474.56</v>
      </c>
      <c r="AY9" s="3">
        <v>470.25</v>
      </c>
      <c r="AZ9" s="3">
        <v>471.6</v>
      </c>
      <c r="BA9" s="3">
        <v>472.35</v>
      </c>
      <c r="BB9" s="67">
        <v>471.79</v>
      </c>
      <c r="BC9" s="77">
        <f t="shared" si="12"/>
        <v>472.11</v>
      </c>
      <c r="BD9" s="73">
        <f t="shared" si="13"/>
        <v>1.5717983331203771</v>
      </c>
      <c r="BF9" s="18">
        <v>5</v>
      </c>
      <c r="BG9" s="14">
        <v>3000</v>
      </c>
      <c r="BH9" s="3">
        <v>500</v>
      </c>
      <c r="BI9" s="3">
        <v>200</v>
      </c>
      <c r="BJ9" s="46">
        <v>0.1</v>
      </c>
      <c r="BK9" s="64">
        <f t="shared" si="9"/>
        <v>160</v>
      </c>
      <c r="BL9" s="4">
        <v>96.274000000000001</v>
      </c>
      <c r="BM9" s="3">
        <v>95.486999999999995</v>
      </c>
      <c r="BN9" s="3">
        <v>95.596999999999994</v>
      </c>
      <c r="BO9" s="3">
        <v>95.918999999999997</v>
      </c>
      <c r="BP9" s="67">
        <v>95.54</v>
      </c>
      <c r="BQ9" s="77">
        <f t="shared" si="6"/>
        <v>95.763400000000004</v>
      </c>
      <c r="BR9" s="73">
        <f t="shared" si="7"/>
        <v>0.33125413204970061</v>
      </c>
    </row>
    <row r="10" spans="2:70">
      <c r="B10" s="18">
        <v>6</v>
      </c>
      <c r="C10" s="14">
        <v>3000</v>
      </c>
      <c r="D10" s="3">
        <v>500</v>
      </c>
      <c r="E10" s="3">
        <v>250</v>
      </c>
      <c r="F10" s="46">
        <v>0.1</v>
      </c>
      <c r="G10" s="64">
        <f t="shared" si="0"/>
        <v>200</v>
      </c>
      <c r="H10" s="4">
        <v>954.15</v>
      </c>
      <c r="I10" s="3">
        <v>952.85</v>
      </c>
      <c r="J10" s="3">
        <v>947.02</v>
      </c>
      <c r="K10" s="3">
        <v>946.04</v>
      </c>
      <c r="L10" s="67">
        <v>951.42</v>
      </c>
      <c r="M10" s="109">
        <f t="shared" si="10"/>
        <v>950.3</v>
      </c>
      <c r="N10" s="73">
        <f t="shared" si="8"/>
        <v>3.5876635851205543</v>
      </c>
      <c r="P10" s="18">
        <v>6</v>
      </c>
      <c r="Q10" s="14">
        <v>3000</v>
      </c>
      <c r="R10" s="3">
        <v>500</v>
      </c>
      <c r="S10" s="3">
        <v>250</v>
      </c>
      <c r="T10" s="46">
        <v>0.1</v>
      </c>
      <c r="U10" s="64">
        <f t="shared" si="1"/>
        <v>200</v>
      </c>
      <c r="V10" s="81">
        <v>647.12</v>
      </c>
      <c r="W10" s="3">
        <v>650.47</v>
      </c>
      <c r="X10" s="3">
        <v>654.59</v>
      </c>
      <c r="Y10" s="3">
        <v>646.05999999999995</v>
      </c>
      <c r="Z10" s="83">
        <v>647.48</v>
      </c>
      <c r="AA10" s="100">
        <f t="shared" si="2"/>
        <v>649.14</v>
      </c>
      <c r="AB10" s="73">
        <f t="shared" si="3"/>
        <v>3.4566501124644029</v>
      </c>
      <c r="AD10" s="18">
        <v>6</v>
      </c>
      <c r="AE10" s="14">
        <v>3000</v>
      </c>
      <c r="AF10" s="3">
        <v>500</v>
      </c>
      <c r="AG10" s="3">
        <v>250</v>
      </c>
      <c r="AH10" s="46">
        <v>0.1</v>
      </c>
      <c r="AI10" s="64">
        <f t="shared" si="4"/>
        <v>200</v>
      </c>
      <c r="AJ10" s="4">
        <v>306.52</v>
      </c>
      <c r="AK10" s="3">
        <v>306.10000000000002</v>
      </c>
      <c r="AL10" s="3">
        <v>303.95</v>
      </c>
      <c r="AM10" s="3">
        <v>303.62</v>
      </c>
      <c r="AN10" s="67">
        <v>305.3</v>
      </c>
      <c r="AO10" s="108">
        <f t="shared" si="11"/>
        <v>305.10000000000002</v>
      </c>
      <c r="AP10" s="73">
        <f>STDEV(AJ10:AN10)</f>
        <v>1.2815303351852436</v>
      </c>
      <c r="AQ10" s="48"/>
      <c r="AR10" s="55">
        <v>6</v>
      </c>
      <c r="AS10" s="14">
        <v>3000</v>
      </c>
      <c r="AT10" s="3">
        <v>500</v>
      </c>
      <c r="AU10" s="3">
        <v>250</v>
      </c>
      <c r="AV10" s="46">
        <v>0.1</v>
      </c>
      <c r="AW10" s="64">
        <f t="shared" si="5"/>
        <v>200</v>
      </c>
      <c r="AX10" s="81">
        <v>458.76</v>
      </c>
      <c r="AY10" s="3">
        <v>457.69</v>
      </c>
      <c r="AZ10" s="3">
        <v>454.75</v>
      </c>
      <c r="BA10" s="3">
        <v>453.88</v>
      </c>
      <c r="BB10" s="67">
        <v>457.45</v>
      </c>
      <c r="BC10" s="102">
        <f t="shared" si="12"/>
        <v>456.51</v>
      </c>
      <c r="BD10" s="73">
        <f t="shared" si="13"/>
        <v>2.0828418086835083</v>
      </c>
      <c r="BF10" s="18">
        <v>6</v>
      </c>
      <c r="BG10" s="14">
        <v>3000</v>
      </c>
      <c r="BH10" s="3">
        <v>500</v>
      </c>
      <c r="BI10" s="3">
        <v>250</v>
      </c>
      <c r="BJ10" s="46">
        <v>0.1</v>
      </c>
      <c r="BK10" s="64">
        <f t="shared" si="9"/>
        <v>200</v>
      </c>
      <c r="BL10" s="4">
        <v>89.346000000000004</v>
      </c>
      <c r="BM10" s="3">
        <v>89.42</v>
      </c>
      <c r="BN10" s="3">
        <v>88.385999999999996</v>
      </c>
      <c r="BO10" s="3">
        <v>88.287000000000006</v>
      </c>
      <c r="BP10" s="67">
        <v>89.102000000000004</v>
      </c>
      <c r="BQ10" s="102">
        <f t="shared" si="6"/>
        <v>88.908200000000008</v>
      </c>
      <c r="BR10" s="73">
        <f t="shared" si="7"/>
        <v>0.53613170023791812</v>
      </c>
    </row>
    <row r="11" spans="2:70">
      <c r="B11" s="18">
        <v>7</v>
      </c>
      <c r="C11" s="14">
        <v>3000</v>
      </c>
      <c r="D11" s="3">
        <v>300</v>
      </c>
      <c r="E11" s="3">
        <v>150</v>
      </c>
      <c r="F11" s="46">
        <v>0.1</v>
      </c>
      <c r="G11" s="64">
        <f t="shared" si="0"/>
        <v>200</v>
      </c>
      <c r="H11" s="4">
        <v>973.8</v>
      </c>
      <c r="I11" s="3">
        <v>975.34</v>
      </c>
      <c r="J11" s="3">
        <v>970.55</v>
      </c>
      <c r="K11" s="3">
        <v>971.08</v>
      </c>
      <c r="L11" s="67">
        <v>977.56</v>
      </c>
      <c r="M11" s="72">
        <f t="shared" si="10"/>
        <v>973.67</v>
      </c>
      <c r="N11" s="73">
        <f t="shared" si="8"/>
        <v>2.9317366866756531</v>
      </c>
      <c r="P11" s="18">
        <v>7</v>
      </c>
      <c r="Q11" s="14">
        <v>3000</v>
      </c>
      <c r="R11" s="3">
        <v>300</v>
      </c>
      <c r="S11" s="3">
        <v>150</v>
      </c>
      <c r="T11" s="46">
        <v>0.1</v>
      </c>
      <c r="U11" s="64">
        <f t="shared" si="1"/>
        <v>200</v>
      </c>
      <c r="V11" s="81">
        <v>671.79</v>
      </c>
      <c r="W11" s="3">
        <v>667.22</v>
      </c>
      <c r="X11" s="3">
        <v>670.44</v>
      </c>
      <c r="Y11" s="3">
        <v>669.27</v>
      </c>
      <c r="Z11" s="91">
        <v>672.58</v>
      </c>
      <c r="AA11" s="100">
        <f t="shared" si="2"/>
        <v>670.26</v>
      </c>
      <c r="AB11" s="73">
        <f t="shared" si="3"/>
        <v>2.1199882075143699</v>
      </c>
      <c r="AD11" s="18">
        <v>7</v>
      </c>
      <c r="AE11" s="14">
        <v>3000</v>
      </c>
      <c r="AF11" s="3">
        <v>300</v>
      </c>
      <c r="AG11" s="3">
        <v>150</v>
      </c>
      <c r="AH11" s="46">
        <v>0.1</v>
      </c>
      <c r="AI11" s="64">
        <f t="shared" si="4"/>
        <v>200</v>
      </c>
      <c r="AJ11" s="4">
        <v>312.31</v>
      </c>
      <c r="AK11" s="3">
        <v>313.08999999999997</v>
      </c>
      <c r="AL11" s="3">
        <v>311.91000000000003</v>
      </c>
      <c r="AM11" s="3">
        <v>311.77</v>
      </c>
      <c r="AN11" s="67">
        <v>313.76</v>
      </c>
      <c r="AO11" s="77">
        <f t="shared" si="11"/>
        <v>312.57</v>
      </c>
      <c r="AP11" s="73">
        <f>STDEV(AJ11:AN11)</f>
        <v>0.84108263565477726</v>
      </c>
      <c r="AQ11" s="48"/>
      <c r="AR11" s="55">
        <v>7</v>
      </c>
      <c r="AS11" s="14">
        <v>3000</v>
      </c>
      <c r="AT11" s="3">
        <v>300</v>
      </c>
      <c r="AU11" s="3">
        <v>150</v>
      </c>
      <c r="AV11" s="46">
        <v>0.1</v>
      </c>
      <c r="AW11" s="64">
        <f t="shared" si="5"/>
        <v>200</v>
      </c>
      <c r="AX11" s="81">
        <v>468.05</v>
      </c>
      <c r="AY11" s="3">
        <v>466.99</v>
      </c>
      <c r="AZ11" s="3">
        <v>466.84</v>
      </c>
      <c r="BA11" s="3">
        <v>465.95</v>
      </c>
      <c r="BB11" s="67">
        <v>469.19</v>
      </c>
      <c r="BC11" s="77">
        <f t="shared" si="12"/>
        <v>467.4</v>
      </c>
      <c r="BD11" s="73">
        <f t="shared" si="13"/>
        <v>1.246065808856023</v>
      </c>
      <c r="BF11" s="18">
        <v>7</v>
      </c>
      <c r="BG11" s="14">
        <v>3000</v>
      </c>
      <c r="BH11" s="3">
        <v>300</v>
      </c>
      <c r="BI11" s="3">
        <v>150</v>
      </c>
      <c r="BJ11" s="46">
        <v>0.1</v>
      </c>
      <c r="BK11" s="64">
        <f t="shared" si="9"/>
        <v>200</v>
      </c>
      <c r="BL11" s="4">
        <v>94.716999999999999</v>
      </c>
      <c r="BM11" s="3">
        <v>94.251999999999995</v>
      </c>
      <c r="BN11" s="3">
        <v>94.281999999999996</v>
      </c>
      <c r="BO11" s="3">
        <v>94.100999999999999</v>
      </c>
      <c r="BP11" s="67">
        <v>95.073999999999998</v>
      </c>
      <c r="BQ11" s="77">
        <f t="shared" si="6"/>
        <v>94.485199999999992</v>
      </c>
      <c r="BR11" s="73">
        <f t="shared" si="7"/>
        <v>0.40115420974981725</v>
      </c>
    </row>
    <row r="12" spans="2:70">
      <c r="B12" s="18">
        <v>8</v>
      </c>
      <c r="C12" s="14">
        <v>3000</v>
      </c>
      <c r="D12" s="3">
        <v>300</v>
      </c>
      <c r="E12" s="3">
        <v>200</v>
      </c>
      <c r="F12" s="46">
        <v>0.1</v>
      </c>
      <c r="G12" s="64">
        <f t="shared" si="0"/>
        <v>266.67</v>
      </c>
      <c r="H12" s="4">
        <v>1005.4</v>
      </c>
      <c r="I12" s="3">
        <v>999.6</v>
      </c>
      <c r="J12" s="3">
        <v>1003.9</v>
      </c>
      <c r="K12" s="3">
        <v>1007.3</v>
      </c>
      <c r="L12" s="67">
        <v>1009.1</v>
      </c>
      <c r="M12" s="72">
        <f t="shared" si="10"/>
        <v>1005.06</v>
      </c>
      <c r="N12" s="73">
        <f t="shared" si="8"/>
        <v>3.6267064948793335</v>
      </c>
      <c r="P12" s="18">
        <v>8</v>
      </c>
      <c r="Q12" s="14">
        <v>3000</v>
      </c>
      <c r="R12" s="3">
        <v>300</v>
      </c>
      <c r="S12" s="3">
        <v>200</v>
      </c>
      <c r="T12" s="46">
        <v>0.1</v>
      </c>
      <c r="U12" s="64">
        <f t="shared" si="1"/>
        <v>266.67</v>
      </c>
      <c r="V12" s="81">
        <v>635.58000000000004</v>
      </c>
      <c r="W12" s="3">
        <v>632.96</v>
      </c>
      <c r="X12" s="3">
        <v>631.78</v>
      </c>
      <c r="Y12" s="3">
        <v>633.71</v>
      </c>
      <c r="Z12" s="83">
        <v>633.59</v>
      </c>
      <c r="AA12" s="100">
        <f t="shared" si="2"/>
        <v>633.52</v>
      </c>
      <c r="AB12" s="73">
        <f t="shared" si="3"/>
        <v>1.3807353113468417</v>
      </c>
      <c r="AD12" s="18">
        <v>8</v>
      </c>
      <c r="AE12" s="14">
        <v>3000</v>
      </c>
      <c r="AF12" s="3">
        <v>300</v>
      </c>
      <c r="AG12" s="3">
        <v>200</v>
      </c>
      <c r="AH12" s="46">
        <v>0.1</v>
      </c>
      <c r="AI12" s="64">
        <f t="shared" si="4"/>
        <v>266.67</v>
      </c>
      <c r="AJ12" s="4">
        <v>322.51</v>
      </c>
      <c r="AK12" s="3">
        <v>320.7</v>
      </c>
      <c r="AL12" s="3">
        <v>322.12</v>
      </c>
      <c r="AM12" s="3">
        <v>323.62</v>
      </c>
      <c r="AN12" s="67">
        <v>324.18</v>
      </c>
      <c r="AO12" s="77">
        <f t="shared" si="11"/>
        <v>322.63</v>
      </c>
      <c r="AP12" s="73">
        <f>STDEV(AJ12:AN12)</f>
        <v>1.3584844496717723</v>
      </c>
      <c r="AQ12" s="48"/>
      <c r="AR12" s="55">
        <v>8</v>
      </c>
      <c r="AS12" s="14">
        <v>3000</v>
      </c>
      <c r="AT12" s="3">
        <v>300</v>
      </c>
      <c r="AU12" s="3">
        <v>200</v>
      </c>
      <c r="AV12" s="46">
        <v>0.1</v>
      </c>
      <c r="AW12" s="64">
        <f t="shared" si="5"/>
        <v>266.67</v>
      </c>
      <c r="AX12" s="81">
        <v>501.93</v>
      </c>
      <c r="AY12" s="3">
        <v>500.37</v>
      </c>
      <c r="AZ12" s="3">
        <v>499.57</v>
      </c>
      <c r="BA12" s="3">
        <v>502.09</v>
      </c>
      <c r="BB12" s="67">
        <v>503.57</v>
      </c>
      <c r="BC12" s="77">
        <f t="shared" si="12"/>
        <v>501.51</v>
      </c>
      <c r="BD12" s="73">
        <f t="shared" si="13"/>
        <v>1.5668056675925037</v>
      </c>
      <c r="BF12" s="18">
        <v>8</v>
      </c>
      <c r="BG12" s="14">
        <v>3000</v>
      </c>
      <c r="BH12" s="3">
        <v>300</v>
      </c>
      <c r="BI12" s="3">
        <v>200</v>
      </c>
      <c r="BJ12" s="46">
        <v>0.1</v>
      </c>
      <c r="BK12" s="64">
        <f t="shared" si="9"/>
        <v>266.67</v>
      </c>
      <c r="BL12" s="4">
        <v>94.578999999999994</v>
      </c>
      <c r="BM12" s="3">
        <v>93.968999999999994</v>
      </c>
      <c r="BN12" s="3">
        <v>93.992000000000004</v>
      </c>
      <c r="BO12" s="3">
        <v>94.507000000000005</v>
      </c>
      <c r="BP12" s="67">
        <v>94.778000000000006</v>
      </c>
      <c r="BQ12" s="77">
        <f t="shared" si="6"/>
        <v>94.365000000000009</v>
      </c>
      <c r="BR12" s="73">
        <f t="shared" si="7"/>
        <v>0.36485408042120238</v>
      </c>
    </row>
    <row r="13" spans="2:70">
      <c r="B13" s="19" t="s">
        <v>17</v>
      </c>
      <c r="C13" s="20">
        <v>3000</v>
      </c>
      <c r="D13" s="21">
        <v>300</v>
      </c>
      <c r="E13" s="21">
        <v>250</v>
      </c>
      <c r="F13" s="46">
        <v>0.1</v>
      </c>
      <c r="G13" s="64">
        <f t="shared" si="0"/>
        <v>333.33</v>
      </c>
      <c r="H13" s="22">
        <v>1000.1</v>
      </c>
      <c r="I13" s="21">
        <v>992.19</v>
      </c>
      <c r="J13" s="21">
        <v>981.3</v>
      </c>
      <c r="K13" s="21">
        <v>1004</v>
      </c>
      <c r="L13" s="68">
        <v>981.51</v>
      </c>
      <c r="M13" s="72">
        <f t="shared" si="10"/>
        <v>991.82</v>
      </c>
      <c r="N13" s="73">
        <f t="shared" si="8"/>
        <v>10.416503732059063</v>
      </c>
      <c r="P13" s="19" t="s">
        <v>17</v>
      </c>
      <c r="Q13" s="20">
        <v>3000</v>
      </c>
      <c r="R13" s="21">
        <v>300</v>
      </c>
      <c r="S13" s="21">
        <v>250</v>
      </c>
      <c r="T13" s="46">
        <v>0.1</v>
      </c>
      <c r="U13" s="64">
        <f t="shared" si="1"/>
        <v>333.33</v>
      </c>
      <c r="V13" s="85">
        <v>630.66</v>
      </c>
      <c r="W13" s="21">
        <v>632.1</v>
      </c>
      <c r="X13" s="21">
        <v>632.25</v>
      </c>
      <c r="Y13" s="21">
        <v>632.02</v>
      </c>
      <c r="Z13" s="86">
        <v>635.59</v>
      </c>
      <c r="AA13" s="98">
        <f t="shared" si="2"/>
        <v>632.52</v>
      </c>
      <c r="AB13" s="73">
        <f t="shared" si="3"/>
        <v>1.829188344594421</v>
      </c>
      <c r="AD13" s="19" t="s">
        <v>17</v>
      </c>
      <c r="AE13" s="20">
        <v>3000</v>
      </c>
      <c r="AF13" s="21">
        <v>300</v>
      </c>
      <c r="AG13" s="21">
        <v>250</v>
      </c>
      <c r="AH13" s="46">
        <v>0.1</v>
      </c>
      <c r="AI13" s="64">
        <f t="shared" si="4"/>
        <v>333.33</v>
      </c>
      <c r="AJ13" s="5">
        <v>320.99</v>
      </c>
      <c r="AK13" s="3">
        <v>318.74</v>
      </c>
      <c r="AL13" s="3">
        <v>314.95999999999998</v>
      </c>
      <c r="AM13" s="3">
        <v>322.05</v>
      </c>
      <c r="AN13" s="67">
        <v>315.02</v>
      </c>
      <c r="AO13" s="77">
        <f t="shared" si="11"/>
        <v>318.35000000000002</v>
      </c>
      <c r="AP13" s="73">
        <f>STDEV(AJ12,AN13)</f>
        <v>5.2962297910872476</v>
      </c>
      <c r="AQ13" s="48"/>
      <c r="AR13" s="55" t="s">
        <v>17</v>
      </c>
      <c r="AS13" s="20">
        <v>3000</v>
      </c>
      <c r="AT13" s="21">
        <v>300</v>
      </c>
      <c r="AU13" s="21">
        <v>250</v>
      </c>
      <c r="AV13" s="46">
        <v>0.1</v>
      </c>
      <c r="AW13" s="64">
        <f t="shared" si="5"/>
        <v>333.33</v>
      </c>
      <c r="AX13" s="85">
        <v>492.81</v>
      </c>
      <c r="AY13" s="21">
        <v>485.24</v>
      </c>
      <c r="AZ13" s="21">
        <v>479.4</v>
      </c>
      <c r="BA13" s="21">
        <v>491.43</v>
      </c>
      <c r="BB13" s="68">
        <v>478.86</v>
      </c>
      <c r="BC13" s="77">
        <f t="shared" si="12"/>
        <v>485.55</v>
      </c>
      <c r="BD13" s="73">
        <f t="shared" si="13"/>
        <v>6.518371729197411</v>
      </c>
      <c r="BF13" s="19" t="s">
        <v>20</v>
      </c>
      <c r="BG13" s="20">
        <v>3000</v>
      </c>
      <c r="BH13" s="21">
        <v>300</v>
      </c>
      <c r="BI13" s="21">
        <v>250</v>
      </c>
      <c r="BJ13" s="46">
        <v>0.1</v>
      </c>
      <c r="BK13" s="64">
        <f t="shared" si="9"/>
        <v>333.33</v>
      </c>
      <c r="BL13" s="22">
        <v>93.132999999999996</v>
      </c>
      <c r="BM13" s="21">
        <v>92.183999999999997</v>
      </c>
      <c r="BN13" s="21">
        <v>91.091999999999999</v>
      </c>
      <c r="BO13" s="21">
        <v>93.203000000000003</v>
      </c>
      <c r="BP13" s="68">
        <v>91.519000000000005</v>
      </c>
      <c r="BQ13" s="77">
        <f t="shared" si="6"/>
        <v>92.226199999999992</v>
      </c>
      <c r="BR13" s="73">
        <f t="shared" si="7"/>
        <v>0.9440268534316163</v>
      </c>
    </row>
    <row r="14" spans="2:70" ht="16.5" thickBot="1">
      <c r="B14" s="23" t="s">
        <v>18</v>
      </c>
      <c r="C14" s="11">
        <v>3000</v>
      </c>
      <c r="D14" s="12">
        <v>300</v>
      </c>
      <c r="E14" s="12">
        <v>225</v>
      </c>
      <c r="F14" s="47">
        <v>0.1</v>
      </c>
      <c r="G14" s="65">
        <f t="shared" si="0"/>
        <v>300</v>
      </c>
      <c r="H14" s="51">
        <v>967.64</v>
      </c>
      <c r="I14" s="12">
        <v>969.2</v>
      </c>
      <c r="J14" s="12">
        <v>963.01</v>
      </c>
      <c r="K14" s="12">
        <v>988.95</v>
      </c>
      <c r="L14" s="69">
        <v>982.95</v>
      </c>
      <c r="M14" s="74">
        <f>ROUND(AVERAGE(H14:L14),2)</f>
        <v>974.35</v>
      </c>
      <c r="N14" s="75">
        <f>STDEV(H14:L14)</f>
        <v>11.037008199688922</v>
      </c>
      <c r="P14" s="23" t="s">
        <v>18</v>
      </c>
      <c r="Q14" s="11">
        <v>3000</v>
      </c>
      <c r="R14" s="12">
        <v>300</v>
      </c>
      <c r="S14" s="12">
        <v>225</v>
      </c>
      <c r="T14" s="47">
        <v>0.1</v>
      </c>
      <c r="U14" s="65">
        <f t="shared" si="1"/>
        <v>300</v>
      </c>
      <c r="V14" s="11">
        <v>634.91999999999996</v>
      </c>
      <c r="W14" s="12">
        <v>634.58000000000004</v>
      </c>
      <c r="X14" s="12">
        <v>637.29999999999995</v>
      </c>
      <c r="Y14" s="12">
        <v>636.41</v>
      </c>
      <c r="Z14" s="87">
        <v>639.65</v>
      </c>
      <c r="AA14" s="101">
        <f t="shared" si="2"/>
        <v>636.57000000000005</v>
      </c>
      <c r="AB14" s="75">
        <f t="shared" si="3"/>
        <v>2.0449621023383155</v>
      </c>
      <c r="AD14" s="23" t="s">
        <v>18</v>
      </c>
      <c r="AE14" s="11">
        <v>3000</v>
      </c>
      <c r="AF14" s="12">
        <v>300</v>
      </c>
      <c r="AG14" s="12">
        <v>225</v>
      </c>
      <c r="AH14" s="47">
        <v>0.1</v>
      </c>
      <c r="AI14" s="65">
        <f t="shared" si="4"/>
        <v>300</v>
      </c>
      <c r="AJ14" s="51">
        <v>310.31</v>
      </c>
      <c r="AK14" s="12">
        <v>311.33999999999997</v>
      </c>
      <c r="AL14" s="12">
        <v>309.07</v>
      </c>
      <c r="AM14" s="12">
        <v>317.58999999999997</v>
      </c>
      <c r="AN14" s="69">
        <v>312.88</v>
      </c>
      <c r="AO14" s="78">
        <f t="shared" si="11"/>
        <v>312.24</v>
      </c>
      <c r="AP14" s="75">
        <f>STDEV(AJ14:AN14)</f>
        <v>3.3021159882717552</v>
      </c>
      <c r="AQ14" s="48"/>
      <c r="AR14" s="57" t="s">
        <v>18</v>
      </c>
      <c r="AS14" s="11">
        <v>3000</v>
      </c>
      <c r="AT14" s="12">
        <v>300</v>
      </c>
      <c r="AU14" s="12">
        <v>225</v>
      </c>
      <c r="AV14" s="47">
        <v>0.1</v>
      </c>
      <c r="AW14" s="65">
        <f t="shared" si="5"/>
        <v>300</v>
      </c>
      <c r="AX14" s="11">
        <v>467.65</v>
      </c>
      <c r="AY14" s="12">
        <v>466.75</v>
      </c>
      <c r="AZ14" s="12">
        <v>463.21</v>
      </c>
      <c r="BA14" s="12">
        <v>477.65</v>
      </c>
      <c r="BB14" s="69">
        <v>471.5</v>
      </c>
      <c r="BC14" s="78">
        <f t="shared" si="12"/>
        <v>469.35</v>
      </c>
      <c r="BD14" s="75">
        <f t="shared" si="13"/>
        <v>5.4968645608201037</v>
      </c>
      <c r="BF14" s="23" t="s">
        <v>21</v>
      </c>
      <c r="BG14" s="11">
        <v>3000</v>
      </c>
      <c r="BH14" s="12">
        <v>300</v>
      </c>
      <c r="BI14" s="12">
        <v>225</v>
      </c>
      <c r="BJ14" s="47">
        <v>0.1</v>
      </c>
      <c r="BK14" s="65">
        <f t="shared" si="9"/>
        <v>300</v>
      </c>
      <c r="BL14" s="51">
        <v>89.757999999999996</v>
      </c>
      <c r="BM14" s="12">
        <v>89.775999999999996</v>
      </c>
      <c r="BN14" s="12">
        <v>89.573999999999998</v>
      </c>
      <c r="BO14" s="12">
        <v>91.941999999999993</v>
      </c>
      <c r="BP14" s="69">
        <v>91.52</v>
      </c>
      <c r="BQ14" s="11">
        <f>AVERAGE(BL14:BP14)</f>
        <v>90.513999999999996</v>
      </c>
      <c r="BR14" s="75">
        <f>STDEV(BL14:BP14)</f>
        <v>1.1237214957452746</v>
      </c>
    </row>
    <row r="15" spans="2:70">
      <c r="L15" s="37" t="s">
        <v>43</v>
      </c>
      <c r="M15" s="38">
        <f>AVERAGE(M5:M14)</f>
        <v>999.70100000000002</v>
      </c>
      <c r="Z15" s="37" t="s">
        <v>43</v>
      </c>
      <c r="AA15" s="39">
        <f>AVERAGE(AA5:AA14)</f>
        <v>666.36199999999985</v>
      </c>
      <c r="AK15" s="5"/>
      <c r="AL15" s="5"/>
      <c r="AM15" s="5"/>
      <c r="AN15" s="40" t="s">
        <v>44</v>
      </c>
      <c r="AO15" s="41">
        <f>AVERAGE(AO5:AO14)</f>
        <v>320.55900000000003</v>
      </c>
      <c r="AQ15" s="59"/>
      <c r="BB15" s="37" t="s">
        <v>43</v>
      </c>
      <c r="BC15" s="41">
        <f>AVERAGE(BC5:BC14)</f>
        <v>486.02400000000006</v>
      </c>
      <c r="BP15" s="40" t="s">
        <v>44</v>
      </c>
      <c r="BQ15" s="41">
        <f>AVERAGE(BQ5:BQ14)</f>
        <v>97.000574999999998</v>
      </c>
    </row>
    <row r="16" spans="2:70">
      <c r="B16" s="32" t="s">
        <v>36</v>
      </c>
      <c r="C16" s="33" t="s">
        <v>30</v>
      </c>
      <c r="D16" s="33" t="s">
        <v>31</v>
      </c>
      <c r="AK16" s="5"/>
      <c r="AL16" s="5"/>
      <c r="AO16" s="59"/>
      <c r="AP16" s="59"/>
      <c r="AQ16" s="59"/>
    </row>
    <row r="17" spans="2:56" ht="17.25" customHeight="1">
      <c r="B17" s="32" t="s">
        <v>32</v>
      </c>
      <c r="C17" s="34">
        <f>SUM(M5:M7)/3</f>
        <v>1017.6033333333334</v>
      </c>
      <c r="D17" s="35">
        <f>SUM(M5,M8,M11)/3</f>
        <v>1031.7566666666667</v>
      </c>
      <c r="M17" s="1" t="s">
        <v>12</v>
      </c>
      <c r="N17" s="30" t="s">
        <v>22</v>
      </c>
      <c r="O17" s="32" t="s">
        <v>36</v>
      </c>
      <c r="P17" s="33" t="s">
        <v>30</v>
      </c>
      <c r="Q17" s="33" t="s">
        <v>31</v>
      </c>
      <c r="AB17" s="32" t="s">
        <v>36</v>
      </c>
      <c r="AC17" s="33" t="s">
        <v>30</v>
      </c>
      <c r="AD17" s="33" t="s">
        <v>31</v>
      </c>
      <c r="AK17" s="5"/>
      <c r="AL17" s="5"/>
      <c r="AO17" s="25" t="s">
        <v>36</v>
      </c>
      <c r="AP17" s="58" t="s">
        <v>30</v>
      </c>
      <c r="AQ17" s="58" t="s">
        <v>31</v>
      </c>
      <c r="BB17" s="32" t="s">
        <v>36</v>
      </c>
      <c r="BC17" s="33" t="s">
        <v>30</v>
      </c>
      <c r="BD17" s="33" t="s">
        <v>31</v>
      </c>
    </row>
    <row r="18" spans="2:56" ht="16.5">
      <c r="B18" s="32" t="s">
        <v>33</v>
      </c>
      <c r="C18" s="35">
        <f>SUM(M8:M10)/3</f>
        <v>999.76666666666677</v>
      </c>
      <c r="D18" s="35">
        <f>SUM(M6,M9,M12)/3</f>
        <v>1007.7199999999999</v>
      </c>
      <c r="M18" s="2" t="s">
        <v>11</v>
      </c>
      <c r="O18" s="32" t="s">
        <v>32</v>
      </c>
      <c r="P18" s="34">
        <f>SUM(AA5:AA7)/3</f>
        <v>678.85333333333335</v>
      </c>
      <c r="Q18" s="35">
        <f>SUM(AA5,AA7,AA11)/3</f>
        <v>671.76</v>
      </c>
      <c r="AB18" s="32" t="s">
        <v>32</v>
      </c>
      <c r="AC18" s="34">
        <f>SUM(AO5:AO7)/3</f>
        <v>325.61333333333329</v>
      </c>
      <c r="AD18" s="35">
        <f>SUM(AO5,AO8,AO11)/3</f>
        <v>330.34333333333331</v>
      </c>
      <c r="AK18" s="5"/>
      <c r="AL18" s="5"/>
      <c r="AO18" s="32" t="s">
        <v>32</v>
      </c>
      <c r="AP18" s="34">
        <f>SUM(BC5:BC7)/3</f>
        <v>491.93</v>
      </c>
      <c r="AQ18" s="35">
        <f>SUM(BC5,BC8,BC11)/3</f>
        <v>503.71333333333331</v>
      </c>
      <c r="BB18" s="32" t="s">
        <v>32</v>
      </c>
      <c r="BC18" s="34">
        <f>SUM(BQ5:BQ7)/3</f>
        <v>100.28791666666666</v>
      </c>
      <c r="BD18" s="35">
        <f>SUM(BQ5,BQ8,BQ11)/3</f>
        <v>103.9864</v>
      </c>
    </row>
    <row r="19" spans="2:56" ht="16.5" customHeight="1">
      <c r="B19" s="32" t="s">
        <v>34</v>
      </c>
      <c r="C19" s="35">
        <f>SUM(M11:M14)/3</f>
        <v>1314.9666666666667</v>
      </c>
      <c r="D19" s="35">
        <f>SUM(M7,M10,M13)/3</f>
        <v>968.07666666666671</v>
      </c>
      <c r="O19" s="32" t="s">
        <v>33</v>
      </c>
      <c r="P19" s="35">
        <f>SUM(AA8:AA10)/3</f>
        <v>684.73</v>
      </c>
      <c r="Q19" s="35">
        <f>SUM(AA6,AA9,AA12)/3</f>
        <v>667.59333333333336</v>
      </c>
      <c r="AB19" s="32" t="s">
        <v>33</v>
      </c>
      <c r="AC19" s="35">
        <f>SUM(AO8:AO10)/3</f>
        <v>320.98666666666662</v>
      </c>
      <c r="AD19" s="35">
        <f>SUM(AO6,AO9,AO12)/3</f>
        <v>323.28666666666669</v>
      </c>
      <c r="AK19" s="5"/>
      <c r="AL19" s="5"/>
      <c r="AO19" s="32" t="s">
        <v>33</v>
      </c>
      <c r="AP19" s="35">
        <f>SUM(BC8:BC10)/3</f>
        <v>486.87999999999994</v>
      </c>
      <c r="AQ19" s="35">
        <f>SUM(BC6,BC9,BC12)/3</f>
        <v>492.34</v>
      </c>
      <c r="BB19" s="32" t="s">
        <v>33</v>
      </c>
      <c r="BC19" s="35">
        <f>SUM(BQ8:BQ10)/3</f>
        <v>99.183866666666688</v>
      </c>
      <c r="BD19" s="35">
        <f>SUM(BQ6,BQ9,BQ12)/3</f>
        <v>98.195466666666675</v>
      </c>
    </row>
    <row r="20" spans="2:56" ht="16.5" thickBot="1">
      <c r="B20" s="32" t="s">
        <v>35</v>
      </c>
      <c r="C20" s="32"/>
      <c r="D20" s="35">
        <f>M14</f>
        <v>974.35</v>
      </c>
      <c r="O20" s="32" t="s">
        <v>34</v>
      </c>
      <c r="P20" s="35">
        <f>SUM(AA11:AA14)/3</f>
        <v>857.62333333333333</v>
      </c>
      <c r="Q20" s="35">
        <f>SUM(AA7,AA10,AA13)/3</f>
        <v>647.38333333333333</v>
      </c>
      <c r="AB20" s="32" t="s">
        <v>34</v>
      </c>
      <c r="AC20" s="35">
        <f>SUM(AO11:AO14)/3</f>
        <v>421.93</v>
      </c>
      <c r="AD20" s="35">
        <f>SUM(AO7,AO10,AO13)/3</f>
        <v>310.82</v>
      </c>
      <c r="AK20" s="5"/>
      <c r="AL20" s="5"/>
      <c r="AO20" s="32" t="s">
        <v>34</v>
      </c>
      <c r="AP20" s="35">
        <f>SUM(BC11:BC14)/3</f>
        <v>641.27</v>
      </c>
      <c r="AQ20" s="35">
        <f>SUM(BC7,BC10,BC13)/3</f>
        <v>467.57666666666665</v>
      </c>
      <c r="BB20" s="32" t="s">
        <v>34</v>
      </c>
      <c r="BC20" s="35">
        <f>SUM(BQ11:BQ14)/3</f>
        <v>123.86346666666667</v>
      </c>
      <c r="BD20" s="35">
        <f>SUM(BQ7,BQ10,BQ13)/3</f>
        <v>90.982050000000001</v>
      </c>
    </row>
    <row r="21" spans="2:56">
      <c r="O21" s="32" t="s">
        <v>35</v>
      </c>
      <c r="P21" s="32"/>
      <c r="Q21" s="16">
        <f>AA14</f>
        <v>636.57000000000005</v>
      </c>
      <c r="AB21" s="32" t="s">
        <v>35</v>
      </c>
      <c r="AC21" s="32"/>
      <c r="AD21" s="34">
        <f>AO14</f>
        <v>312.24</v>
      </c>
      <c r="AK21" s="5"/>
      <c r="AL21" s="5"/>
      <c r="AO21" s="32" t="s">
        <v>35</v>
      </c>
      <c r="AP21" s="32"/>
      <c r="AQ21" s="32">
        <v>469.35</v>
      </c>
      <c r="BB21" s="32" t="s">
        <v>35</v>
      </c>
      <c r="BC21" s="32"/>
      <c r="BD21" s="32">
        <f>BQ14</f>
        <v>90.513999999999996</v>
      </c>
    </row>
    <row r="22" spans="2:56">
      <c r="C22" s="5" t="s">
        <v>24</v>
      </c>
      <c r="D22" s="5" t="s">
        <v>25</v>
      </c>
      <c r="AK22" s="5"/>
      <c r="AL22" s="5"/>
      <c r="AO22" s="5"/>
      <c r="AP22" s="5"/>
      <c r="AQ22" s="5"/>
      <c r="BB22" s="5"/>
      <c r="BC22" s="5"/>
      <c r="BD22" s="5"/>
    </row>
    <row r="23" spans="2:56">
      <c r="B23" s="5" t="s">
        <v>23</v>
      </c>
      <c r="C23" s="31">
        <f>C17</f>
        <v>1017.6033333333334</v>
      </c>
      <c r="D23" s="31"/>
      <c r="P23" s="5" t="s">
        <v>24</v>
      </c>
      <c r="Q23" s="5" t="s">
        <v>25</v>
      </c>
      <c r="AC23" s="5" t="s">
        <v>24</v>
      </c>
      <c r="AD23" s="5" t="s">
        <v>25</v>
      </c>
      <c r="AK23" s="5"/>
      <c r="AL23" s="5"/>
      <c r="AO23" s="5"/>
      <c r="AP23" s="5" t="s">
        <v>24</v>
      </c>
      <c r="AQ23" s="5" t="s">
        <v>25</v>
      </c>
      <c r="BB23" s="5"/>
      <c r="BC23" s="5" t="s">
        <v>24</v>
      </c>
      <c r="BD23" s="5" t="s">
        <v>25</v>
      </c>
    </row>
    <row r="24" spans="2:56">
      <c r="B24" s="5" t="s">
        <v>26</v>
      </c>
      <c r="C24" s="31">
        <f>C18</f>
        <v>999.76666666666677</v>
      </c>
      <c r="D24" s="31"/>
      <c r="O24" s="5" t="s">
        <v>23</v>
      </c>
      <c r="P24" s="35">
        <f>P18</f>
        <v>678.85333333333335</v>
      </c>
      <c r="Q24" s="31"/>
      <c r="AB24" s="5" t="s">
        <v>23</v>
      </c>
      <c r="AC24" s="34">
        <f>AC18</f>
        <v>325.61333333333329</v>
      </c>
      <c r="AK24" s="5"/>
      <c r="AL24" s="5"/>
      <c r="AO24" s="5" t="s">
        <v>23</v>
      </c>
      <c r="AP24" s="34">
        <f>AP18</f>
        <v>491.93</v>
      </c>
      <c r="AQ24" s="5"/>
      <c r="BB24" s="5" t="s">
        <v>23</v>
      </c>
      <c r="BC24" s="34">
        <f>BC18</f>
        <v>100.28791666666666</v>
      </c>
      <c r="BD24" s="5"/>
    </row>
    <row r="25" spans="2:56">
      <c r="B25" s="5" t="s">
        <v>37</v>
      </c>
      <c r="C25" s="31">
        <f>C19</f>
        <v>1314.9666666666667</v>
      </c>
      <c r="D25" s="31"/>
      <c r="O25" s="5" t="s">
        <v>26</v>
      </c>
      <c r="P25" s="35">
        <f>P19</f>
        <v>684.73</v>
      </c>
      <c r="Q25" s="31"/>
      <c r="AB25" s="5" t="s">
        <v>26</v>
      </c>
      <c r="AC25" s="35">
        <f>AC19</f>
        <v>320.98666666666662</v>
      </c>
      <c r="AK25" s="5"/>
      <c r="AL25" s="5"/>
      <c r="AO25" s="5" t="s">
        <v>26</v>
      </c>
      <c r="AP25" s="35">
        <f>AP19</f>
        <v>486.87999999999994</v>
      </c>
      <c r="AQ25" s="5"/>
      <c r="BB25" s="5" t="s">
        <v>26</v>
      </c>
      <c r="BC25" s="35">
        <f>BC19</f>
        <v>99.183866666666688</v>
      </c>
      <c r="BD25" s="5"/>
    </row>
    <row r="26" spans="2:56">
      <c r="B26" s="5" t="s">
        <v>27</v>
      </c>
      <c r="C26" s="31"/>
      <c r="D26" s="31">
        <f>D17</f>
        <v>1031.7566666666667</v>
      </c>
      <c r="O26" s="5" t="s">
        <v>37</v>
      </c>
      <c r="P26" s="35">
        <f>P20</f>
        <v>857.62333333333333</v>
      </c>
      <c r="Q26" s="31"/>
      <c r="AB26" s="5" t="s">
        <v>37</v>
      </c>
      <c r="AC26" s="35">
        <f>AC20</f>
        <v>421.93</v>
      </c>
      <c r="AK26" s="5"/>
      <c r="AL26" s="5"/>
      <c r="AO26" s="5" t="s">
        <v>37</v>
      </c>
      <c r="AP26" s="35">
        <f>AP20</f>
        <v>641.27</v>
      </c>
      <c r="AQ26" s="5"/>
      <c r="BB26" s="5" t="s">
        <v>37</v>
      </c>
      <c r="BC26" s="35">
        <f>BC20</f>
        <v>123.86346666666667</v>
      </c>
      <c r="BD26" s="5"/>
    </row>
    <row r="27" spans="2:56">
      <c r="B27" s="5" t="s">
        <v>28</v>
      </c>
      <c r="C27" s="31"/>
      <c r="D27" s="31">
        <f>D18</f>
        <v>1007.7199999999999</v>
      </c>
      <c r="O27" s="5" t="s">
        <v>27</v>
      </c>
      <c r="P27" s="31"/>
      <c r="Q27" s="31">
        <f>Q18</f>
        <v>671.76</v>
      </c>
      <c r="AB27" s="5" t="s">
        <v>27</v>
      </c>
      <c r="AD27" s="31">
        <f>AD18</f>
        <v>330.34333333333331</v>
      </c>
      <c r="AK27" s="5"/>
      <c r="AL27" s="5"/>
      <c r="AO27" s="5" t="s">
        <v>27</v>
      </c>
      <c r="AP27" s="5"/>
      <c r="AQ27" s="31">
        <v>549.29666666666674</v>
      </c>
      <c r="BB27" s="5" t="s">
        <v>27</v>
      </c>
      <c r="BC27" s="5"/>
      <c r="BD27" s="31">
        <f>BD19</f>
        <v>98.195466666666675</v>
      </c>
    </row>
    <row r="28" spans="2:56">
      <c r="B28" s="5" t="s">
        <v>38</v>
      </c>
      <c r="C28" s="31"/>
      <c r="D28" s="31">
        <f>D19</f>
        <v>968.07666666666671</v>
      </c>
      <c r="O28" s="5" t="s">
        <v>28</v>
      </c>
      <c r="P28" s="31"/>
      <c r="Q28" s="31">
        <f>Q19</f>
        <v>667.59333333333336</v>
      </c>
      <c r="AB28" s="5" t="s">
        <v>28</v>
      </c>
      <c r="AD28" s="31">
        <f>AD19</f>
        <v>323.28666666666669</v>
      </c>
      <c r="AK28" s="5"/>
      <c r="AL28" s="5"/>
      <c r="AO28" s="5" t="s">
        <v>28</v>
      </c>
      <c r="AP28" s="5"/>
      <c r="AQ28" s="31">
        <v>569.21333333333325</v>
      </c>
      <c r="BB28" s="5" t="s">
        <v>28</v>
      </c>
      <c r="BC28" s="5"/>
      <c r="BD28" s="31">
        <f>BD20</f>
        <v>90.982050000000001</v>
      </c>
    </row>
    <row r="29" spans="2:56" ht="16.5" thickBot="1">
      <c r="B29" s="5" t="s">
        <v>39</v>
      </c>
      <c r="C29" s="31"/>
      <c r="D29" s="32">
        <f>D20</f>
        <v>974.35</v>
      </c>
      <c r="O29" s="5" t="s">
        <v>38</v>
      </c>
      <c r="P29" s="31"/>
      <c r="Q29" s="31">
        <f>Q21</f>
        <v>636.57000000000005</v>
      </c>
      <c r="AB29" s="5" t="s">
        <v>38</v>
      </c>
      <c r="AD29" s="31">
        <f>AD20</f>
        <v>310.82</v>
      </c>
      <c r="AK29" s="5"/>
      <c r="AL29" s="5"/>
      <c r="AO29" s="5" t="s">
        <v>38</v>
      </c>
      <c r="AP29" s="5"/>
      <c r="AQ29" s="31">
        <v>569.29333333333341</v>
      </c>
      <c r="BB29" s="5" t="s">
        <v>38</v>
      </c>
      <c r="BC29" s="5"/>
      <c r="BD29" s="31">
        <f>BD21</f>
        <v>90.513999999999996</v>
      </c>
    </row>
    <row r="30" spans="2:56">
      <c r="O30" s="5" t="s">
        <v>39</v>
      </c>
      <c r="P30" s="31"/>
      <c r="Q30" s="16">
        <f>Q21</f>
        <v>636.57000000000005</v>
      </c>
      <c r="AB30" s="5" t="s">
        <v>39</v>
      </c>
      <c r="AD30" s="34">
        <f>AD21</f>
        <v>312.24</v>
      </c>
      <c r="AO30" s="5" t="s">
        <v>39</v>
      </c>
      <c r="AP30" s="5"/>
      <c r="AQ30" s="32">
        <v>469.35</v>
      </c>
      <c r="BB30" s="5" t="s">
        <v>39</v>
      </c>
      <c r="BC30" s="5"/>
      <c r="BD30" s="32">
        <v>90.513999999999996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38" spans="25:25" ht="16.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B3:B4"/>
    <mergeCell ref="AO3:AO4"/>
    <mergeCell ref="AP3:AP4"/>
    <mergeCell ref="I2:N2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AE2:AI2"/>
    <mergeCell ref="BM2:BR2"/>
    <mergeCell ref="BF3:BF4"/>
    <mergeCell ref="BL3:BL4"/>
    <mergeCell ref="BR3:BR4"/>
    <mergeCell ref="BM3:BM4"/>
    <mergeCell ref="BN3:BN4"/>
    <mergeCell ref="BO3:BO4"/>
    <mergeCell ref="BP3:BP4"/>
    <mergeCell ref="BQ3:BQ4"/>
    <mergeCell ref="BC3:BC4"/>
    <mergeCell ref="BD3:BD4"/>
    <mergeCell ref="BG2:BK2"/>
    <mergeCell ref="AR3:AR4"/>
    <mergeCell ref="AS2:AW2"/>
    <mergeCell ref="AX3:AX4"/>
    <mergeCell ref="AY3:AY4"/>
    <mergeCell ref="AZ3:AZ4"/>
    <mergeCell ref="BA3:BA4"/>
    <mergeCell ref="AY2:BD2"/>
    <mergeCell ref="AD3:AD4"/>
    <mergeCell ref="Q2:U2"/>
    <mergeCell ref="C2:G2"/>
    <mergeCell ref="BB3:BB4"/>
    <mergeCell ref="Z3:Z4"/>
    <mergeCell ref="AA3:AA4"/>
    <mergeCell ref="AB3:AB4"/>
    <mergeCell ref="P3:P4"/>
    <mergeCell ref="W2:AB2"/>
    <mergeCell ref="AK2:AP2"/>
    <mergeCell ref="AJ3:AJ4"/>
    <mergeCell ref="AK3:AK4"/>
    <mergeCell ref="AL3:AL4"/>
    <mergeCell ref="AM3:AM4"/>
    <mergeCell ref="AN3:AN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F3C-CC37-4AE4-9F66-218DF2BAB56A}">
  <dimension ref="A1:BR63"/>
  <sheetViews>
    <sheetView zoomScale="85" zoomScaleNormal="85" workbookViewId="0">
      <selection activeCell="A10" sqref="A10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20.75" style="5" bestFit="1" customWidth="1"/>
    <col min="7" max="7" width="9.5" style="5" bestFit="1" customWidth="1"/>
    <col min="8" max="8" width="17.625" style="5" bestFit="1" customWidth="1"/>
    <col min="9" max="14" width="9.625" style="5" customWidth="1"/>
    <col min="15" max="15" width="18.125" style="5" bestFit="1" customWidth="1"/>
    <col min="16" max="16" width="9.625" style="5" customWidth="1"/>
    <col min="17" max="17" width="14.5" style="5" bestFit="1" customWidth="1"/>
    <col min="18" max="18" width="14.875" style="5" bestFit="1" customWidth="1"/>
    <col min="19" max="19" width="19.625" style="5" customWidth="1"/>
    <col min="20" max="20" width="9.5" style="5" bestFit="1" customWidth="1"/>
    <col min="21" max="22" width="8.75" style="5" bestFit="1" customWidth="1"/>
    <col min="23" max="23" width="9.625" style="5" customWidth="1"/>
    <col min="24" max="29" width="9.125" style="5" customWidth="1"/>
    <col min="30" max="30" width="8.5" style="5" bestFit="1" customWidth="1"/>
    <col min="31" max="31" width="9.875" style="5" customWidth="1"/>
    <col min="32" max="32" width="14.5" style="5" bestFit="1" customWidth="1"/>
    <col min="33" max="33" width="10.875" style="5" bestFit="1" customWidth="1"/>
    <col min="34" max="35" width="9" style="5"/>
    <col min="36" max="36" width="10.125" style="5" bestFit="1" customWidth="1"/>
    <col min="37" max="37" width="14.5" style="6" bestFit="1" customWidth="1"/>
    <col min="38" max="40" width="9" style="6"/>
    <col min="41" max="41" width="10.125" style="6" bestFit="1" customWidth="1"/>
    <col min="42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47" width="10.875" style="6" bestFit="1" customWidth="1"/>
    <col min="48" max="55" width="9" style="6"/>
    <col min="56" max="56" width="14.125" style="6" customWidth="1"/>
    <col min="57" max="57" width="9.5" style="6" bestFit="1" customWidth="1"/>
    <col min="58" max="58" width="8.5" style="6" bestFit="1" customWidth="1"/>
    <col min="59" max="59" width="9" style="6"/>
    <col min="60" max="60" width="14.5" style="6" bestFit="1" customWidth="1"/>
    <col min="61" max="61" width="10.875" style="6" bestFit="1" customWidth="1"/>
    <col min="62" max="62" width="9" style="6"/>
    <col min="63" max="63" width="16.375" style="6" customWidth="1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113" t="s">
        <v>0</v>
      </c>
      <c r="D2" s="114"/>
      <c r="E2" s="114"/>
      <c r="F2" s="114"/>
      <c r="G2" s="115"/>
      <c r="H2" s="8" t="s">
        <v>13</v>
      </c>
      <c r="I2" s="114" t="s">
        <v>10</v>
      </c>
      <c r="J2" s="114"/>
      <c r="K2" s="114"/>
      <c r="L2" s="114"/>
      <c r="M2" s="114"/>
      <c r="N2" s="115"/>
      <c r="O2" s="48"/>
      <c r="P2" s="53" t="s">
        <v>7</v>
      </c>
      <c r="Q2" s="114" t="s">
        <v>0</v>
      </c>
      <c r="R2" s="114"/>
      <c r="S2" s="114"/>
      <c r="T2" s="114"/>
      <c r="U2" s="115"/>
      <c r="V2" s="9" t="s">
        <v>14</v>
      </c>
      <c r="W2" s="122" t="s">
        <v>10</v>
      </c>
      <c r="X2" s="114"/>
      <c r="Y2" s="114"/>
      <c r="Z2" s="114"/>
      <c r="AA2" s="114"/>
      <c r="AB2" s="115"/>
      <c r="AD2" s="7" t="s">
        <v>7</v>
      </c>
      <c r="AE2" s="113" t="s">
        <v>0</v>
      </c>
      <c r="AF2" s="114"/>
      <c r="AG2" s="114"/>
      <c r="AH2" s="114"/>
      <c r="AI2" s="115"/>
      <c r="AJ2" s="10" t="s">
        <v>40</v>
      </c>
      <c r="AK2" s="122" t="s">
        <v>10</v>
      </c>
      <c r="AL2" s="114"/>
      <c r="AM2" s="114"/>
      <c r="AN2" s="114"/>
      <c r="AO2" s="114"/>
      <c r="AP2" s="115"/>
      <c r="AR2" s="7" t="s">
        <v>7</v>
      </c>
      <c r="AS2" s="113" t="s">
        <v>0</v>
      </c>
      <c r="AT2" s="114"/>
      <c r="AU2" s="114"/>
      <c r="AV2" s="114"/>
      <c r="AW2" s="115"/>
      <c r="AX2" s="24" t="s">
        <v>15</v>
      </c>
      <c r="AY2" s="122" t="s">
        <v>10</v>
      </c>
      <c r="AZ2" s="114"/>
      <c r="BA2" s="114"/>
      <c r="BB2" s="114"/>
      <c r="BC2" s="114"/>
      <c r="BD2" s="115"/>
      <c r="BF2" s="7" t="s">
        <v>7</v>
      </c>
      <c r="BG2" s="113" t="s">
        <v>0</v>
      </c>
      <c r="BH2" s="114"/>
      <c r="BI2" s="114"/>
      <c r="BJ2" s="114"/>
      <c r="BK2" s="115"/>
      <c r="BL2" s="24" t="s">
        <v>16</v>
      </c>
      <c r="BM2" s="122" t="s">
        <v>10</v>
      </c>
      <c r="BN2" s="114"/>
      <c r="BO2" s="114"/>
      <c r="BP2" s="114"/>
      <c r="BQ2" s="114"/>
      <c r="BR2" s="115"/>
    </row>
    <row r="3" spans="2:70" ht="18.75" customHeight="1">
      <c r="B3" s="120" t="s">
        <v>1</v>
      </c>
      <c r="C3" s="60" t="s">
        <v>8</v>
      </c>
      <c r="D3" s="61" t="s">
        <v>9</v>
      </c>
      <c r="E3" s="92" t="s">
        <v>19</v>
      </c>
      <c r="F3" s="93" t="s">
        <v>45</v>
      </c>
      <c r="G3" s="94" t="s">
        <v>46</v>
      </c>
      <c r="H3" s="130">
        <v>1</v>
      </c>
      <c r="I3" s="125">
        <v>2</v>
      </c>
      <c r="J3" s="125">
        <v>3</v>
      </c>
      <c r="K3" s="125">
        <v>4</v>
      </c>
      <c r="L3" s="116">
        <v>5</v>
      </c>
      <c r="M3" s="118" t="s">
        <v>2</v>
      </c>
      <c r="N3" s="118" t="s">
        <v>3</v>
      </c>
      <c r="O3" s="129"/>
      <c r="P3" s="127" t="s">
        <v>1</v>
      </c>
      <c r="Q3" s="52" t="s">
        <v>8</v>
      </c>
      <c r="R3" s="15" t="s">
        <v>9</v>
      </c>
      <c r="S3" s="50" t="s">
        <v>19</v>
      </c>
      <c r="T3" s="42" t="s">
        <v>45</v>
      </c>
      <c r="U3" s="43" t="s">
        <v>46</v>
      </c>
      <c r="V3" s="123">
        <v>1</v>
      </c>
      <c r="W3" s="125">
        <v>2</v>
      </c>
      <c r="X3" s="125">
        <v>3</v>
      </c>
      <c r="Y3" s="125">
        <v>4</v>
      </c>
      <c r="Z3" s="116">
        <v>5</v>
      </c>
      <c r="AA3" s="118" t="s">
        <v>2</v>
      </c>
      <c r="AB3" s="118" t="s">
        <v>3</v>
      </c>
      <c r="AD3" s="111" t="s">
        <v>1</v>
      </c>
      <c r="AE3" s="14" t="s">
        <v>8</v>
      </c>
      <c r="AF3" s="15" t="s">
        <v>9</v>
      </c>
      <c r="AG3" s="50" t="s">
        <v>19</v>
      </c>
      <c r="AH3" s="42" t="s">
        <v>45</v>
      </c>
      <c r="AI3" s="43" t="s">
        <v>46</v>
      </c>
      <c r="AJ3" s="123">
        <v>1</v>
      </c>
      <c r="AK3" s="125">
        <v>2</v>
      </c>
      <c r="AL3" s="125">
        <v>3</v>
      </c>
      <c r="AM3" s="125">
        <v>4</v>
      </c>
      <c r="AN3" s="116">
        <v>5</v>
      </c>
      <c r="AO3" s="118" t="s">
        <v>2</v>
      </c>
      <c r="AP3" s="118" t="s">
        <v>3</v>
      </c>
      <c r="AR3" s="120" t="s">
        <v>1</v>
      </c>
      <c r="AS3" s="14" t="s">
        <v>8</v>
      </c>
      <c r="AT3" s="15" t="s">
        <v>9</v>
      </c>
      <c r="AU3" s="50" t="s">
        <v>19</v>
      </c>
      <c r="AV3" s="42" t="s">
        <v>45</v>
      </c>
      <c r="AW3" s="43" t="s">
        <v>46</v>
      </c>
      <c r="AX3" s="123">
        <v>1</v>
      </c>
      <c r="AY3" s="125">
        <v>2</v>
      </c>
      <c r="AZ3" s="125">
        <v>3</v>
      </c>
      <c r="BA3" s="125">
        <v>4</v>
      </c>
      <c r="BB3" s="116">
        <v>5</v>
      </c>
      <c r="BC3" s="118" t="s">
        <v>2</v>
      </c>
      <c r="BD3" s="118" t="s">
        <v>3</v>
      </c>
      <c r="BF3" s="120" t="s">
        <v>1</v>
      </c>
      <c r="BG3" s="14" t="s">
        <v>8</v>
      </c>
      <c r="BH3" s="15" t="s">
        <v>9</v>
      </c>
      <c r="BI3" s="50" t="s">
        <v>19</v>
      </c>
      <c r="BJ3" s="42" t="s">
        <v>45</v>
      </c>
      <c r="BK3" s="43" t="s">
        <v>46</v>
      </c>
      <c r="BL3" s="123">
        <v>1</v>
      </c>
      <c r="BM3" s="125">
        <v>2</v>
      </c>
      <c r="BN3" s="125">
        <v>3</v>
      </c>
      <c r="BO3" s="125">
        <v>4</v>
      </c>
      <c r="BP3" s="116">
        <v>5</v>
      </c>
      <c r="BQ3" s="118" t="s">
        <v>2</v>
      </c>
      <c r="BR3" s="118" t="s">
        <v>3</v>
      </c>
    </row>
    <row r="4" spans="2:70" ht="17.25" customHeight="1" thickBot="1">
      <c r="B4" s="121"/>
      <c r="C4" s="11" t="s">
        <v>4</v>
      </c>
      <c r="D4" s="12" t="s">
        <v>6</v>
      </c>
      <c r="E4" s="12" t="s">
        <v>5</v>
      </c>
      <c r="F4" s="44" t="s">
        <v>47</v>
      </c>
      <c r="G4" s="45" t="s">
        <v>48</v>
      </c>
      <c r="H4" s="131"/>
      <c r="I4" s="126"/>
      <c r="J4" s="126"/>
      <c r="K4" s="126"/>
      <c r="L4" s="117"/>
      <c r="M4" s="119"/>
      <c r="N4" s="119"/>
      <c r="O4" s="129"/>
      <c r="P4" s="128"/>
      <c r="Q4" s="51" t="s">
        <v>4</v>
      </c>
      <c r="R4" s="12" t="s">
        <v>6</v>
      </c>
      <c r="S4" s="12" t="s">
        <v>5</v>
      </c>
      <c r="T4" s="44" t="s">
        <v>47</v>
      </c>
      <c r="U4" s="45" t="s">
        <v>48</v>
      </c>
      <c r="V4" s="124"/>
      <c r="W4" s="126"/>
      <c r="X4" s="126"/>
      <c r="Y4" s="126"/>
      <c r="Z4" s="117"/>
      <c r="AA4" s="119"/>
      <c r="AB4" s="119"/>
      <c r="AD4" s="112"/>
      <c r="AE4" s="11" t="s">
        <v>4</v>
      </c>
      <c r="AF4" s="12" t="s">
        <v>6</v>
      </c>
      <c r="AG4" s="12" t="s">
        <v>5</v>
      </c>
      <c r="AH4" s="44" t="s">
        <v>47</v>
      </c>
      <c r="AI4" s="45" t="s">
        <v>48</v>
      </c>
      <c r="AJ4" s="124"/>
      <c r="AK4" s="126"/>
      <c r="AL4" s="126"/>
      <c r="AM4" s="126"/>
      <c r="AN4" s="117"/>
      <c r="AO4" s="119"/>
      <c r="AP4" s="119"/>
      <c r="AR4" s="121"/>
      <c r="AS4" s="11" t="s">
        <v>4</v>
      </c>
      <c r="AT4" s="12" t="s">
        <v>6</v>
      </c>
      <c r="AU4" s="12" t="s">
        <v>5</v>
      </c>
      <c r="AV4" s="44" t="s">
        <v>47</v>
      </c>
      <c r="AW4" s="45" t="s">
        <v>48</v>
      </c>
      <c r="AX4" s="124"/>
      <c r="AY4" s="126"/>
      <c r="AZ4" s="126"/>
      <c r="BA4" s="126"/>
      <c r="BB4" s="117"/>
      <c r="BC4" s="119"/>
      <c r="BD4" s="119"/>
      <c r="BF4" s="121"/>
      <c r="BG4" s="11" t="s">
        <v>4</v>
      </c>
      <c r="BH4" s="12" t="s">
        <v>6</v>
      </c>
      <c r="BI4" s="12" t="s">
        <v>5</v>
      </c>
      <c r="BJ4" s="44" t="s">
        <v>47</v>
      </c>
      <c r="BK4" s="45" t="s">
        <v>48</v>
      </c>
      <c r="BL4" s="124"/>
      <c r="BM4" s="126"/>
      <c r="BN4" s="126"/>
      <c r="BO4" s="126"/>
      <c r="BP4" s="117"/>
      <c r="BQ4" s="119"/>
      <c r="BR4" s="119"/>
    </row>
    <row r="5" spans="2:70">
      <c r="B5" s="13">
        <v>1</v>
      </c>
      <c r="C5" s="60">
        <v>3000</v>
      </c>
      <c r="D5" s="61">
        <v>1000</v>
      </c>
      <c r="E5" s="61">
        <v>150</v>
      </c>
      <c r="F5" s="62">
        <v>0.1</v>
      </c>
      <c r="G5" s="63">
        <f t="shared" ref="G5:G14" si="0">ROUND(S5/R5/F5/25*1000,2)</f>
        <v>60</v>
      </c>
      <c r="H5" s="17">
        <v>1036</v>
      </c>
      <c r="I5" s="25">
        <v>1044.7</v>
      </c>
      <c r="J5" s="15">
        <v>1045.5999999999999</v>
      </c>
      <c r="K5" s="15">
        <v>1038.3</v>
      </c>
      <c r="L5" s="66">
        <v>1035.8</v>
      </c>
      <c r="M5" s="70">
        <f>ROUND(AVERAGE(H5:L5),2)</f>
        <v>1040.08</v>
      </c>
      <c r="N5" s="71">
        <f>STDEV(H5:L5)</f>
        <v>4.7420459719408026</v>
      </c>
      <c r="O5" s="48"/>
      <c r="P5" s="54">
        <v>1</v>
      </c>
      <c r="Q5" s="60">
        <v>3000</v>
      </c>
      <c r="R5" s="61">
        <v>1000</v>
      </c>
      <c r="S5" s="61">
        <v>150</v>
      </c>
      <c r="T5" s="62">
        <v>0.1</v>
      </c>
      <c r="U5" s="63">
        <f t="shared" ref="U5:U14" si="1">ROUND(AG5/AF5/T5/25*1000,2)</f>
        <v>60</v>
      </c>
      <c r="V5" s="7">
        <v>1160.8</v>
      </c>
      <c r="W5" s="79">
        <v>1167.0999999999999</v>
      </c>
      <c r="X5" s="61">
        <v>1171.5</v>
      </c>
      <c r="Y5" s="61">
        <v>1168.7</v>
      </c>
      <c r="Z5" s="80">
        <v>1164</v>
      </c>
      <c r="AA5" s="76">
        <f t="shared" ref="AA5:AA14" si="2">ROUND(AVERAGE(V5:Z5),2)</f>
        <v>1166.42</v>
      </c>
      <c r="AB5" s="71">
        <f t="shared" ref="AB5:AB14" si="3">STDEV(V5:Z5)</f>
        <v>4.1505421332640573</v>
      </c>
      <c r="AD5" s="13">
        <v>1</v>
      </c>
      <c r="AE5" s="60">
        <v>3000</v>
      </c>
      <c r="AF5" s="61">
        <v>1000</v>
      </c>
      <c r="AG5" s="61">
        <v>150</v>
      </c>
      <c r="AH5" s="62">
        <v>0.1</v>
      </c>
      <c r="AI5" s="63">
        <f t="shared" ref="AI5:AI14" si="4">ROUND(AU5/AT5/AH5/25*1000,2)</f>
        <v>60</v>
      </c>
      <c r="AJ5" s="7">
        <v>329.62</v>
      </c>
      <c r="AK5" s="79">
        <v>332.23</v>
      </c>
      <c r="AL5" s="61">
        <v>330.62</v>
      </c>
      <c r="AM5" s="61">
        <v>330.66</v>
      </c>
      <c r="AN5" s="80">
        <v>330.28</v>
      </c>
      <c r="AO5" s="107">
        <f>ROUND(AVERAGE(AJ5:AN5),2)</f>
        <v>330.68</v>
      </c>
      <c r="AP5" s="71">
        <f>STDEV(AJ5:AN5)</f>
        <v>0.9604790471426311</v>
      </c>
      <c r="AR5" s="13">
        <v>1</v>
      </c>
      <c r="AS5" s="60">
        <v>3000</v>
      </c>
      <c r="AT5" s="61">
        <v>1000</v>
      </c>
      <c r="AU5" s="61">
        <v>150</v>
      </c>
      <c r="AV5" s="62">
        <v>0.1</v>
      </c>
      <c r="AW5" s="63">
        <f t="shared" ref="AW5:AW14" si="5">ROUND(BI5/BH5/AV5/25*1000,2)</f>
        <v>60</v>
      </c>
      <c r="AX5" s="17">
        <v>612.05999999999995</v>
      </c>
      <c r="AY5" s="25">
        <v>619.23</v>
      </c>
      <c r="AZ5" s="15">
        <v>619.79</v>
      </c>
      <c r="BA5" s="15">
        <v>614.85</v>
      </c>
      <c r="BB5" s="66">
        <v>612.91</v>
      </c>
      <c r="BC5" s="76">
        <f>ROUND(AVERAGE(AX5:BB5),2)</f>
        <v>615.77</v>
      </c>
      <c r="BD5" s="71">
        <f>STDEV(AX5:BB5)</f>
        <v>3.5679854259792174</v>
      </c>
      <c r="BF5" s="13">
        <v>1</v>
      </c>
      <c r="BG5" s="60">
        <v>3000</v>
      </c>
      <c r="BH5" s="61">
        <v>1000</v>
      </c>
      <c r="BI5" s="61">
        <v>150</v>
      </c>
      <c r="BJ5" s="62">
        <v>0.1</v>
      </c>
      <c r="BK5" s="63">
        <f>ROUND(BI5/BH5/BJ5/25*1000,2)</f>
        <v>60</v>
      </c>
      <c r="BL5" s="17">
        <v>770.83</v>
      </c>
      <c r="BM5" s="25">
        <v>783.92</v>
      </c>
      <c r="BN5" s="15">
        <v>788.35</v>
      </c>
      <c r="BO5" s="15">
        <v>780.63</v>
      </c>
      <c r="BP5" s="66">
        <v>775.78</v>
      </c>
      <c r="BQ5" s="76">
        <f t="shared" ref="BQ5:BQ13" si="6">AVERAGE(BL5:BP5)</f>
        <v>779.90200000000004</v>
      </c>
      <c r="BR5" s="71">
        <f t="shared" ref="BR5:BR13" si="7">STDEV(BL5:BP5)</f>
        <v>6.8435202929486438</v>
      </c>
    </row>
    <row r="6" spans="2:70">
      <c r="B6" s="18">
        <v>2</v>
      </c>
      <c r="C6" s="14">
        <v>3000</v>
      </c>
      <c r="D6" s="15">
        <v>1000</v>
      </c>
      <c r="E6" s="3">
        <v>200</v>
      </c>
      <c r="F6" s="46">
        <v>0.1</v>
      </c>
      <c r="G6" s="64">
        <f t="shared" si="0"/>
        <v>80</v>
      </c>
      <c r="H6" s="4">
        <v>1024.5999999999999</v>
      </c>
      <c r="I6" s="3">
        <v>1018.4</v>
      </c>
      <c r="J6" s="3">
        <v>1022.3</v>
      </c>
      <c r="K6" s="3">
        <v>1019.5</v>
      </c>
      <c r="L6" s="67">
        <v>1024.5</v>
      </c>
      <c r="M6" s="72">
        <f>ROUND(AVERAGE(H6:L6),2)</f>
        <v>1021.86</v>
      </c>
      <c r="N6" s="73">
        <f>STDEV(H6:L6)</f>
        <v>2.8377808231080683</v>
      </c>
      <c r="O6" s="48"/>
      <c r="P6" s="55">
        <v>2</v>
      </c>
      <c r="Q6" s="14">
        <v>3000</v>
      </c>
      <c r="R6" s="15">
        <v>1000</v>
      </c>
      <c r="S6" s="3">
        <v>200</v>
      </c>
      <c r="T6" s="46">
        <v>0.1</v>
      </c>
      <c r="U6" s="64">
        <f t="shared" si="1"/>
        <v>80</v>
      </c>
      <c r="V6" s="81">
        <v>1183.2</v>
      </c>
      <c r="W6" s="3">
        <v>1180.9000000000001</v>
      </c>
      <c r="X6" s="3">
        <v>1171.2</v>
      </c>
      <c r="Y6" s="3">
        <v>1181.3</v>
      </c>
      <c r="Z6" s="83">
        <v>1184.7</v>
      </c>
      <c r="AA6" s="77">
        <f t="shared" si="2"/>
        <v>1180.26</v>
      </c>
      <c r="AB6" s="73">
        <f t="shared" si="3"/>
        <v>5.2898960292240114</v>
      </c>
      <c r="AD6" s="18">
        <v>2</v>
      </c>
      <c r="AE6" s="14">
        <v>3000</v>
      </c>
      <c r="AF6" s="15">
        <v>1000</v>
      </c>
      <c r="AG6" s="3">
        <v>200</v>
      </c>
      <c r="AH6" s="46">
        <v>0.1</v>
      </c>
      <c r="AI6" s="64">
        <f t="shared" si="4"/>
        <v>80</v>
      </c>
      <c r="AJ6" s="81">
        <v>327.02999999999997</v>
      </c>
      <c r="AK6" s="3">
        <v>324.35000000000002</v>
      </c>
      <c r="AL6" s="3">
        <v>328.19</v>
      </c>
      <c r="AM6" s="3">
        <v>324.54000000000002</v>
      </c>
      <c r="AN6" s="83">
        <v>326.14</v>
      </c>
      <c r="AO6" s="77">
        <f>ROUND(AVERAGE(AJ6:AN6),2)</f>
        <v>326.05</v>
      </c>
      <c r="AP6" s="73">
        <f>STDEV(AJ6:AN6)</f>
        <v>1.6369331079796599</v>
      </c>
      <c r="AR6" s="18">
        <v>2</v>
      </c>
      <c r="AS6" s="14">
        <v>3000</v>
      </c>
      <c r="AT6" s="15">
        <v>1000</v>
      </c>
      <c r="AU6" s="3">
        <v>200</v>
      </c>
      <c r="AV6" s="46">
        <v>0.1</v>
      </c>
      <c r="AW6" s="64">
        <f t="shared" si="5"/>
        <v>80</v>
      </c>
      <c r="AX6" s="4">
        <v>608.64</v>
      </c>
      <c r="AY6" s="3">
        <v>604.29</v>
      </c>
      <c r="AZ6" s="3">
        <v>608.53</v>
      </c>
      <c r="BA6" s="5">
        <v>604.30999999999995</v>
      </c>
      <c r="BB6" s="67">
        <v>607.16</v>
      </c>
      <c r="BC6" s="77">
        <f>ROUND(AVERAGE(AX6:BB6),2)</f>
        <v>606.59</v>
      </c>
      <c r="BD6" s="73">
        <f>STDEV(AX6:BB6)</f>
        <v>2.1667556391988585</v>
      </c>
      <c r="BF6" s="18">
        <v>2</v>
      </c>
      <c r="BG6" s="14">
        <v>3000</v>
      </c>
      <c r="BH6" s="15">
        <v>1000</v>
      </c>
      <c r="BI6" s="3">
        <v>200</v>
      </c>
      <c r="BJ6" s="46">
        <v>0.1</v>
      </c>
      <c r="BK6" s="64">
        <f t="shared" ref="BK6:BK14" si="8">ROUND(BI6/BH6/BJ6/25*1000,2)</f>
        <v>80</v>
      </c>
      <c r="BL6" s="4">
        <v>781.81</v>
      </c>
      <c r="BM6" s="3">
        <v>774.21</v>
      </c>
      <c r="BN6" s="3">
        <v>775.76</v>
      </c>
      <c r="BO6" s="3">
        <v>775.34</v>
      </c>
      <c r="BP6" s="67">
        <v>780.97</v>
      </c>
      <c r="BQ6" s="77">
        <f t="shared" si="6"/>
        <v>777.61800000000005</v>
      </c>
      <c r="BR6" s="73">
        <f t="shared" si="7"/>
        <v>3.5023092382026806</v>
      </c>
    </row>
    <row r="7" spans="2:70">
      <c r="B7" s="18">
        <v>3</v>
      </c>
      <c r="C7" s="14">
        <v>3000</v>
      </c>
      <c r="D7" s="15">
        <v>1000</v>
      </c>
      <c r="E7" s="3">
        <v>250</v>
      </c>
      <c r="F7" s="46">
        <v>0.1</v>
      </c>
      <c r="G7" s="64">
        <f t="shared" si="0"/>
        <v>100</v>
      </c>
      <c r="H7" s="36">
        <v>958.75</v>
      </c>
      <c r="I7" s="3">
        <v>955.01</v>
      </c>
      <c r="J7" s="3">
        <v>955.06</v>
      </c>
      <c r="K7" s="3">
        <v>951.09</v>
      </c>
      <c r="L7" s="67">
        <v>958.35</v>
      </c>
      <c r="M7" s="72">
        <f>ROUND(AVERAGE(I7:L7),2)</f>
        <v>954.88</v>
      </c>
      <c r="N7" s="73">
        <f>STDEV(I7:L7)</f>
        <v>2.9695271789742272</v>
      </c>
      <c r="O7" s="48"/>
      <c r="P7" s="55">
        <v>3</v>
      </c>
      <c r="Q7" s="14">
        <v>3000</v>
      </c>
      <c r="R7" s="15">
        <v>1000</v>
      </c>
      <c r="S7" s="3">
        <v>250</v>
      </c>
      <c r="T7" s="46">
        <v>0.1</v>
      </c>
      <c r="U7" s="64">
        <f t="shared" si="1"/>
        <v>100</v>
      </c>
      <c r="V7" s="81">
        <v>1115.5999999999999</v>
      </c>
      <c r="W7" s="3">
        <v>1112.9000000000001</v>
      </c>
      <c r="X7" s="3">
        <v>1112.3</v>
      </c>
      <c r="Y7" s="3">
        <v>1103.2</v>
      </c>
      <c r="Z7" s="83">
        <v>1114.7</v>
      </c>
      <c r="AA7" s="77">
        <f t="shared" si="2"/>
        <v>1111.74</v>
      </c>
      <c r="AB7" s="73">
        <f t="shared" si="3"/>
        <v>4.9561073434702498</v>
      </c>
      <c r="AD7" s="18">
        <v>3</v>
      </c>
      <c r="AE7" s="14">
        <v>3000</v>
      </c>
      <c r="AF7" s="15">
        <v>1000</v>
      </c>
      <c r="AG7" s="3">
        <v>250</v>
      </c>
      <c r="AH7" s="46">
        <v>0.1</v>
      </c>
      <c r="AI7" s="64">
        <f t="shared" si="4"/>
        <v>100</v>
      </c>
      <c r="AJ7" s="84">
        <v>306</v>
      </c>
      <c r="AK7" s="3">
        <v>305.16000000000003</v>
      </c>
      <c r="AL7" s="3">
        <v>304.64999999999998</v>
      </c>
      <c r="AM7" s="3">
        <v>302.61</v>
      </c>
      <c r="AN7" s="83">
        <v>306.16000000000003</v>
      </c>
      <c r="AO7" s="77">
        <f>ROUND(AVERAGE(AK7:AN7),2)</f>
        <v>304.64999999999998</v>
      </c>
      <c r="AP7" s="73">
        <f>STDEV(AK7:AN7)</f>
        <v>1.494623698460591</v>
      </c>
      <c r="AR7" s="18">
        <v>3</v>
      </c>
      <c r="AS7" s="14">
        <v>3000</v>
      </c>
      <c r="AT7" s="15">
        <v>1000</v>
      </c>
      <c r="AU7" s="3">
        <v>250</v>
      </c>
      <c r="AV7" s="46">
        <v>0.1</v>
      </c>
      <c r="AW7" s="64">
        <f t="shared" si="5"/>
        <v>100</v>
      </c>
      <c r="AX7" s="36">
        <v>553.51</v>
      </c>
      <c r="AY7" s="3">
        <v>551.83000000000004</v>
      </c>
      <c r="AZ7" s="3">
        <v>552.11</v>
      </c>
      <c r="BA7" s="3">
        <v>548.20000000000005</v>
      </c>
      <c r="BB7" s="67">
        <v>555</v>
      </c>
      <c r="BC7" s="77">
        <f>ROUND(AVERAGE(AY7:BB7),2)</f>
        <v>551.79</v>
      </c>
      <c r="BD7" s="73">
        <f>STDEV(AY7:BB7)</f>
        <v>2.7866407494807364</v>
      </c>
      <c r="BF7" s="18">
        <v>3</v>
      </c>
      <c r="BG7" s="14">
        <v>3000</v>
      </c>
      <c r="BH7" s="15">
        <v>1000</v>
      </c>
      <c r="BI7" s="3">
        <v>250</v>
      </c>
      <c r="BJ7" s="46">
        <v>0.1</v>
      </c>
      <c r="BK7" s="64">
        <f t="shared" si="8"/>
        <v>100</v>
      </c>
      <c r="BL7" s="36">
        <v>686.49</v>
      </c>
      <c r="BM7" s="3">
        <v>682.35</v>
      </c>
      <c r="BN7" s="3">
        <v>682.85</v>
      </c>
      <c r="BO7" s="3">
        <v>674.45</v>
      </c>
      <c r="BP7" s="67">
        <v>686.72</v>
      </c>
      <c r="BQ7" s="77">
        <f>AVERAGE(BM7:BP7)</f>
        <v>681.59249999999997</v>
      </c>
      <c r="BR7" s="73">
        <f>STDEV(BM7:BP7)</f>
        <v>5.1465741032263299</v>
      </c>
    </row>
    <row r="8" spans="2:70">
      <c r="B8" s="18">
        <v>4</v>
      </c>
      <c r="C8" s="14">
        <v>3000</v>
      </c>
      <c r="D8" s="3">
        <v>500</v>
      </c>
      <c r="E8" s="3">
        <v>150</v>
      </c>
      <c r="F8" s="46">
        <v>0.1</v>
      </c>
      <c r="G8" s="64">
        <f t="shared" si="0"/>
        <v>120</v>
      </c>
      <c r="H8" s="4">
        <v>1051.4000000000001</v>
      </c>
      <c r="I8" s="5">
        <v>1044.5</v>
      </c>
      <c r="J8" s="3">
        <v>1051.5</v>
      </c>
      <c r="K8" s="3">
        <v>1049.7</v>
      </c>
      <c r="L8" s="67">
        <v>1049.4000000000001</v>
      </c>
      <c r="M8" s="103">
        <f t="shared" ref="M8:M14" si="9">ROUND(AVERAGE(H8:L8),2)</f>
        <v>1049.3</v>
      </c>
      <c r="N8" s="73">
        <f t="shared" ref="N8:N14" si="10">STDEV(H8:L8)</f>
        <v>2.8486839066488421</v>
      </c>
      <c r="O8" s="48"/>
      <c r="P8" s="55">
        <v>4</v>
      </c>
      <c r="Q8" s="14">
        <v>3000</v>
      </c>
      <c r="R8" s="3">
        <v>500</v>
      </c>
      <c r="S8" s="3">
        <v>150</v>
      </c>
      <c r="T8" s="46">
        <v>0.1</v>
      </c>
      <c r="U8" s="64">
        <f t="shared" si="1"/>
        <v>120</v>
      </c>
      <c r="V8" s="81">
        <v>1259.5</v>
      </c>
      <c r="W8" s="82">
        <v>1263.5</v>
      </c>
      <c r="X8" s="3">
        <v>1263.8</v>
      </c>
      <c r="Y8" s="3">
        <v>1259.5</v>
      </c>
      <c r="Z8" s="83">
        <v>1251</v>
      </c>
      <c r="AA8" s="97">
        <f t="shared" si="2"/>
        <v>1259.46</v>
      </c>
      <c r="AB8" s="73">
        <f t="shared" si="3"/>
        <v>5.1655590210547304</v>
      </c>
      <c r="AD8" s="18">
        <v>4</v>
      </c>
      <c r="AE8" s="14">
        <v>3000</v>
      </c>
      <c r="AF8" s="3">
        <v>500</v>
      </c>
      <c r="AG8" s="3">
        <v>150</v>
      </c>
      <c r="AH8" s="46">
        <v>0.1</v>
      </c>
      <c r="AI8" s="64">
        <f t="shared" si="4"/>
        <v>120</v>
      </c>
      <c r="AJ8" s="81">
        <v>334.8</v>
      </c>
      <c r="AK8" s="89">
        <v>333.87</v>
      </c>
      <c r="AL8" s="3">
        <v>334.7</v>
      </c>
      <c r="AM8" s="3">
        <v>334.33</v>
      </c>
      <c r="AN8" s="83">
        <v>337.09</v>
      </c>
      <c r="AO8" s="97">
        <f t="shared" ref="AO8:AO14" si="11">ROUND(AVERAGE(AJ8:AN8),2)</f>
        <v>334.96</v>
      </c>
      <c r="AP8" s="73">
        <f>STDEV(AJ8:AN8)</f>
        <v>1.2465031087004863</v>
      </c>
      <c r="AR8" s="18">
        <v>4</v>
      </c>
      <c r="AS8" s="14">
        <v>3000</v>
      </c>
      <c r="AT8" s="3">
        <v>500</v>
      </c>
      <c r="AU8" s="3">
        <v>150</v>
      </c>
      <c r="AV8" s="46">
        <v>0.1</v>
      </c>
      <c r="AW8" s="64">
        <f t="shared" si="5"/>
        <v>120</v>
      </c>
      <c r="AX8" s="4">
        <v>640.44000000000005</v>
      </c>
      <c r="AY8" s="5">
        <v>638.94000000000005</v>
      </c>
      <c r="AZ8" s="3">
        <v>641.16</v>
      </c>
      <c r="BA8" s="3">
        <v>639.66999999999996</v>
      </c>
      <c r="BB8" s="67">
        <v>640.6</v>
      </c>
      <c r="BC8" s="97">
        <f t="shared" ref="BC8:BC14" si="12">ROUND(AVERAGE(AX8:BB8),2)</f>
        <v>640.16</v>
      </c>
      <c r="BD8" s="73">
        <f t="shared" ref="BD8:BD14" si="13">STDEV(AX8:BB8)</f>
        <v>0.86609468304566639</v>
      </c>
      <c r="BF8" s="18">
        <v>4</v>
      </c>
      <c r="BG8" s="14">
        <v>3000</v>
      </c>
      <c r="BH8" s="3">
        <v>500</v>
      </c>
      <c r="BI8" s="3">
        <v>150</v>
      </c>
      <c r="BJ8" s="46">
        <v>0.1</v>
      </c>
      <c r="BK8" s="64">
        <f t="shared" si="8"/>
        <v>120</v>
      </c>
      <c r="BL8" s="4">
        <v>1051.4000000000001</v>
      </c>
      <c r="BM8" s="5">
        <v>845.14</v>
      </c>
      <c r="BN8" s="3">
        <v>850.87</v>
      </c>
      <c r="BO8" s="3">
        <v>847.19</v>
      </c>
      <c r="BP8" s="67">
        <v>844.22</v>
      </c>
      <c r="BQ8" s="97">
        <f t="shared" si="6"/>
        <v>887.7639999999999</v>
      </c>
      <c r="BR8" s="73">
        <f t="shared" si="7"/>
        <v>91.510986389613379</v>
      </c>
    </row>
    <row r="9" spans="2:70">
      <c r="B9" s="18">
        <v>5</v>
      </c>
      <c r="C9" s="14">
        <v>3000</v>
      </c>
      <c r="D9" s="3">
        <v>500</v>
      </c>
      <c r="E9" s="3">
        <v>200</v>
      </c>
      <c r="F9" s="46">
        <v>0.1</v>
      </c>
      <c r="G9" s="64">
        <f t="shared" si="0"/>
        <v>160</v>
      </c>
      <c r="H9" s="4">
        <v>977.22</v>
      </c>
      <c r="I9" s="3">
        <v>969.04</v>
      </c>
      <c r="J9" s="3">
        <v>968.61</v>
      </c>
      <c r="K9" s="3">
        <v>971.85</v>
      </c>
      <c r="L9" s="67">
        <v>970.88</v>
      </c>
      <c r="M9" s="72">
        <f t="shared" si="9"/>
        <v>971.52</v>
      </c>
      <c r="N9" s="73">
        <f t="shared" si="10"/>
        <v>3.4506158870555428</v>
      </c>
      <c r="O9" s="48"/>
      <c r="P9" s="55">
        <v>5</v>
      </c>
      <c r="Q9" s="14">
        <v>3000</v>
      </c>
      <c r="R9" s="3">
        <v>500</v>
      </c>
      <c r="S9" s="3">
        <v>200</v>
      </c>
      <c r="T9" s="46">
        <v>0.1</v>
      </c>
      <c r="U9" s="64">
        <f t="shared" si="1"/>
        <v>160</v>
      </c>
      <c r="V9" s="81">
        <v>1143.0999999999999</v>
      </c>
      <c r="W9" s="3">
        <v>1145.9000000000001</v>
      </c>
      <c r="X9" s="3">
        <v>1144.0999999999999</v>
      </c>
      <c r="Y9" s="3">
        <v>1145.7</v>
      </c>
      <c r="Z9" s="83">
        <v>1140.5</v>
      </c>
      <c r="AA9" s="77">
        <f t="shared" si="2"/>
        <v>1143.8599999999999</v>
      </c>
      <c r="AB9" s="73">
        <f t="shared" si="3"/>
        <v>2.2063544592834936</v>
      </c>
      <c r="AD9" s="18">
        <v>5</v>
      </c>
      <c r="AE9" s="14">
        <v>3000</v>
      </c>
      <c r="AF9" s="3">
        <v>500</v>
      </c>
      <c r="AG9" s="3">
        <v>200</v>
      </c>
      <c r="AH9" s="46">
        <v>0.1</v>
      </c>
      <c r="AI9" s="64">
        <f t="shared" si="4"/>
        <v>160</v>
      </c>
      <c r="AJ9" s="81">
        <v>310.95999999999998</v>
      </c>
      <c r="AK9" s="3">
        <v>308.39</v>
      </c>
      <c r="AL9" s="29">
        <v>309.27</v>
      </c>
      <c r="AM9" s="3">
        <v>310.27</v>
      </c>
      <c r="AN9" s="83">
        <v>309.95</v>
      </c>
      <c r="AO9" s="77">
        <f t="shared" si="11"/>
        <v>309.77</v>
      </c>
      <c r="AP9" s="73">
        <f>STDEV(AJ9:AN9)</f>
        <v>0.98143772089725401</v>
      </c>
      <c r="AR9" s="18">
        <v>5</v>
      </c>
      <c r="AS9" s="14">
        <v>3000</v>
      </c>
      <c r="AT9" s="3">
        <v>500</v>
      </c>
      <c r="AU9" s="3">
        <v>200</v>
      </c>
      <c r="AV9" s="46">
        <v>0.1</v>
      </c>
      <c r="AW9" s="64">
        <f t="shared" si="5"/>
        <v>160</v>
      </c>
      <c r="AX9" s="4">
        <v>569.45000000000005</v>
      </c>
      <c r="AY9" s="3">
        <v>563.94000000000005</v>
      </c>
      <c r="AZ9" s="3">
        <v>565.47</v>
      </c>
      <c r="BA9" s="3">
        <v>566.57000000000005</v>
      </c>
      <c r="BB9" s="67">
        <v>566.04</v>
      </c>
      <c r="BC9" s="77">
        <f t="shared" si="12"/>
        <v>566.29</v>
      </c>
      <c r="BD9" s="73">
        <f t="shared" si="13"/>
        <v>2.0199826731930171</v>
      </c>
      <c r="BF9" s="18">
        <v>5</v>
      </c>
      <c r="BG9" s="14">
        <v>3000</v>
      </c>
      <c r="BH9" s="3">
        <v>500</v>
      </c>
      <c r="BI9" s="3">
        <v>200</v>
      </c>
      <c r="BJ9" s="46">
        <v>0.1</v>
      </c>
      <c r="BK9" s="64">
        <f t="shared" si="8"/>
        <v>160</v>
      </c>
      <c r="BL9" s="4">
        <v>717.36</v>
      </c>
      <c r="BM9" s="3">
        <v>711.28</v>
      </c>
      <c r="BN9" s="3">
        <v>711.15</v>
      </c>
      <c r="BO9" s="3">
        <v>713.26</v>
      </c>
      <c r="BP9" s="67">
        <v>711.26</v>
      </c>
      <c r="BQ9" s="77">
        <f t="shared" si="6"/>
        <v>712.86200000000008</v>
      </c>
      <c r="BR9" s="73">
        <f t="shared" si="7"/>
        <v>2.6641358824204291</v>
      </c>
    </row>
    <row r="10" spans="2:70">
      <c r="B10" s="18">
        <v>6</v>
      </c>
      <c r="C10" s="14">
        <v>3000</v>
      </c>
      <c r="D10" s="3">
        <v>500</v>
      </c>
      <c r="E10" s="3">
        <v>250</v>
      </c>
      <c r="F10" s="46">
        <v>0.1</v>
      </c>
      <c r="G10" s="64">
        <f t="shared" si="0"/>
        <v>200</v>
      </c>
      <c r="H10" s="4">
        <v>948.67</v>
      </c>
      <c r="I10" s="3">
        <v>947.72</v>
      </c>
      <c r="J10" s="3">
        <v>941.38</v>
      </c>
      <c r="K10" s="3">
        <v>940.9</v>
      </c>
      <c r="L10" s="67">
        <v>945.93</v>
      </c>
      <c r="M10" s="109">
        <f t="shared" si="9"/>
        <v>944.92</v>
      </c>
      <c r="N10" s="73">
        <f t="shared" si="10"/>
        <v>3.5921650852932676</v>
      </c>
      <c r="O10" s="48"/>
      <c r="P10" s="55">
        <v>6</v>
      </c>
      <c r="Q10" s="14">
        <v>3000</v>
      </c>
      <c r="R10" s="3">
        <v>500</v>
      </c>
      <c r="S10" s="3">
        <v>250</v>
      </c>
      <c r="T10" s="46">
        <v>0.1</v>
      </c>
      <c r="U10" s="64">
        <f t="shared" si="1"/>
        <v>200</v>
      </c>
      <c r="V10" s="81">
        <v>1069.8</v>
      </c>
      <c r="W10" s="3">
        <v>1074.9000000000001</v>
      </c>
      <c r="X10" s="3">
        <v>1068.5999999999999</v>
      </c>
      <c r="Y10" s="3">
        <v>1065.0999999999999</v>
      </c>
      <c r="Z10" s="83">
        <v>1068.4000000000001</v>
      </c>
      <c r="AA10" s="77">
        <f t="shared" si="2"/>
        <v>1069.3599999999999</v>
      </c>
      <c r="AB10" s="73">
        <f t="shared" si="3"/>
        <v>3.5542931786784875</v>
      </c>
      <c r="AD10" s="18">
        <v>6</v>
      </c>
      <c r="AE10" s="14">
        <v>3000</v>
      </c>
      <c r="AF10" s="3">
        <v>500</v>
      </c>
      <c r="AG10" s="3">
        <v>250</v>
      </c>
      <c r="AH10" s="46">
        <v>0.1</v>
      </c>
      <c r="AI10" s="64">
        <f t="shared" si="4"/>
        <v>200</v>
      </c>
      <c r="AJ10" s="81">
        <v>301.98</v>
      </c>
      <c r="AK10" s="3">
        <v>301.68</v>
      </c>
      <c r="AL10" s="3">
        <v>300.23</v>
      </c>
      <c r="AM10" s="3">
        <v>299.52999999999997</v>
      </c>
      <c r="AN10" s="83">
        <v>301.10000000000002</v>
      </c>
      <c r="AO10" s="108">
        <f t="shared" si="11"/>
        <v>300.89999999999998</v>
      </c>
      <c r="AP10" s="73">
        <f>STDEV(AJ10:AN10)</f>
        <v>1.0174133869770081</v>
      </c>
      <c r="AR10" s="18">
        <v>6</v>
      </c>
      <c r="AS10" s="14">
        <v>3000</v>
      </c>
      <c r="AT10" s="3">
        <v>500</v>
      </c>
      <c r="AU10" s="3">
        <v>250</v>
      </c>
      <c r="AV10" s="46">
        <v>0.1</v>
      </c>
      <c r="AW10" s="64">
        <f t="shared" si="5"/>
        <v>200</v>
      </c>
      <c r="AX10" s="4">
        <v>545.35</v>
      </c>
      <c r="AY10" s="3">
        <v>544.30999999999995</v>
      </c>
      <c r="AZ10" s="3">
        <v>541.26</v>
      </c>
      <c r="BA10" s="3">
        <v>539.32000000000005</v>
      </c>
      <c r="BB10" s="67">
        <v>543.48</v>
      </c>
      <c r="BC10" s="102">
        <f t="shared" si="12"/>
        <v>542.74</v>
      </c>
      <c r="BD10" s="73">
        <f t="shared" si="13"/>
        <v>2.4347135355108853</v>
      </c>
      <c r="BF10" s="18">
        <v>6</v>
      </c>
      <c r="BG10" s="14">
        <v>3000</v>
      </c>
      <c r="BH10" s="3">
        <v>500</v>
      </c>
      <c r="BI10" s="3">
        <v>250</v>
      </c>
      <c r="BJ10" s="46">
        <v>0.1</v>
      </c>
      <c r="BK10" s="64">
        <f t="shared" si="8"/>
        <v>200</v>
      </c>
      <c r="BL10" s="4">
        <v>656.86</v>
      </c>
      <c r="BM10" s="3">
        <v>656.96</v>
      </c>
      <c r="BN10" s="3">
        <v>650.73</v>
      </c>
      <c r="BO10" s="3">
        <v>648.29999999999995</v>
      </c>
      <c r="BP10" s="67">
        <v>653.66999999999996</v>
      </c>
      <c r="BQ10" s="102">
        <f t="shared" si="6"/>
        <v>653.30400000000009</v>
      </c>
      <c r="BR10" s="73">
        <f t="shared" si="7"/>
        <v>3.8016746310014713</v>
      </c>
    </row>
    <row r="11" spans="2:70">
      <c r="B11" s="18">
        <v>7</v>
      </c>
      <c r="C11" s="14">
        <v>3000</v>
      </c>
      <c r="D11" s="3">
        <v>300</v>
      </c>
      <c r="E11" s="3">
        <v>150</v>
      </c>
      <c r="F11" s="46">
        <v>0.1</v>
      </c>
      <c r="G11" s="64">
        <f t="shared" si="0"/>
        <v>200</v>
      </c>
      <c r="H11" s="4">
        <v>964.38</v>
      </c>
      <c r="I11" s="3">
        <v>966.44</v>
      </c>
      <c r="J11" s="3">
        <v>961.66</v>
      </c>
      <c r="K11" s="3">
        <v>961.08</v>
      </c>
      <c r="L11" s="67">
        <v>968.12</v>
      </c>
      <c r="M11" s="72">
        <f t="shared" si="9"/>
        <v>964.34</v>
      </c>
      <c r="N11" s="73">
        <f t="shared" si="10"/>
        <v>3.0211719580321876</v>
      </c>
      <c r="O11" s="48"/>
      <c r="P11" s="55">
        <v>7</v>
      </c>
      <c r="Q11" s="14">
        <v>3000</v>
      </c>
      <c r="R11" s="3">
        <v>300</v>
      </c>
      <c r="S11" s="3">
        <v>150</v>
      </c>
      <c r="T11" s="46">
        <v>0.1</v>
      </c>
      <c r="U11" s="64">
        <f t="shared" si="1"/>
        <v>200</v>
      </c>
      <c r="V11" s="81">
        <v>1147</v>
      </c>
      <c r="W11" s="3">
        <v>1141.7</v>
      </c>
      <c r="X11" s="3">
        <v>1145</v>
      </c>
      <c r="Y11" s="3">
        <v>1142</v>
      </c>
      <c r="Z11" s="91">
        <v>1148.0999999999999</v>
      </c>
      <c r="AA11" s="77">
        <f t="shared" si="2"/>
        <v>1144.76</v>
      </c>
      <c r="AB11" s="73">
        <f t="shared" si="3"/>
        <v>2.881492668739551</v>
      </c>
      <c r="AD11" s="18">
        <v>7</v>
      </c>
      <c r="AE11" s="14">
        <v>3000</v>
      </c>
      <c r="AF11" s="3">
        <v>300</v>
      </c>
      <c r="AG11" s="3">
        <v>150</v>
      </c>
      <c r="AH11" s="46">
        <v>0.1</v>
      </c>
      <c r="AI11" s="64">
        <f t="shared" si="4"/>
        <v>200</v>
      </c>
      <c r="AJ11" s="81">
        <v>306.95999999999998</v>
      </c>
      <c r="AK11" s="3">
        <v>307.66000000000003</v>
      </c>
      <c r="AL11" s="3">
        <v>306.19</v>
      </c>
      <c r="AM11" s="3">
        <v>306.77</v>
      </c>
      <c r="AN11" s="83">
        <v>308.16000000000003</v>
      </c>
      <c r="AO11" s="77">
        <f t="shared" si="11"/>
        <v>307.14999999999998</v>
      </c>
      <c r="AP11" s="73">
        <f>STDEV(AJ11:AN11)</f>
        <v>0.77173181870389762</v>
      </c>
      <c r="AR11" s="18">
        <v>7</v>
      </c>
      <c r="AS11" s="14">
        <v>3000</v>
      </c>
      <c r="AT11" s="3">
        <v>300</v>
      </c>
      <c r="AU11" s="3">
        <v>150</v>
      </c>
      <c r="AV11" s="46">
        <v>0.1</v>
      </c>
      <c r="AW11" s="64">
        <f t="shared" si="5"/>
        <v>200</v>
      </c>
      <c r="AX11" s="4">
        <v>564.09</v>
      </c>
      <c r="AY11" s="3">
        <v>564.28</v>
      </c>
      <c r="AZ11" s="3">
        <v>562.72</v>
      </c>
      <c r="BA11" s="3">
        <v>561.86</v>
      </c>
      <c r="BB11" s="67">
        <v>565.91</v>
      </c>
      <c r="BC11" s="77">
        <f t="shared" si="12"/>
        <v>563.77</v>
      </c>
      <c r="BD11" s="73">
        <f t="shared" si="13"/>
        <v>1.556653461756963</v>
      </c>
      <c r="BF11" s="18">
        <v>7</v>
      </c>
      <c r="BG11" s="14">
        <v>3000</v>
      </c>
      <c r="BH11" s="3">
        <v>300</v>
      </c>
      <c r="BI11" s="3">
        <v>150</v>
      </c>
      <c r="BJ11" s="46">
        <v>0.1</v>
      </c>
      <c r="BK11" s="64">
        <f t="shared" si="8"/>
        <v>200</v>
      </c>
      <c r="BL11" s="4">
        <v>713.08</v>
      </c>
      <c r="BM11" s="3">
        <v>712.1</v>
      </c>
      <c r="BN11" s="3">
        <v>710.34</v>
      </c>
      <c r="BO11" s="3">
        <v>708.21</v>
      </c>
      <c r="BP11" s="67">
        <v>716.16</v>
      </c>
      <c r="BQ11" s="77">
        <f t="shared" si="6"/>
        <v>711.97799999999995</v>
      </c>
      <c r="BR11" s="73">
        <f t="shared" si="7"/>
        <v>2.9832566098141582</v>
      </c>
    </row>
    <row r="12" spans="2:70">
      <c r="B12" s="18">
        <v>8</v>
      </c>
      <c r="C12" s="14">
        <v>3000</v>
      </c>
      <c r="D12" s="3">
        <v>300</v>
      </c>
      <c r="E12" s="3">
        <v>200</v>
      </c>
      <c r="F12" s="46">
        <v>0.1</v>
      </c>
      <c r="G12" s="64">
        <f t="shared" si="0"/>
        <v>266.67</v>
      </c>
      <c r="H12" s="4">
        <v>1000.8</v>
      </c>
      <c r="I12" s="3">
        <v>995.07</v>
      </c>
      <c r="J12" s="3">
        <v>999.39</v>
      </c>
      <c r="K12" s="3">
        <v>1002.3</v>
      </c>
      <c r="L12" s="67">
        <v>1004.7</v>
      </c>
      <c r="M12" s="72">
        <f t="shared" si="9"/>
        <v>1000.45</v>
      </c>
      <c r="N12" s="73">
        <f t="shared" si="10"/>
        <v>3.5942829604804238</v>
      </c>
      <c r="O12" s="48"/>
      <c r="P12" s="55">
        <v>8</v>
      </c>
      <c r="Q12" s="14">
        <v>3000</v>
      </c>
      <c r="R12" s="3">
        <v>300</v>
      </c>
      <c r="S12" s="3">
        <v>200</v>
      </c>
      <c r="T12" s="46">
        <v>0.1</v>
      </c>
      <c r="U12" s="64">
        <f t="shared" si="1"/>
        <v>266.67</v>
      </c>
      <c r="V12" s="81">
        <v>1042.0999999999999</v>
      </c>
      <c r="W12" s="3">
        <v>1039.0999999999999</v>
      </c>
      <c r="X12" s="3">
        <v>1038</v>
      </c>
      <c r="Y12" s="3">
        <v>1042.7</v>
      </c>
      <c r="Z12" s="83">
        <v>1043</v>
      </c>
      <c r="AA12" s="77">
        <f t="shared" si="2"/>
        <v>1040.98</v>
      </c>
      <c r="AB12" s="73">
        <f t="shared" si="3"/>
        <v>2.2753021777337783</v>
      </c>
      <c r="AD12" s="18">
        <v>8</v>
      </c>
      <c r="AE12" s="14">
        <v>3000</v>
      </c>
      <c r="AF12" s="3">
        <v>300</v>
      </c>
      <c r="AG12" s="3">
        <v>200</v>
      </c>
      <c r="AH12" s="46">
        <v>0.1</v>
      </c>
      <c r="AI12" s="64">
        <f t="shared" si="4"/>
        <v>266.67</v>
      </c>
      <c r="AJ12" s="81">
        <v>318.43</v>
      </c>
      <c r="AK12" s="3">
        <v>317.2</v>
      </c>
      <c r="AL12" s="3">
        <v>317.97000000000003</v>
      </c>
      <c r="AM12" s="3">
        <v>319.77</v>
      </c>
      <c r="AN12" s="83">
        <v>319.83999999999997</v>
      </c>
      <c r="AO12" s="77">
        <f t="shared" si="11"/>
        <v>318.64</v>
      </c>
      <c r="AP12" s="73">
        <f>STDEV(AJ12:AN12)</f>
        <v>1.149291085843779</v>
      </c>
      <c r="AR12" s="18">
        <v>8</v>
      </c>
      <c r="AS12" s="14">
        <v>3000</v>
      </c>
      <c r="AT12" s="3">
        <v>300</v>
      </c>
      <c r="AU12" s="3">
        <v>200</v>
      </c>
      <c r="AV12" s="46">
        <v>0.1</v>
      </c>
      <c r="AW12" s="64">
        <f t="shared" si="5"/>
        <v>266.67</v>
      </c>
      <c r="AX12" s="4">
        <v>589.08000000000004</v>
      </c>
      <c r="AY12" s="3">
        <v>587.46</v>
      </c>
      <c r="AZ12" s="3">
        <v>587.45000000000005</v>
      </c>
      <c r="BA12" s="3">
        <v>590.26</v>
      </c>
      <c r="BB12" s="67">
        <v>591.83000000000004</v>
      </c>
      <c r="BC12" s="77">
        <f t="shared" si="12"/>
        <v>589.22</v>
      </c>
      <c r="BD12" s="73">
        <f t="shared" si="13"/>
        <v>1.8804068708659767</v>
      </c>
      <c r="BF12" s="18">
        <v>8</v>
      </c>
      <c r="BG12" s="14">
        <v>3000</v>
      </c>
      <c r="BH12" s="3">
        <v>300</v>
      </c>
      <c r="BI12" s="3">
        <v>200</v>
      </c>
      <c r="BJ12" s="46">
        <v>0.1</v>
      </c>
      <c r="BK12" s="64">
        <f t="shared" si="8"/>
        <v>266.67</v>
      </c>
      <c r="BL12" s="4">
        <v>688.28</v>
      </c>
      <c r="BM12" s="3">
        <v>684.47</v>
      </c>
      <c r="BN12" s="3">
        <v>686.04</v>
      </c>
      <c r="BO12" s="3">
        <v>690.39</v>
      </c>
      <c r="BP12" s="67">
        <v>692.54</v>
      </c>
      <c r="BQ12" s="77">
        <f t="shared" si="6"/>
        <v>688.34399999999994</v>
      </c>
      <c r="BR12" s="73">
        <f t="shared" si="7"/>
        <v>3.2447234088593593</v>
      </c>
    </row>
    <row r="13" spans="2:70">
      <c r="B13" s="19" t="s">
        <v>17</v>
      </c>
      <c r="C13" s="20">
        <v>3000</v>
      </c>
      <c r="D13" s="21">
        <v>300</v>
      </c>
      <c r="E13" s="21">
        <v>250</v>
      </c>
      <c r="F13" s="46">
        <v>0.1</v>
      </c>
      <c r="G13" s="64">
        <f t="shared" si="0"/>
        <v>333.33</v>
      </c>
      <c r="H13" s="22">
        <v>993.85</v>
      </c>
      <c r="I13" s="21">
        <v>986.92</v>
      </c>
      <c r="J13" s="21">
        <v>973.15</v>
      </c>
      <c r="K13" s="21">
        <v>999.43</v>
      </c>
      <c r="L13" s="68">
        <v>976.49</v>
      </c>
      <c r="M13" s="72">
        <f t="shared" si="9"/>
        <v>985.97</v>
      </c>
      <c r="N13" s="73">
        <f t="shared" si="10"/>
        <v>11.162339360546239</v>
      </c>
      <c r="O13" s="48"/>
      <c r="P13" s="56" t="s">
        <v>17</v>
      </c>
      <c r="Q13" s="20">
        <v>3000</v>
      </c>
      <c r="R13" s="21">
        <v>300</v>
      </c>
      <c r="S13" s="21">
        <v>250</v>
      </c>
      <c r="T13" s="46">
        <v>0.1</v>
      </c>
      <c r="U13" s="64">
        <f t="shared" si="1"/>
        <v>333.33</v>
      </c>
      <c r="V13" s="85">
        <v>1035.0999999999999</v>
      </c>
      <c r="W13" s="21">
        <v>1035.2</v>
      </c>
      <c r="X13" s="21">
        <v>1028</v>
      </c>
      <c r="Y13" s="21">
        <v>1034.8</v>
      </c>
      <c r="Z13" s="86">
        <v>1038.9000000000001</v>
      </c>
      <c r="AA13" s="102">
        <f t="shared" si="2"/>
        <v>1034.4000000000001</v>
      </c>
      <c r="AB13" s="73">
        <f t="shared" si="3"/>
        <v>3.9528470752104972</v>
      </c>
      <c r="AD13" s="19" t="s">
        <v>17</v>
      </c>
      <c r="AE13" s="20">
        <v>3000</v>
      </c>
      <c r="AF13" s="21">
        <v>300</v>
      </c>
      <c r="AG13" s="21">
        <v>250</v>
      </c>
      <c r="AH13" s="46">
        <v>0.1</v>
      </c>
      <c r="AI13" s="64">
        <f t="shared" si="4"/>
        <v>333.33</v>
      </c>
      <c r="AJ13" s="90">
        <v>317.72000000000003</v>
      </c>
      <c r="AK13" s="3">
        <v>315.08</v>
      </c>
      <c r="AL13" s="3">
        <v>312.86</v>
      </c>
      <c r="AM13" s="3">
        <v>318.2</v>
      </c>
      <c r="AN13" s="83">
        <v>311.39999999999998</v>
      </c>
      <c r="AO13" s="77">
        <f t="shared" si="11"/>
        <v>315.05</v>
      </c>
      <c r="AP13" s="73">
        <f>STDEV(AJ12,AN13)</f>
        <v>4.9709606717414498</v>
      </c>
      <c r="AR13" s="19" t="s">
        <v>17</v>
      </c>
      <c r="AS13" s="20">
        <v>3000</v>
      </c>
      <c r="AT13" s="21">
        <v>300</v>
      </c>
      <c r="AU13" s="21">
        <v>250</v>
      </c>
      <c r="AV13" s="46">
        <v>0.1</v>
      </c>
      <c r="AW13" s="64">
        <f t="shared" si="5"/>
        <v>333.33</v>
      </c>
      <c r="AX13" s="22">
        <v>580.51</v>
      </c>
      <c r="AY13" s="21">
        <v>572.63</v>
      </c>
      <c r="AZ13" s="21">
        <v>564.09</v>
      </c>
      <c r="BA13" s="21">
        <v>579.39</v>
      </c>
      <c r="BB13" s="68">
        <v>565.59</v>
      </c>
      <c r="BC13" s="77">
        <f t="shared" si="12"/>
        <v>572.44000000000005</v>
      </c>
      <c r="BD13" s="73">
        <f t="shared" si="13"/>
        <v>7.5846634730882867</v>
      </c>
      <c r="BF13" s="19" t="s">
        <v>17</v>
      </c>
      <c r="BG13" s="20">
        <v>3000</v>
      </c>
      <c r="BH13" s="21">
        <v>300</v>
      </c>
      <c r="BI13" s="21">
        <v>250</v>
      </c>
      <c r="BJ13" s="46">
        <v>0.1</v>
      </c>
      <c r="BK13" s="64">
        <f t="shared" si="8"/>
        <v>333.33</v>
      </c>
      <c r="BL13" s="22">
        <v>678.66</v>
      </c>
      <c r="BM13" s="21">
        <v>670.89</v>
      </c>
      <c r="BN13" s="21">
        <v>656.09</v>
      </c>
      <c r="BO13" s="21">
        <v>677.92</v>
      </c>
      <c r="BP13" s="68">
        <v>665.34</v>
      </c>
      <c r="BQ13" s="77">
        <f t="shared" si="6"/>
        <v>669.78</v>
      </c>
      <c r="BR13" s="73">
        <f t="shared" si="7"/>
        <v>9.4004760517752182</v>
      </c>
    </row>
    <row r="14" spans="2:70" ht="16.5" thickBot="1">
      <c r="B14" s="23" t="s">
        <v>18</v>
      </c>
      <c r="C14" s="11">
        <v>3000</v>
      </c>
      <c r="D14" s="12">
        <v>300</v>
      </c>
      <c r="E14" s="12">
        <v>225</v>
      </c>
      <c r="F14" s="47">
        <v>0.1</v>
      </c>
      <c r="G14" s="65">
        <f t="shared" si="0"/>
        <v>300</v>
      </c>
      <c r="H14" s="51">
        <v>958.29</v>
      </c>
      <c r="I14" s="12">
        <v>960.44</v>
      </c>
      <c r="J14" s="12">
        <v>953.55</v>
      </c>
      <c r="K14" s="12">
        <v>983.43</v>
      </c>
      <c r="L14" s="69">
        <v>976.04</v>
      </c>
      <c r="M14" s="74">
        <f t="shared" si="9"/>
        <v>966.35</v>
      </c>
      <c r="N14" s="75">
        <f t="shared" si="10"/>
        <v>12.741214620278541</v>
      </c>
      <c r="O14" s="48"/>
      <c r="P14" s="57" t="s">
        <v>18</v>
      </c>
      <c r="Q14" s="11">
        <v>3000</v>
      </c>
      <c r="R14" s="12">
        <v>300</v>
      </c>
      <c r="S14" s="12">
        <v>225</v>
      </c>
      <c r="T14" s="47">
        <v>0.1</v>
      </c>
      <c r="U14" s="65">
        <f t="shared" si="1"/>
        <v>300</v>
      </c>
      <c r="V14" s="11">
        <v>1031.8</v>
      </c>
      <c r="W14" s="12">
        <v>1033.9000000000001</v>
      </c>
      <c r="X14" s="12">
        <v>1037.4000000000001</v>
      </c>
      <c r="Y14" s="12">
        <v>1043.5999999999999</v>
      </c>
      <c r="Z14" s="87">
        <v>1049.8</v>
      </c>
      <c r="AA14" s="78">
        <f t="shared" si="2"/>
        <v>1039.3</v>
      </c>
      <c r="AB14" s="75">
        <f t="shared" si="3"/>
        <v>7.3783466982786461</v>
      </c>
      <c r="AD14" s="23" t="s">
        <v>18</v>
      </c>
      <c r="AE14" s="11">
        <v>3000</v>
      </c>
      <c r="AF14" s="12">
        <v>300</v>
      </c>
      <c r="AG14" s="12">
        <v>225</v>
      </c>
      <c r="AH14" s="47">
        <v>0.1</v>
      </c>
      <c r="AI14" s="65">
        <f t="shared" si="4"/>
        <v>300</v>
      </c>
      <c r="AJ14" s="11">
        <v>308.02</v>
      </c>
      <c r="AK14" s="12">
        <v>308.77999999999997</v>
      </c>
      <c r="AL14" s="12">
        <v>306.58999999999997</v>
      </c>
      <c r="AM14" s="12">
        <v>313.08999999999997</v>
      </c>
      <c r="AN14" s="87">
        <v>309.8</v>
      </c>
      <c r="AO14" s="78">
        <f t="shared" si="11"/>
        <v>309.26</v>
      </c>
      <c r="AP14" s="75">
        <f>STDEV(AJ14:AN14)</f>
        <v>2.4421977806885353</v>
      </c>
      <c r="AR14" s="23" t="s">
        <v>18</v>
      </c>
      <c r="AS14" s="11">
        <v>3000</v>
      </c>
      <c r="AT14" s="12">
        <v>300</v>
      </c>
      <c r="AU14" s="12">
        <v>225</v>
      </c>
      <c r="AV14" s="47">
        <v>0.1</v>
      </c>
      <c r="AW14" s="65">
        <f t="shared" si="5"/>
        <v>300</v>
      </c>
      <c r="AX14" s="51">
        <v>552.02</v>
      </c>
      <c r="AY14" s="12">
        <v>551.82000000000005</v>
      </c>
      <c r="AZ14" s="12">
        <v>548.35</v>
      </c>
      <c r="BA14" s="12">
        <v>565.96</v>
      </c>
      <c r="BB14" s="69">
        <v>559.82000000000005</v>
      </c>
      <c r="BC14" s="78">
        <f t="shared" si="12"/>
        <v>555.59</v>
      </c>
      <c r="BD14" s="75">
        <f t="shared" si="13"/>
        <v>7.1555069701594274</v>
      </c>
      <c r="BF14" s="23" t="s">
        <v>18</v>
      </c>
      <c r="BG14" s="11">
        <v>3000</v>
      </c>
      <c r="BH14" s="12">
        <v>300</v>
      </c>
      <c r="BI14" s="12">
        <v>225</v>
      </c>
      <c r="BJ14" s="47">
        <v>0.1</v>
      </c>
      <c r="BK14" s="65">
        <f t="shared" si="8"/>
        <v>300</v>
      </c>
      <c r="BL14" s="51">
        <v>647.01</v>
      </c>
      <c r="BM14" s="12">
        <v>648.58000000000004</v>
      </c>
      <c r="BN14" s="12">
        <v>646.84</v>
      </c>
      <c r="BO14" s="12">
        <v>670.39</v>
      </c>
      <c r="BP14" s="69">
        <v>668.18</v>
      </c>
      <c r="BQ14" s="11">
        <f>AVERAGE(BL14:BP14)</f>
        <v>656.2</v>
      </c>
      <c r="BR14" s="75">
        <f>STDEV(BL14:BP14)</f>
        <v>11.989647617840959</v>
      </c>
    </row>
    <row r="15" spans="2:70">
      <c r="L15" s="37" t="s">
        <v>43</v>
      </c>
      <c r="M15" s="38">
        <f>AVERAGE(M5:M14)</f>
        <v>989.96699999999998</v>
      </c>
      <c r="Z15" s="37" t="s">
        <v>43</v>
      </c>
      <c r="AA15" s="39">
        <f>AVERAGE(AA5:AA14)</f>
        <v>1119.0539999999999</v>
      </c>
      <c r="AH15" s="6"/>
      <c r="AI15" s="6"/>
      <c r="AK15" s="5"/>
      <c r="AL15" s="5"/>
      <c r="AM15" s="5"/>
      <c r="AN15" s="40" t="s">
        <v>44</v>
      </c>
      <c r="AO15" s="41">
        <f>AVERAGE(AO5:AO14)</f>
        <v>315.71099999999996</v>
      </c>
      <c r="BB15" s="37" t="s">
        <v>43</v>
      </c>
      <c r="BC15" s="41">
        <f>AVERAGE(BC5:BC14)</f>
        <v>580.43600000000004</v>
      </c>
      <c r="BP15" s="40" t="s">
        <v>44</v>
      </c>
      <c r="BQ15" s="41">
        <f>AVERAGE(BQ5:BQ14)</f>
        <v>721.93444999999997</v>
      </c>
    </row>
    <row r="16" spans="2:70">
      <c r="B16" s="32" t="s">
        <v>36</v>
      </c>
      <c r="C16" s="33" t="s">
        <v>30</v>
      </c>
      <c r="D16" s="33" t="s">
        <v>31</v>
      </c>
      <c r="O16" s="32" t="s">
        <v>36</v>
      </c>
      <c r="P16" s="33" t="s">
        <v>30</v>
      </c>
      <c r="Q16" s="33" t="s">
        <v>31</v>
      </c>
      <c r="AB16" s="32" t="s">
        <v>36</v>
      </c>
      <c r="AC16" s="33" t="s">
        <v>30</v>
      </c>
      <c r="AD16" s="33" t="s">
        <v>31</v>
      </c>
      <c r="AK16" s="5"/>
      <c r="AL16" s="5"/>
      <c r="AO16" s="32" t="s">
        <v>36</v>
      </c>
      <c r="AP16" s="33" t="s">
        <v>30</v>
      </c>
      <c r="AQ16" s="33" t="s">
        <v>31</v>
      </c>
      <c r="BB16" s="32" t="s">
        <v>36</v>
      </c>
      <c r="BC16" s="33" t="s">
        <v>30</v>
      </c>
      <c r="BD16" s="33" t="s">
        <v>31</v>
      </c>
    </row>
    <row r="17" spans="2:56" ht="17.25" customHeight="1">
      <c r="B17" s="32" t="s">
        <v>32</v>
      </c>
      <c r="C17" s="34">
        <f>SUM(M5:M7)/3</f>
        <v>1005.6066666666667</v>
      </c>
      <c r="D17" s="35">
        <f>SUM(M5,M8,M11)/3</f>
        <v>1017.9066666666668</v>
      </c>
      <c r="M17" s="1" t="s">
        <v>12</v>
      </c>
      <c r="N17" s="30" t="s">
        <v>22</v>
      </c>
      <c r="O17" s="32" t="s">
        <v>32</v>
      </c>
      <c r="P17" s="34">
        <f>SUM(AA5:AA7)/3</f>
        <v>1152.8066666666666</v>
      </c>
      <c r="Q17" s="35">
        <f>SUM(AA5,AA7,AA11)/3</f>
        <v>1140.9733333333334</v>
      </c>
      <c r="AB17" s="32" t="s">
        <v>32</v>
      </c>
      <c r="AC17" s="34">
        <f>SUM(AO5:AO7)/3</f>
        <v>320.45999999999998</v>
      </c>
      <c r="AD17" s="35">
        <f>SUM(AO5,AO8,AO11)/3</f>
        <v>324.26333333333332</v>
      </c>
      <c r="AK17" s="5"/>
      <c r="AL17" s="5"/>
      <c r="AO17" s="32" t="s">
        <v>32</v>
      </c>
      <c r="AP17" s="34">
        <f>SUM(BC5:BC7)/3</f>
        <v>591.38333333333333</v>
      </c>
      <c r="AQ17" s="35">
        <f>SUM(BC5,BC8,BC11)/3</f>
        <v>606.56666666666661</v>
      </c>
      <c r="BB17" s="32" t="s">
        <v>32</v>
      </c>
      <c r="BC17" s="34">
        <f>SUM(BQ5:BQ7)/3</f>
        <v>746.37083333333339</v>
      </c>
      <c r="BD17" s="35">
        <f>SUM(BQ5,BQ8,BQ11)/3</f>
        <v>793.21466666666663</v>
      </c>
    </row>
    <row r="18" spans="2:56" ht="16.5">
      <c r="B18" s="32" t="s">
        <v>33</v>
      </c>
      <c r="C18" s="35">
        <f>SUM(M8:M10)/3</f>
        <v>988.57999999999993</v>
      </c>
      <c r="D18" s="35">
        <f>SUM(M6,M9,M12)/3</f>
        <v>997.94333333333327</v>
      </c>
      <c r="M18" s="105" t="s">
        <v>11</v>
      </c>
      <c r="O18" s="32" t="s">
        <v>33</v>
      </c>
      <c r="P18" s="35">
        <f>SUM(AA8:AA10)/3</f>
        <v>1157.5599999999997</v>
      </c>
      <c r="Q18" s="35">
        <f>SUM(AA6,AA9,AA12)/3</f>
        <v>1121.7</v>
      </c>
      <c r="AB18" s="32" t="s">
        <v>33</v>
      </c>
      <c r="AC18" s="35">
        <f>SUM(AO8:AO10)/3</f>
        <v>315.20999999999998</v>
      </c>
      <c r="AD18" s="35">
        <f>SUM(AO6,AO9,AO12)/3</f>
        <v>318.15333333333331</v>
      </c>
      <c r="AK18" s="5"/>
      <c r="AL18" s="5"/>
      <c r="AO18" s="32" t="s">
        <v>33</v>
      </c>
      <c r="AP18" s="35">
        <f>SUM(BC8:BC10)/3</f>
        <v>583.06333333333328</v>
      </c>
      <c r="AQ18" s="35">
        <f>SUM(BC6,BC9,BC12)/3</f>
        <v>587.36666666666667</v>
      </c>
      <c r="BB18" s="32" t="s">
        <v>33</v>
      </c>
      <c r="BC18" s="35">
        <f>SUM(BQ8:BQ10)/3</f>
        <v>751.31000000000006</v>
      </c>
      <c r="BD18" s="35">
        <f>SUM(BQ6,BQ9,BQ12)/3</f>
        <v>726.27466666666669</v>
      </c>
    </row>
    <row r="19" spans="2:56" ht="16.5" customHeight="1" thickBot="1">
      <c r="B19" s="32" t="s">
        <v>34</v>
      </c>
      <c r="C19" s="35">
        <f>SUM(M11:M14)/3</f>
        <v>1305.7033333333334</v>
      </c>
      <c r="D19" s="35">
        <f>SUM(M7,M10,M13)/3</f>
        <v>961.92333333333329</v>
      </c>
      <c r="O19" s="32" t="s">
        <v>34</v>
      </c>
      <c r="P19" s="35">
        <f>SUM(AA11:AA14)/3</f>
        <v>1419.8133333333333</v>
      </c>
      <c r="Q19" s="35">
        <f>SUM(AA7,AA10,AA13)/3</f>
        <v>1071.8333333333333</v>
      </c>
      <c r="AB19" s="32" t="s">
        <v>34</v>
      </c>
      <c r="AC19" s="35">
        <f>SUM(AO11:AO14)/3</f>
        <v>416.7</v>
      </c>
      <c r="AD19" s="35">
        <f>SUM(AO7,AO10,AO13)/3</f>
        <v>306.86666666666662</v>
      </c>
      <c r="AK19" s="5"/>
      <c r="AL19" s="5"/>
      <c r="AO19" s="32" t="s">
        <v>34</v>
      </c>
      <c r="AP19" s="35">
        <f>SUM(BC11:BC14)/3</f>
        <v>760.34</v>
      </c>
      <c r="AQ19" s="35">
        <f>SUM(BC7,BC10,BC13)/3</f>
        <v>555.65666666666664</v>
      </c>
      <c r="BB19" s="32" t="s">
        <v>34</v>
      </c>
      <c r="BC19" s="35">
        <f>SUM(BQ11:BQ14)/3</f>
        <v>908.76733333333323</v>
      </c>
      <c r="BD19" s="35">
        <f>SUM(BQ7,BQ10,BQ13)/3</f>
        <v>668.22550000000001</v>
      </c>
    </row>
    <row r="20" spans="2:56">
      <c r="B20" s="32" t="s">
        <v>35</v>
      </c>
      <c r="C20" s="32"/>
      <c r="D20" s="35">
        <f>M14</f>
        <v>966.35</v>
      </c>
      <c r="O20" s="32" t="s">
        <v>35</v>
      </c>
      <c r="P20" s="32"/>
      <c r="Q20" s="16">
        <f>AA14</f>
        <v>1039.3</v>
      </c>
      <c r="AB20" s="32" t="s">
        <v>35</v>
      </c>
      <c r="AC20" s="32"/>
      <c r="AD20" s="34">
        <f>AO14</f>
        <v>309.26</v>
      </c>
      <c r="AK20" s="5"/>
      <c r="AL20" s="5"/>
      <c r="AO20" s="32" t="s">
        <v>35</v>
      </c>
      <c r="AP20" s="32"/>
      <c r="AQ20" s="34">
        <f>BC14</f>
        <v>555.59</v>
      </c>
      <c r="BB20" s="32" t="s">
        <v>35</v>
      </c>
      <c r="BC20" s="32"/>
      <c r="BD20" s="32">
        <f>BQ14</f>
        <v>656.2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1">
        <f>C17</f>
        <v>1005.6066666666667</v>
      </c>
      <c r="D23" s="31"/>
      <c r="O23" s="5" t="s">
        <v>23</v>
      </c>
      <c r="P23" s="35">
        <f>P17</f>
        <v>1152.8066666666666</v>
      </c>
      <c r="Q23" s="31"/>
      <c r="AB23" s="5" t="s">
        <v>23</v>
      </c>
      <c r="AC23" s="34">
        <f>AC17</f>
        <v>320.45999999999998</v>
      </c>
      <c r="AK23" s="5"/>
      <c r="AL23" s="5"/>
      <c r="AO23" s="5" t="s">
        <v>23</v>
      </c>
      <c r="AP23" s="34">
        <f>AP17</f>
        <v>591.38333333333333</v>
      </c>
      <c r="AQ23" s="5"/>
      <c r="BB23" s="5" t="s">
        <v>23</v>
      </c>
      <c r="BC23" s="34">
        <f>BC17</f>
        <v>746.37083333333339</v>
      </c>
      <c r="BD23" s="5"/>
    </row>
    <row r="24" spans="2:56">
      <c r="B24" s="5" t="s">
        <v>26</v>
      </c>
      <c r="C24" s="31">
        <f>C18</f>
        <v>988.57999999999993</v>
      </c>
      <c r="D24" s="31"/>
      <c r="O24" s="5" t="s">
        <v>26</v>
      </c>
      <c r="P24" s="35">
        <f>P18</f>
        <v>1157.5599999999997</v>
      </c>
      <c r="Q24" s="31"/>
      <c r="AB24" s="5" t="s">
        <v>26</v>
      </c>
      <c r="AC24" s="35">
        <f>AC18</f>
        <v>315.20999999999998</v>
      </c>
      <c r="AK24" s="5"/>
      <c r="AL24" s="5"/>
      <c r="AO24" s="5" t="s">
        <v>26</v>
      </c>
      <c r="AP24" s="35">
        <f>AP18</f>
        <v>583.06333333333328</v>
      </c>
      <c r="AQ24" s="5"/>
      <c r="BB24" s="5" t="s">
        <v>26</v>
      </c>
      <c r="BC24" s="35">
        <f>BC18</f>
        <v>751.31000000000006</v>
      </c>
      <c r="BD24" s="5"/>
    </row>
    <row r="25" spans="2:56">
      <c r="B25" s="5" t="s">
        <v>37</v>
      </c>
      <c r="C25" s="31">
        <f>C19</f>
        <v>1305.7033333333334</v>
      </c>
      <c r="D25" s="31"/>
      <c r="O25" s="5" t="s">
        <v>37</v>
      </c>
      <c r="P25" s="35">
        <f>P19</f>
        <v>1419.8133333333333</v>
      </c>
      <c r="Q25" s="31"/>
      <c r="AB25" s="5" t="s">
        <v>37</v>
      </c>
      <c r="AC25" s="35">
        <f>AC19</f>
        <v>416.7</v>
      </c>
      <c r="AK25" s="5"/>
      <c r="AL25" s="5"/>
      <c r="AO25" s="5" t="s">
        <v>37</v>
      </c>
      <c r="AP25" s="35">
        <f>AP19</f>
        <v>760.34</v>
      </c>
      <c r="AQ25" s="5"/>
      <c r="BB25" s="5" t="s">
        <v>37</v>
      </c>
      <c r="BC25" s="35">
        <f>BC19</f>
        <v>908.76733333333323</v>
      </c>
      <c r="BD25" s="5"/>
    </row>
    <row r="26" spans="2:56">
      <c r="B26" s="5" t="s">
        <v>27</v>
      </c>
      <c r="C26" s="31"/>
      <c r="D26" s="31">
        <f>D17</f>
        <v>1017.9066666666668</v>
      </c>
      <c r="O26" s="5" t="s">
        <v>27</v>
      </c>
      <c r="P26" s="31"/>
      <c r="Q26" s="31">
        <f>Q17</f>
        <v>1140.9733333333334</v>
      </c>
      <c r="AB26" s="5" t="s">
        <v>27</v>
      </c>
      <c r="AD26" s="31">
        <f>AD17</f>
        <v>324.26333333333332</v>
      </c>
      <c r="AK26" s="5"/>
      <c r="AL26" s="5"/>
      <c r="AO26" s="5" t="s">
        <v>27</v>
      </c>
      <c r="AP26" s="5"/>
      <c r="AQ26" s="31">
        <f>AQ17</f>
        <v>606.56666666666661</v>
      </c>
      <c r="BB26" s="5" t="s">
        <v>27</v>
      </c>
      <c r="BC26" s="5"/>
      <c r="BD26" s="31">
        <f>BD17</f>
        <v>793.21466666666663</v>
      </c>
    </row>
    <row r="27" spans="2:56">
      <c r="B27" s="5" t="s">
        <v>28</v>
      </c>
      <c r="C27" s="31"/>
      <c r="D27" s="31">
        <f>D18</f>
        <v>997.94333333333327</v>
      </c>
      <c r="O27" s="5" t="s">
        <v>28</v>
      </c>
      <c r="P27" s="31"/>
      <c r="Q27" s="31">
        <f>Q18</f>
        <v>1121.7</v>
      </c>
      <c r="AB27" s="5" t="s">
        <v>28</v>
      </c>
      <c r="AD27" s="31">
        <f>AD18</f>
        <v>318.15333333333331</v>
      </c>
      <c r="AK27" s="5"/>
      <c r="AL27" s="5"/>
      <c r="AO27" s="5" t="s">
        <v>28</v>
      </c>
      <c r="AP27" s="5"/>
      <c r="AQ27" s="31">
        <f>AQ18</f>
        <v>587.36666666666667</v>
      </c>
      <c r="BB27" s="5" t="s">
        <v>28</v>
      </c>
      <c r="BC27" s="5"/>
      <c r="BD27" s="31">
        <f>BD18</f>
        <v>726.27466666666669</v>
      </c>
    </row>
    <row r="28" spans="2:56" ht="16.5" thickBot="1">
      <c r="B28" s="5" t="s">
        <v>38</v>
      </c>
      <c r="C28" s="31"/>
      <c r="D28" s="31">
        <f>D19</f>
        <v>961.92333333333329</v>
      </c>
      <c r="O28" s="5" t="s">
        <v>38</v>
      </c>
      <c r="P28" s="31"/>
      <c r="Q28" s="31">
        <f>Q19</f>
        <v>1071.8333333333333</v>
      </c>
      <c r="AB28" s="5" t="s">
        <v>38</v>
      </c>
      <c r="AD28" s="31">
        <f>AD19</f>
        <v>306.86666666666662</v>
      </c>
      <c r="AK28" s="5"/>
      <c r="AL28" s="5"/>
      <c r="AO28" s="5" t="s">
        <v>38</v>
      </c>
      <c r="AP28" s="5"/>
      <c r="AQ28" s="31">
        <f>AQ19</f>
        <v>555.65666666666664</v>
      </c>
      <c r="BB28" s="5" t="s">
        <v>38</v>
      </c>
      <c r="BC28" s="5"/>
      <c r="BD28" s="31">
        <f>BD19</f>
        <v>668.22550000000001</v>
      </c>
    </row>
    <row r="29" spans="2:56">
      <c r="B29" s="5" t="s">
        <v>39</v>
      </c>
      <c r="C29" s="31"/>
      <c r="D29" s="32">
        <f>D20</f>
        <v>966.35</v>
      </c>
      <c r="O29" s="5" t="s">
        <v>39</v>
      </c>
      <c r="P29" s="31"/>
      <c r="Q29" s="16">
        <f>Q20</f>
        <v>1039.3</v>
      </c>
      <c r="AB29" s="5" t="s">
        <v>39</v>
      </c>
      <c r="AD29" s="34">
        <f>AD20</f>
        <v>309.26</v>
      </c>
      <c r="AK29" s="5"/>
      <c r="AL29" s="5"/>
      <c r="AO29" s="5" t="s">
        <v>39</v>
      </c>
      <c r="AP29" s="5"/>
      <c r="AQ29" s="32">
        <f>AQ20</f>
        <v>555.59</v>
      </c>
      <c r="BB29" s="5" t="s">
        <v>39</v>
      </c>
      <c r="BC29" s="5"/>
      <c r="BD29" s="32">
        <f>BD20</f>
        <v>656.2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45" spans="25:25">
      <c r="Y45" s="26"/>
    </row>
    <row r="46" spans="25:25">
      <c r="Y46" s="26"/>
    </row>
    <row r="47" spans="25:25">
      <c r="Y47" s="26"/>
    </row>
    <row r="58" spans="4:4" ht="16.5" customHeight="1"/>
    <row r="63" spans="4:4">
      <c r="D63" s="27"/>
    </row>
  </sheetData>
  <mergeCells count="51">
    <mergeCell ref="AB3:AB4"/>
    <mergeCell ref="AJ3:AJ4"/>
    <mergeCell ref="AY2:BD2"/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BG2:BK2"/>
    <mergeCell ref="BC3:BC4"/>
    <mergeCell ref="AL3:AL4"/>
    <mergeCell ref="AM3:AM4"/>
    <mergeCell ref="AN3:AN4"/>
    <mergeCell ref="AO3:AO4"/>
    <mergeCell ref="AP3:AP4"/>
    <mergeCell ref="AR3:AR4"/>
    <mergeCell ref="AX3:AX4"/>
    <mergeCell ref="AY3:AY4"/>
    <mergeCell ref="AZ3:AZ4"/>
    <mergeCell ref="BA3:BA4"/>
    <mergeCell ref="BB3:BB4"/>
    <mergeCell ref="BP3:BP4"/>
    <mergeCell ref="BQ3:BQ4"/>
    <mergeCell ref="BR3:BR4"/>
    <mergeCell ref="BD3:BD4"/>
    <mergeCell ref="BF3:BF4"/>
    <mergeCell ref="BL3:BL4"/>
    <mergeCell ref="BM3:BM4"/>
    <mergeCell ref="BN3:BN4"/>
    <mergeCell ref="BO3:BO4"/>
    <mergeCell ref="O3:O4"/>
    <mergeCell ref="C2:G2"/>
    <mergeCell ref="AS2:AW2"/>
    <mergeCell ref="AE2:AI2"/>
    <mergeCell ref="AD3:AD4"/>
    <mergeCell ref="Q2:U2"/>
    <mergeCell ref="P3:P4"/>
    <mergeCell ref="AK3:AK4"/>
    <mergeCell ref="M3:M4"/>
    <mergeCell ref="N3:N4"/>
    <mergeCell ref="V3:V4"/>
    <mergeCell ref="W3:W4"/>
    <mergeCell ref="X3:X4"/>
    <mergeCell ref="Y3:Y4"/>
    <mergeCell ref="Z3:Z4"/>
    <mergeCell ref="AA3:AA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B5F-F072-47CB-A0C5-3AA0D13BF99D}">
  <dimension ref="A1:BR63"/>
  <sheetViews>
    <sheetView zoomScale="85" zoomScaleNormal="85" workbookViewId="0">
      <selection activeCell="B11" sqref="B11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16.125" style="5" bestFit="1" customWidth="1"/>
    <col min="7" max="7" width="10" style="5" bestFit="1" customWidth="1"/>
    <col min="8" max="8" width="17.625" style="5" bestFit="1" customWidth="1"/>
    <col min="9" max="16" width="9.625" style="5" customWidth="1"/>
    <col min="17" max="17" width="14.5" style="5" bestFit="1" customWidth="1"/>
    <col min="18" max="18" width="14.875" style="5" bestFit="1" customWidth="1"/>
    <col min="19" max="19" width="9.75" style="5" customWidth="1"/>
    <col min="20" max="20" width="9.5" style="5" bestFit="1" customWidth="1"/>
    <col min="21" max="21" width="10.875" style="5" bestFit="1" customWidth="1"/>
    <col min="22" max="22" width="11" style="5" bestFit="1" customWidth="1"/>
    <col min="23" max="23" width="8.75" style="5" bestFit="1" customWidth="1"/>
    <col min="24" max="29" width="9.125" style="5" customWidth="1"/>
    <col min="30" max="30" width="8.5" style="5" bestFit="1" customWidth="1"/>
    <col min="31" max="31" width="9.875" style="5" customWidth="1"/>
    <col min="32" max="32" width="14.5" style="5" bestFit="1" customWidth="1"/>
    <col min="33" max="33" width="10.875" style="5" bestFit="1" customWidth="1"/>
    <col min="34" max="34" width="9" style="5"/>
    <col min="35" max="35" width="10.875" style="5" bestFit="1" customWidth="1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47" width="10.875" style="6" bestFit="1" customWidth="1"/>
    <col min="48" max="55" width="9" style="6"/>
    <col min="56" max="56" width="9.625" style="6" bestFit="1" customWidth="1"/>
    <col min="57" max="57" width="9.5" style="6" bestFit="1" customWidth="1"/>
    <col min="58" max="58" width="15.875" style="6" bestFit="1" customWidth="1"/>
    <col min="59" max="59" width="9" style="6"/>
    <col min="60" max="60" width="14.5" style="6" bestFit="1" customWidth="1"/>
    <col min="61" max="61" width="10.875" style="6" bestFit="1" customWidth="1"/>
    <col min="62" max="63" width="9" style="6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113" t="s">
        <v>0</v>
      </c>
      <c r="D2" s="114"/>
      <c r="E2" s="114"/>
      <c r="F2" s="114"/>
      <c r="G2" s="115"/>
      <c r="H2" s="8" t="s">
        <v>13</v>
      </c>
      <c r="I2" s="114" t="s">
        <v>10</v>
      </c>
      <c r="J2" s="114"/>
      <c r="K2" s="114"/>
      <c r="L2" s="114"/>
      <c r="M2" s="114"/>
      <c r="N2" s="115"/>
      <c r="P2" s="7" t="s">
        <v>7</v>
      </c>
      <c r="Q2" s="113" t="s">
        <v>0</v>
      </c>
      <c r="R2" s="114"/>
      <c r="S2" s="114"/>
      <c r="T2" s="114"/>
      <c r="U2" s="115"/>
      <c r="V2" s="9" t="s">
        <v>14</v>
      </c>
      <c r="W2" s="122" t="s">
        <v>10</v>
      </c>
      <c r="X2" s="114"/>
      <c r="Y2" s="114"/>
      <c r="Z2" s="114"/>
      <c r="AA2" s="114"/>
      <c r="AB2" s="115"/>
      <c r="AD2" s="7" t="s">
        <v>7</v>
      </c>
      <c r="AE2" s="113" t="s">
        <v>0</v>
      </c>
      <c r="AF2" s="114"/>
      <c r="AG2" s="114"/>
      <c r="AH2" s="114"/>
      <c r="AI2" s="115"/>
      <c r="AJ2" s="10" t="s">
        <v>40</v>
      </c>
      <c r="AK2" s="122" t="s">
        <v>10</v>
      </c>
      <c r="AL2" s="114"/>
      <c r="AM2" s="114"/>
      <c r="AN2" s="114"/>
      <c r="AO2" s="114"/>
      <c r="AP2" s="115"/>
      <c r="AR2" s="7" t="s">
        <v>7</v>
      </c>
      <c r="AS2" s="113" t="s">
        <v>0</v>
      </c>
      <c r="AT2" s="114"/>
      <c r="AU2" s="114"/>
      <c r="AV2" s="114"/>
      <c r="AW2" s="115"/>
      <c r="AX2" s="24" t="s">
        <v>15</v>
      </c>
      <c r="AY2" s="122" t="s">
        <v>10</v>
      </c>
      <c r="AZ2" s="114"/>
      <c r="BA2" s="114"/>
      <c r="BB2" s="114"/>
      <c r="BC2" s="114"/>
      <c r="BD2" s="115"/>
      <c r="BF2" s="7" t="s">
        <v>7</v>
      </c>
      <c r="BG2" s="113" t="s">
        <v>0</v>
      </c>
      <c r="BH2" s="114"/>
      <c r="BI2" s="114"/>
      <c r="BJ2" s="114"/>
      <c r="BK2" s="115"/>
      <c r="BL2" s="24" t="s">
        <v>16</v>
      </c>
      <c r="BM2" s="122" t="s">
        <v>10</v>
      </c>
      <c r="BN2" s="114"/>
      <c r="BO2" s="114"/>
      <c r="BP2" s="114"/>
      <c r="BQ2" s="114"/>
      <c r="BR2" s="115"/>
    </row>
    <row r="3" spans="2:70" ht="18.75" customHeight="1">
      <c r="B3" s="120" t="s">
        <v>1</v>
      </c>
      <c r="C3" s="14" t="s">
        <v>8</v>
      </c>
      <c r="D3" s="15" t="s">
        <v>9</v>
      </c>
      <c r="E3" s="50" t="s">
        <v>19</v>
      </c>
      <c r="F3" s="42" t="s">
        <v>45</v>
      </c>
      <c r="G3" s="43" t="s">
        <v>46</v>
      </c>
      <c r="H3" s="125">
        <v>1</v>
      </c>
      <c r="I3" s="125">
        <v>2</v>
      </c>
      <c r="J3" s="125">
        <v>3</v>
      </c>
      <c r="K3" s="125">
        <v>4</v>
      </c>
      <c r="L3" s="116">
        <v>5</v>
      </c>
      <c r="M3" s="118" t="s">
        <v>2</v>
      </c>
      <c r="N3" s="118" t="s">
        <v>3</v>
      </c>
      <c r="P3" s="120" t="s">
        <v>1</v>
      </c>
      <c r="Q3" s="14" t="s">
        <v>8</v>
      </c>
      <c r="R3" s="15" t="s">
        <v>9</v>
      </c>
      <c r="S3" s="50" t="s">
        <v>19</v>
      </c>
      <c r="T3" s="42" t="s">
        <v>45</v>
      </c>
      <c r="U3" s="43" t="s">
        <v>46</v>
      </c>
      <c r="V3" s="123">
        <v>1</v>
      </c>
      <c r="W3" s="125">
        <v>2</v>
      </c>
      <c r="X3" s="125">
        <v>3</v>
      </c>
      <c r="Y3" s="125">
        <v>4</v>
      </c>
      <c r="Z3" s="116">
        <v>5</v>
      </c>
      <c r="AA3" s="118" t="s">
        <v>2</v>
      </c>
      <c r="AB3" s="118" t="s">
        <v>3</v>
      </c>
      <c r="AD3" s="111" t="s">
        <v>1</v>
      </c>
      <c r="AE3" s="14" t="s">
        <v>8</v>
      </c>
      <c r="AF3" s="15" t="s">
        <v>9</v>
      </c>
      <c r="AG3" s="50" t="s">
        <v>19</v>
      </c>
      <c r="AH3" s="42" t="s">
        <v>45</v>
      </c>
      <c r="AI3" s="43" t="s">
        <v>46</v>
      </c>
      <c r="AJ3" s="123">
        <v>1</v>
      </c>
      <c r="AK3" s="125">
        <v>2</v>
      </c>
      <c r="AL3" s="125">
        <v>3</v>
      </c>
      <c r="AM3" s="125">
        <v>4</v>
      </c>
      <c r="AN3" s="116">
        <v>5</v>
      </c>
      <c r="AO3" s="118" t="s">
        <v>2</v>
      </c>
      <c r="AP3" s="118" t="s">
        <v>3</v>
      </c>
      <c r="AR3" s="111" t="s">
        <v>1</v>
      </c>
      <c r="AS3" s="14" t="s">
        <v>8</v>
      </c>
      <c r="AT3" s="15" t="s">
        <v>9</v>
      </c>
      <c r="AU3" s="50" t="s">
        <v>19</v>
      </c>
      <c r="AV3" s="42" t="s">
        <v>45</v>
      </c>
      <c r="AW3" s="43" t="s">
        <v>46</v>
      </c>
      <c r="AX3" s="123">
        <v>1</v>
      </c>
      <c r="AY3" s="125">
        <v>2</v>
      </c>
      <c r="AZ3" s="125">
        <v>3</v>
      </c>
      <c r="BA3" s="125">
        <v>4</v>
      </c>
      <c r="BB3" s="116">
        <v>5</v>
      </c>
      <c r="BC3" s="118" t="s">
        <v>2</v>
      </c>
      <c r="BD3" s="118" t="s">
        <v>3</v>
      </c>
      <c r="BF3" s="120" t="s">
        <v>1</v>
      </c>
      <c r="BG3" s="14" t="s">
        <v>8</v>
      </c>
      <c r="BH3" s="15" t="s">
        <v>9</v>
      </c>
      <c r="BI3" s="50" t="s">
        <v>19</v>
      </c>
      <c r="BJ3" s="42" t="s">
        <v>45</v>
      </c>
      <c r="BK3" s="43" t="s">
        <v>46</v>
      </c>
      <c r="BL3" s="123">
        <v>1</v>
      </c>
      <c r="BM3" s="125">
        <v>2</v>
      </c>
      <c r="BN3" s="125">
        <v>3</v>
      </c>
      <c r="BO3" s="125">
        <v>4</v>
      </c>
      <c r="BP3" s="116">
        <v>5</v>
      </c>
      <c r="BQ3" s="118" t="s">
        <v>2</v>
      </c>
      <c r="BR3" s="118" t="s">
        <v>3</v>
      </c>
    </row>
    <row r="4" spans="2:70" ht="17.25" customHeight="1" thickBot="1">
      <c r="B4" s="121"/>
      <c r="C4" s="11" t="s">
        <v>4</v>
      </c>
      <c r="D4" s="12" t="s">
        <v>6</v>
      </c>
      <c r="E4" s="12" t="s">
        <v>5</v>
      </c>
      <c r="F4" s="44" t="s">
        <v>47</v>
      </c>
      <c r="G4" s="45" t="s">
        <v>48</v>
      </c>
      <c r="H4" s="126"/>
      <c r="I4" s="126"/>
      <c r="J4" s="126"/>
      <c r="K4" s="126"/>
      <c r="L4" s="117"/>
      <c r="M4" s="119"/>
      <c r="N4" s="119"/>
      <c r="P4" s="121"/>
      <c r="Q4" s="11" t="s">
        <v>4</v>
      </c>
      <c r="R4" s="12" t="s">
        <v>6</v>
      </c>
      <c r="S4" s="12" t="s">
        <v>5</v>
      </c>
      <c r="T4" s="44" t="s">
        <v>47</v>
      </c>
      <c r="U4" s="45" t="s">
        <v>48</v>
      </c>
      <c r="V4" s="124"/>
      <c r="W4" s="126"/>
      <c r="X4" s="126"/>
      <c r="Y4" s="126"/>
      <c r="Z4" s="117"/>
      <c r="AA4" s="119"/>
      <c r="AB4" s="119"/>
      <c r="AD4" s="112"/>
      <c r="AE4" s="11" t="s">
        <v>4</v>
      </c>
      <c r="AF4" s="12" t="s">
        <v>6</v>
      </c>
      <c r="AG4" s="12" t="s">
        <v>5</v>
      </c>
      <c r="AH4" s="44" t="s">
        <v>47</v>
      </c>
      <c r="AI4" s="45" t="s">
        <v>48</v>
      </c>
      <c r="AJ4" s="124"/>
      <c r="AK4" s="126"/>
      <c r="AL4" s="126"/>
      <c r="AM4" s="126"/>
      <c r="AN4" s="117"/>
      <c r="AO4" s="119"/>
      <c r="AP4" s="119"/>
      <c r="AR4" s="112"/>
      <c r="AS4" s="11" t="s">
        <v>4</v>
      </c>
      <c r="AT4" s="12" t="s">
        <v>6</v>
      </c>
      <c r="AU4" s="12" t="s">
        <v>5</v>
      </c>
      <c r="AV4" s="44" t="s">
        <v>47</v>
      </c>
      <c r="AW4" s="45" t="s">
        <v>48</v>
      </c>
      <c r="AX4" s="124"/>
      <c r="AY4" s="126"/>
      <c r="AZ4" s="126"/>
      <c r="BA4" s="126"/>
      <c r="BB4" s="117"/>
      <c r="BC4" s="119"/>
      <c r="BD4" s="119"/>
      <c r="BF4" s="121"/>
      <c r="BG4" s="11" t="s">
        <v>4</v>
      </c>
      <c r="BH4" s="12" t="s">
        <v>6</v>
      </c>
      <c r="BI4" s="12" t="s">
        <v>5</v>
      </c>
      <c r="BJ4" s="44" t="s">
        <v>47</v>
      </c>
      <c r="BK4" s="45" t="s">
        <v>48</v>
      </c>
      <c r="BL4" s="124"/>
      <c r="BM4" s="126"/>
      <c r="BN4" s="126"/>
      <c r="BO4" s="126"/>
      <c r="BP4" s="117"/>
      <c r="BQ4" s="119"/>
      <c r="BR4" s="119"/>
    </row>
    <row r="5" spans="2:70">
      <c r="B5" s="13">
        <v>1</v>
      </c>
      <c r="C5" s="60">
        <v>3000</v>
      </c>
      <c r="D5" s="61">
        <v>1000</v>
      </c>
      <c r="E5" s="61">
        <v>150</v>
      </c>
      <c r="F5" s="62">
        <v>0.1</v>
      </c>
      <c r="G5" s="63">
        <f t="shared" ref="G5:G14" si="0">ROUND(E5/D5/F5/25*1000,2)</f>
        <v>60</v>
      </c>
      <c r="H5" s="7">
        <v>937.6</v>
      </c>
      <c r="I5" s="79">
        <v>937.92</v>
      </c>
      <c r="J5" s="61">
        <v>937.42</v>
      </c>
      <c r="K5" s="61">
        <v>934.24</v>
      </c>
      <c r="L5" s="80">
        <v>933.4</v>
      </c>
      <c r="M5" s="96">
        <f>ROUND(AVERAGE(H5:L5),2)</f>
        <v>936.12</v>
      </c>
      <c r="N5" s="71">
        <f>STDEV(H5:L5)</f>
        <v>2.1244481636415551</v>
      </c>
      <c r="P5" s="13">
        <v>1</v>
      </c>
      <c r="Q5" s="60">
        <v>3000</v>
      </c>
      <c r="R5" s="61">
        <v>1000</v>
      </c>
      <c r="S5" s="61">
        <v>150</v>
      </c>
      <c r="T5" s="62">
        <v>0.1</v>
      </c>
      <c r="U5" s="63">
        <f t="shared" ref="U5:U14" si="1">ROUND(S5/R5/T5/25*1000,2)</f>
        <v>60</v>
      </c>
      <c r="V5" s="7">
        <v>1568.9</v>
      </c>
      <c r="W5" s="79">
        <v>1564.8</v>
      </c>
      <c r="X5" s="61">
        <v>1563</v>
      </c>
      <c r="Y5" s="61">
        <v>1565.1</v>
      </c>
      <c r="Z5" s="80">
        <v>1558.2</v>
      </c>
      <c r="AA5" s="76">
        <f t="shared" ref="AA5:AA14" si="2">ROUND(AVERAGE(V5:Z5),2)</f>
        <v>1564</v>
      </c>
      <c r="AB5" s="71">
        <f t="shared" ref="AB5:AB14" si="3">STDEV(V5:Z5)</f>
        <v>3.8890872965260139</v>
      </c>
      <c r="AD5" s="13">
        <v>1</v>
      </c>
      <c r="AE5" s="60">
        <v>3000</v>
      </c>
      <c r="AF5" s="61">
        <v>1000</v>
      </c>
      <c r="AG5" s="61">
        <v>150</v>
      </c>
      <c r="AH5" s="62">
        <v>0.1</v>
      </c>
      <c r="AI5" s="63">
        <f t="shared" ref="AI5:AI14" si="4">ROUND(AG5/AF5/AH5/25*1000,2)</f>
        <v>60</v>
      </c>
      <c r="AJ5" s="17">
        <v>295.52</v>
      </c>
      <c r="AK5" s="25">
        <v>298.77</v>
      </c>
      <c r="AL5" s="15">
        <v>298.66000000000003</v>
      </c>
      <c r="AM5" s="15">
        <v>297.64999999999998</v>
      </c>
      <c r="AN5" s="66">
        <v>297.86</v>
      </c>
      <c r="AO5" s="106">
        <f>ROUND(AVERAGE(AJ5:AN5),2)</f>
        <v>297.69</v>
      </c>
      <c r="AP5" s="71">
        <f>STDEV(AJ5:AN5)</f>
        <v>1.3083080676966048</v>
      </c>
      <c r="AR5" s="13">
        <v>1</v>
      </c>
      <c r="AS5" s="60">
        <v>3000</v>
      </c>
      <c r="AT5" s="61">
        <v>1000</v>
      </c>
      <c r="AU5" s="61">
        <v>150</v>
      </c>
      <c r="AV5" s="62">
        <v>0.1</v>
      </c>
      <c r="AW5" s="63">
        <f t="shared" ref="AW5:AW14" si="5">ROUND(AU5/AT5/AV5/25*1000,2)</f>
        <v>60</v>
      </c>
      <c r="AX5" s="7">
        <v>665.04</v>
      </c>
      <c r="AY5" s="79">
        <v>668.71</v>
      </c>
      <c r="AZ5" s="61">
        <v>668.06</v>
      </c>
      <c r="BA5" s="61">
        <v>664.54</v>
      </c>
      <c r="BB5" s="80">
        <v>662.62</v>
      </c>
      <c r="BC5" s="76">
        <f>ROUND(AVERAGE(AX5:BB5),2)</f>
        <v>665.79</v>
      </c>
      <c r="BD5" s="71">
        <f>STDEV(AX5:BB5)</f>
        <v>2.5422981729136378</v>
      </c>
      <c r="BF5" s="13">
        <v>1</v>
      </c>
      <c r="BG5" s="60">
        <v>3000</v>
      </c>
      <c r="BH5" s="61">
        <v>1000</v>
      </c>
      <c r="BI5" s="61">
        <v>150</v>
      </c>
      <c r="BJ5" s="62">
        <v>0.1</v>
      </c>
      <c r="BK5" s="63">
        <f>ROUND(BI5/BH5/BJ5/25*1000,2)</f>
        <v>60</v>
      </c>
      <c r="BL5" s="17">
        <v>1939.2</v>
      </c>
      <c r="BM5" s="25">
        <v>1943.5</v>
      </c>
      <c r="BN5" s="15">
        <v>1942.4</v>
      </c>
      <c r="BO5" s="15">
        <v>1939.4</v>
      </c>
      <c r="BP5" s="66">
        <v>1930.2</v>
      </c>
      <c r="BQ5" s="76">
        <f t="shared" ref="BQ5:BQ13" si="6">AVERAGE(BL5:BP5)</f>
        <v>1938.94</v>
      </c>
      <c r="BR5" s="71">
        <f t="shared" ref="BR5:BR13" si="7">STDEV(BL5:BP5)</f>
        <v>5.2304875489766713</v>
      </c>
    </row>
    <row r="6" spans="2:70">
      <c r="B6" s="18">
        <v>2</v>
      </c>
      <c r="C6" s="14">
        <v>3000</v>
      </c>
      <c r="D6" s="15">
        <v>1000</v>
      </c>
      <c r="E6" s="3">
        <v>200</v>
      </c>
      <c r="F6" s="46">
        <v>0.1</v>
      </c>
      <c r="G6" s="64">
        <f t="shared" si="0"/>
        <v>80</v>
      </c>
      <c r="H6" s="81">
        <v>903.01</v>
      </c>
      <c r="I6" s="3">
        <v>905.88</v>
      </c>
      <c r="J6" s="3">
        <v>908.39</v>
      </c>
      <c r="K6" s="3">
        <v>903.67</v>
      </c>
      <c r="L6" s="83">
        <v>905.77</v>
      </c>
      <c r="M6" s="72">
        <f>ROUND(AVERAGE(H6:L6),2)</f>
        <v>905.34</v>
      </c>
      <c r="N6" s="73">
        <f>STDEV(H6:L6)</f>
        <v>2.1211270589005315</v>
      </c>
      <c r="P6" s="18">
        <v>2</v>
      </c>
      <c r="Q6" s="14">
        <v>3000</v>
      </c>
      <c r="R6" s="15">
        <v>1000</v>
      </c>
      <c r="S6" s="3">
        <v>200</v>
      </c>
      <c r="T6" s="46">
        <v>0.1</v>
      </c>
      <c r="U6" s="64">
        <f t="shared" si="1"/>
        <v>80</v>
      </c>
      <c r="V6" s="81">
        <v>1577.1</v>
      </c>
      <c r="W6" s="3">
        <v>1584.8</v>
      </c>
      <c r="X6" s="3">
        <v>1580.8</v>
      </c>
      <c r="Y6" s="3">
        <v>1575</v>
      </c>
      <c r="Z6" s="83">
        <v>1577.5</v>
      </c>
      <c r="AA6" s="77">
        <f t="shared" si="2"/>
        <v>1579.04</v>
      </c>
      <c r="AB6" s="73">
        <f t="shared" si="3"/>
        <v>3.8318402889473249</v>
      </c>
      <c r="AD6" s="18">
        <v>2</v>
      </c>
      <c r="AE6" s="14">
        <v>3000</v>
      </c>
      <c r="AF6" s="15">
        <v>1000</v>
      </c>
      <c r="AG6" s="3">
        <v>200</v>
      </c>
      <c r="AH6" s="46">
        <v>0.1</v>
      </c>
      <c r="AI6" s="64">
        <f t="shared" si="4"/>
        <v>80</v>
      </c>
      <c r="AJ6" s="4">
        <v>287.76</v>
      </c>
      <c r="AK6" s="3">
        <v>286.04000000000002</v>
      </c>
      <c r="AL6" s="3">
        <v>287.68</v>
      </c>
      <c r="AM6" s="3">
        <v>287.74</v>
      </c>
      <c r="AN6" s="67">
        <v>288.35000000000002</v>
      </c>
      <c r="AO6" s="77">
        <f>ROUND(AVERAGE(AJ6:AN6),2)</f>
        <v>287.51</v>
      </c>
      <c r="AP6" s="73">
        <f>STDEV(AJ6:AN6)</f>
        <v>0.86757132271646398</v>
      </c>
      <c r="AR6" s="18">
        <v>2</v>
      </c>
      <c r="AS6" s="14">
        <v>3000</v>
      </c>
      <c r="AT6" s="15">
        <v>1000</v>
      </c>
      <c r="AU6" s="3">
        <v>200</v>
      </c>
      <c r="AV6" s="46">
        <v>0.1</v>
      </c>
      <c r="AW6" s="64">
        <f t="shared" si="5"/>
        <v>80</v>
      </c>
      <c r="AX6" s="81">
        <v>652.58000000000004</v>
      </c>
      <c r="AY6" s="3">
        <v>651.5</v>
      </c>
      <c r="AZ6" s="3">
        <v>655.62</v>
      </c>
      <c r="BA6" s="82">
        <v>649.46</v>
      </c>
      <c r="BB6" s="83">
        <v>651.66999999999996</v>
      </c>
      <c r="BC6" s="77">
        <f>ROUND(AVERAGE(AX6:BB6),2)</f>
        <v>652.16999999999996</v>
      </c>
      <c r="BD6" s="73">
        <f>STDEV(AX6:BB6)</f>
        <v>2.242404958967041</v>
      </c>
      <c r="BF6" s="18">
        <v>2</v>
      </c>
      <c r="BG6" s="14">
        <v>3000</v>
      </c>
      <c r="BH6" s="15">
        <v>1000</v>
      </c>
      <c r="BI6" s="3">
        <v>200</v>
      </c>
      <c r="BJ6" s="46">
        <v>0.1</v>
      </c>
      <c r="BK6" s="64">
        <f t="shared" ref="BK6:BK14" si="8">ROUND(BI6/BH6/BJ6/25*1000,2)</f>
        <v>80</v>
      </c>
      <c r="BL6" s="4">
        <v>1884.7</v>
      </c>
      <c r="BM6" s="3">
        <v>1899</v>
      </c>
      <c r="BN6" s="3">
        <v>1902.5</v>
      </c>
      <c r="BO6" s="3">
        <v>1885.1</v>
      </c>
      <c r="BP6" s="67">
        <v>1892.2</v>
      </c>
      <c r="BQ6" s="77">
        <f t="shared" si="6"/>
        <v>1892.7</v>
      </c>
      <c r="BR6" s="73">
        <f t="shared" si="7"/>
        <v>8.0271414588258097</v>
      </c>
    </row>
    <row r="7" spans="2:70">
      <c r="B7" s="18">
        <v>3</v>
      </c>
      <c r="C7" s="14">
        <v>3000</v>
      </c>
      <c r="D7" s="15">
        <v>1000</v>
      </c>
      <c r="E7" s="3">
        <v>250</v>
      </c>
      <c r="F7" s="46">
        <v>0.1</v>
      </c>
      <c r="G7" s="64">
        <f t="shared" si="0"/>
        <v>100</v>
      </c>
      <c r="H7" s="84">
        <v>871.42</v>
      </c>
      <c r="I7" s="3">
        <v>869.45</v>
      </c>
      <c r="J7" s="3">
        <v>869.45</v>
      </c>
      <c r="K7" s="3">
        <v>867.51</v>
      </c>
      <c r="L7" s="83">
        <v>871.8</v>
      </c>
      <c r="M7" s="72">
        <f>ROUND(AVERAGE(I7:L7),2)</f>
        <v>869.55</v>
      </c>
      <c r="N7" s="73">
        <f>STDEV(I7:L7)</f>
        <v>1.7553798259445936</v>
      </c>
      <c r="P7" s="18">
        <v>3</v>
      </c>
      <c r="Q7" s="14">
        <v>3000</v>
      </c>
      <c r="R7" s="15">
        <v>1000</v>
      </c>
      <c r="S7" s="3">
        <v>250</v>
      </c>
      <c r="T7" s="46">
        <v>0.1</v>
      </c>
      <c r="U7" s="64">
        <f t="shared" si="1"/>
        <v>100</v>
      </c>
      <c r="V7" s="81">
        <v>1494.1</v>
      </c>
      <c r="W7" s="3">
        <v>1493.1</v>
      </c>
      <c r="X7" s="3">
        <v>1491.4</v>
      </c>
      <c r="Y7" s="3">
        <v>1477.6</v>
      </c>
      <c r="Z7" s="83">
        <v>1495</v>
      </c>
      <c r="AA7" s="77">
        <f t="shared" si="2"/>
        <v>1490.24</v>
      </c>
      <c r="AB7" s="73">
        <f t="shared" si="3"/>
        <v>7.1911751473594583</v>
      </c>
      <c r="AD7" s="18">
        <v>3</v>
      </c>
      <c r="AE7" s="14">
        <v>3000</v>
      </c>
      <c r="AF7" s="15">
        <v>1000</v>
      </c>
      <c r="AG7" s="3">
        <v>250</v>
      </c>
      <c r="AH7" s="46">
        <v>0.1</v>
      </c>
      <c r="AI7" s="64">
        <f t="shared" si="4"/>
        <v>100</v>
      </c>
      <c r="AJ7" s="36">
        <v>277.47000000000003</v>
      </c>
      <c r="AK7" s="3">
        <v>276.85000000000002</v>
      </c>
      <c r="AL7" s="3">
        <v>276.91000000000003</v>
      </c>
      <c r="AM7" s="3">
        <v>276.24</v>
      </c>
      <c r="AN7" s="67">
        <v>277.64999999999998</v>
      </c>
      <c r="AO7" s="77">
        <f>ROUND(AVERAGE(AK7:AN7),2)</f>
        <v>276.91000000000003</v>
      </c>
      <c r="AP7" s="73">
        <f>STDEV(AK7:AN7)</f>
        <v>0.57737191941877219</v>
      </c>
      <c r="AR7" s="18">
        <v>3</v>
      </c>
      <c r="AS7" s="14">
        <v>3000</v>
      </c>
      <c r="AT7" s="15">
        <v>1000</v>
      </c>
      <c r="AU7" s="3">
        <v>250</v>
      </c>
      <c r="AV7" s="46">
        <v>0.1</v>
      </c>
      <c r="AW7" s="64">
        <f t="shared" si="5"/>
        <v>100</v>
      </c>
      <c r="AX7" s="84">
        <v>602.38</v>
      </c>
      <c r="AY7" s="3">
        <v>600.94000000000005</v>
      </c>
      <c r="AZ7" s="3">
        <v>601.08000000000004</v>
      </c>
      <c r="BA7" s="3">
        <v>597.02</v>
      </c>
      <c r="BB7" s="83">
        <v>603.88</v>
      </c>
      <c r="BC7" s="77">
        <f>ROUND(AVERAGE(AY7:BB7),2)</f>
        <v>600.73</v>
      </c>
      <c r="BD7" s="73">
        <f>STDEV(AY7:BB7)</f>
        <v>2.8197635834705572</v>
      </c>
      <c r="BF7" s="18">
        <v>3</v>
      </c>
      <c r="BG7" s="14">
        <v>3000</v>
      </c>
      <c r="BH7" s="15">
        <v>1000</v>
      </c>
      <c r="BI7" s="3">
        <v>250</v>
      </c>
      <c r="BJ7" s="46">
        <v>0.1</v>
      </c>
      <c r="BK7" s="64">
        <f t="shared" si="8"/>
        <v>100</v>
      </c>
      <c r="BL7" s="36">
        <v>1729.7</v>
      </c>
      <c r="BM7" s="3">
        <v>1724.8</v>
      </c>
      <c r="BN7" s="3">
        <v>1724.1</v>
      </c>
      <c r="BO7" s="3">
        <v>1705.4</v>
      </c>
      <c r="BP7" s="67">
        <v>1732.8</v>
      </c>
      <c r="BQ7" s="77">
        <f>AVERAGE(BM7:BP7)</f>
        <v>1721.7749999999999</v>
      </c>
      <c r="BR7" s="73">
        <f>STDEV(BM7:BP7)</f>
        <v>11.60815087198065</v>
      </c>
    </row>
    <row r="8" spans="2:70">
      <c r="B8" s="18">
        <v>4</v>
      </c>
      <c r="C8" s="14">
        <v>3000</v>
      </c>
      <c r="D8" s="3">
        <v>500</v>
      </c>
      <c r="E8" s="3">
        <v>150</v>
      </c>
      <c r="F8" s="46">
        <v>0.1</v>
      </c>
      <c r="G8" s="64">
        <f t="shared" si="0"/>
        <v>120</v>
      </c>
      <c r="H8" s="81">
        <v>908.56</v>
      </c>
      <c r="I8" s="82">
        <v>901.71</v>
      </c>
      <c r="J8" s="3">
        <v>906.7</v>
      </c>
      <c r="K8" s="3">
        <v>906.13</v>
      </c>
      <c r="L8" s="83">
        <v>905.51</v>
      </c>
      <c r="M8" s="72">
        <f t="shared" ref="M8:M14" si="9">ROUND(AVERAGE(H8:L8),2)</f>
        <v>905.72</v>
      </c>
      <c r="N8" s="73">
        <f t="shared" ref="N8:N14" si="10">STDEV(H8:L8)</f>
        <v>2.5158636688024001</v>
      </c>
      <c r="P8" s="18">
        <v>4</v>
      </c>
      <c r="Q8" s="14">
        <v>3000</v>
      </c>
      <c r="R8" s="3">
        <v>500</v>
      </c>
      <c r="S8" s="3">
        <v>150</v>
      </c>
      <c r="T8" s="46">
        <v>0.1</v>
      </c>
      <c r="U8" s="64">
        <f t="shared" si="1"/>
        <v>120</v>
      </c>
      <c r="V8" s="81">
        <v>1665.6</v>
      </c>
      <c r="W8" s="82">
        <v>1673.8</v>
      </c>
      <c r="X8" s="3">
        <v>1670.2</v>
      </c>
      <c r="Y8" s="3">
        <v>1663.4</v>
      </c>
      <c r="Z8" s="83">
        <v>1663.4</v>
      </c>
      <c r="AA8" s="97">
        <f t="shared" si="2"/>
        <v>1667.28</v>
      </c>
      <c r="AB8" s="73">
        <f t="shared" si="3"/>
        <v>4.5817027402483932</v>
      </c>
      <c r="AD8" s="18">
        <v>4</v>
      </c>
      <c r="AE8" s="14">
        <v>3000</v>
      </c>
      <c r="AF8" s="3">
        <v>500</v>
      </c>
      <c r="AG8" s="3">
        <v>150</v>
      </c>
      <c r="AH8" s="46">
        <v>0.1</v>
      </c>
      <c r="AI8" s="64">
        <f t="shared" si="4"/>
        <v>120</v>
      </c>
      <c r="AJ8" s="4">
        <v>289.45999999999998</v>
      </c>
      <c r="AK8" s="28">
        <v>287.31</v>
      </c>
      <c r="AL8" s="3">
        <v>288.68</v>
      </c>
      <c r="AM8" s="3">
        <v>288.70999999999998</v>
      </c>
      <c r="AN8" s="67">
        <v>288.45999999999998</v>
      </c>
      <c r="AO8" s="77">
        <f t="shared" ref="AO8:AO14" si="11">ROUND(AVERAGE(AJ8:AN8),2)</f>
        <v>288.52</v>
      </c>
      <c r="AP8" s="73">
        <f>STDEV(AJ8:AN8)</f>
        <v>0.77667882680036304</v>
      </c>
      <c r="AR8" s="18">
        <v>4</v>
      </c>
      <c r="AS8" s="14">
        <v>3000</v>
      </c>
      <c r="AT8" s="3">
        <v>500</v>
      </c>
      <c r="AU8" s="3">
        <v>150</v>
      </c>
      <c r="AV8" s="46">
        <v>0.1</v>
      </c>
      <c r="AW8" s="64">
        <f t="shared" si="5"/>
        <v>120</v>
      </c>
      <c r="AX8" s="81">
        <v>677.54</v>
      </c>
      <c r="AY8" s="82">
        <v>675.46</v>
      </c>
      <c r="AZ8" s="3">
        <v>677.47</v>
      </c>
      <c r="BA8" s="3">
        <v>676.03</v>
      </c>
      <c r="BB8" s="83">
        <v>677.34</v>
      </c>
      <c r="BC8" s="97">
        <f t="shared" ref="BC8:BC14" si="12">ROUND(AVERAGE(AX8:BB8),2)</f>
        <v>676.77</v>
      </c>
      <c r="BD8" s="73">
        <f t="shared" ref="BD8:BD14" si="13">STDEV(AX8:BB8)</f>
        <v>0.95805532199345933</v>
      </c>
      <c r="BF8" s="18">
        <v>4</v>
      </c>
      <c r="BG8" s="14">
        <v>3000</v>
      </c>
      <c r="BH8" s="3">
        <v>500</v>
      </c>
      <c r="BI8" s="3">
        <v>150</v>
      </c>
      <c r="BJ8" s="46">
        <v>0.1</v>
      </c>
      <c r="BK8" s="64">
        <f t="shared" si="8"/>
        <v>120</v>
      </c>
      <c r="BL8" s="4">
        <v>1988.7</v>
      </c>
      <c r="BM8" s="5">
        <v>1983.6</v>
      </c>
      <c r="BN8" s="3">
        <v>1990.9</v>
      </c>
      <c r="BO8" s="3">
        <v>1982.7</v>
      </c>
      <c r="BP8" s="67">
        <v>1979.7</v>
      </c>
      <c r="BQ8" s="97">
        <f t="shared" si="6"/>
        <v>1985.1200000000001</v>
      </c>
      <c r="BR8" s="73">
        <f t="shared" si="7"/>
        <v>4.5762430005409716</v>
      </c>
    </row>
    <row r="9" spans="2:70">
      <c r="B9" s="18">
        <v>5</v>
      </c>
      <c r="C9" s="14">
        <v>3000</v>
      </c>
      <c r="D9" s="3">
        <v>500</v>
      </c>
      <c r="E9" s="3">
        <v>200</v>
      </c>
      <c r="F9" s="46">
        <v>0.1</v>
      </c>
      <c r="G9" s="64">
        <f t="shared" si="0"/>
        <v>160</v>
      </c>
      <c r="H9" s="81">
        <v>876.22</v>
      </c>
      <c r="I9" s="3">
        <v>868.87</v>
      </c>
      <c r="J9" s="3">
        <v>870.95</v>
      </c>
      <c r="K9" s="3">
        <v>873.11</v>
      </c>
      <c r="L9" s="83">
        <v>871.64</v>
      </c>
      <c r="M9" s="72">
        <f t="shared" si="9"/>
        <v>872.16</v>
      </c>
      <c r="N9" s="73">
        <f t="shared" si="10"/>
        <v>2.7360866214358106</v>
      </c>
      <c r="P9" s="18">
        <v>5</v>
      </c>
      <c r="Q9" s="14">
        <v>3000</v>
      </c>
      <c r="R9" s="3">
        <v>500</v>
      </c>
      <c r="S9" s="3">
        <v>200</v>
      </c>
      <c r="T9" s="46">
        <v>0.1</v>
      </c>
      <c r="U9" s="64">
        <f t="shared" si="1"/>
        <v>160</v>
      </c>
      <c r="V9" s="81">
        <v>1524.9</v>
      </c>
      <c r="W9" s="3">
        <v>1528.1</v>
      </c>
      <c r="X9" s="3">
        <v>1527.6</v>
      </c>
      <c r="Y9" s="3">
        <v>1531.9</v>
      </c>
      <c r="Z9" s="83">
        <v>1525.3</v>
      </c>
      <c r="AA9" s="77">
        <f t="shared" si="2"/>
        <v>1527.56</v>
      </c>
      <c r="AB9" s="73">
        <f t="shared" si="3"/>
        <v>2.7978563222581858</v>
      </c>
      <c r="AD9" s="18">
        <v>5</v>
      </c>
      <c r="AE9" s="14">
        <v>3000</v>
      </c>
      <c r="AF9" s="3">
        <v>500</v>
      </c>
      <c r="AG9" s="3">
        <v>200</v>
      </c>
      <c r="AH9" s="46">
        <v>0.1</v>
      </c>
      <c r="AI9" s="64">
        <f t="shared" si="4"/>
        <v>160</v>
      </c>
      <c r="AJ9" s="4">
        <v>279.10000000000002</v>
      </c>
      <c r="AK9" s="3">
        <v>277.08</v>
      </c>
      <c r="AL9" s="29">
        <v>277.5</v>
      </c>
      <c r="AM9" s="3">
        <v>278.01</v>
      </c>
      <c r="AN9" s="67">
        <v>277.69</v>
      </c>
      <c r="AO9" s="77">
        <f t="shared" si="11"/>
        <v>277.88</v>
      </c>
      <c r="AP9" s="73">
        <f>STDEV(AJ9:AN9)</f>
        <v>0.76251557361146405</v>
      </c>
      <c r="AR9" s="18">
        <v>5</v>
      </c>
      <c r="AS9" s="14">
        <v>3000</v>
      </c>
      <c r="AT9" s="3">
        <v>500</v>
      </c>
      <c r="AU9" s="3">
        <v>200</v>
      </c>
      <c r="AV9" s="46">
        <v>0.1</v>
      </c>
      <c r="AW9" s="64">
        <f t="shared" si="5"/>
        <v>160</v>
      </c>
      <c r="AX9" s="81">
        <v>616.30999999999995</v>
      </c>
      <c r="AY9" s="3">
        <v>610.46</v>
      </c>
      <c r="AZ9" s="3">
        <v>612.24</v>
      </c>
      <c r="BA9" s="3">
        <v>613.77</v>
      </c>
      <c r="BB9" s="83">
        <v>613.07000000000005</v>
      </c>
      <c r="BC9" s="77">
        <f t="shared" si="12"/>
        <v>613.16999999999996</v>
      </c>
      <c r="BD9" s="73">
        <f t="shared" si="13"/>
        <v>2.1470095481855345</v>
      </c>
      <c r="BF9" s="18">
        <v>5</v>
      </c>
      <c r="BG9" s="14">
        <v>3000</v>
      </c>
      <c r="BH9" s="3">
        <v>500</v>
      </c>
      <c r="BI9" s="3">
        <v>200</v>
      </c>
      <c r="BJ9" s="46">
        <v>0.1</v>
      </c>
      <c r="BK9" s="64">
        <f t="shared" si="8"/>
        <v>160</v>
      </c>
      <c r="BL9" s="4">
        <v>1772.8</v>
      </c>
      <c r="BM9" s="3">
        <v>1759</v>
      </c>
      <c r="BN9" s="3">
        <v>1765.4</v>
      </c>
      <c r="BO9" s="3">
        <v>1772.3</v>
      </c>
      <c r="BP9" s="67">
        <v>1766</v>
      </c>
      <c r="BQ9" s="77">
        <f t="shared" si="6"/>
        <v>1767.1</v>
      </c>
      <c r="BR9" s="73">
        <f t="shared" si="7"/>
        <v>5.6841885964488963</v>
      </c>
    </row>
    <row r="10" spans="2:70">
      <c r="B10" s="18">
        <v>6</v>
      </c>
      <c r="C10" s="14">
        <v>3000</v>
      </c>
      <c r="D10" s="3">
        <v>500</v>
      </c>
      <c r="E10" s="3">
        <v>250</v>
      </c>
      <c r="F10" s="46">
        <v>0.1</v>
      </c>
      <c r="G10" s="64">
        <f t="shared" si="0"/>
        <v>200</v>
      </c>
      <c r="H10" s="81">
        <v>874.54</v>
      </c>
      <c r="I10" s="3">
        <v>874.35</v>
      </c>
      <c r="J10" s="3">
        <v>868.6</v>
      </c>
      <c r="K10" s="3">
        <v>868.94</v>
      </c>
      <c r="L10" s="83">
        <v>874.46</v>
      </c>
      <c r="M10" s="72">
        <f t="shared" si="9"/>
        <v>872.18</v>
      </c>
      <c r="N10" s="73">
        <f t="shared" si="10"/>
        <v>3.11411624702738</v>
      </c>
      <c r="P10" s="18">
        <v>6</v>
      </c>
      <c r="Q10" s="14">
        <v>3000</v>
      </c>
      <c r="R10" s="3">
        <v>500</v>
      </c>
      <c r="S10" s="3">
        <v>250</v>
      </c>
      <c r="T10" s="46">
        <v>0.1</v>
      </c>
      <c r="U10" s="64">
        <f t="shared" si="1"/>
        <v>200</v>
      </c>
      <c r="V10" s="81">
        <v>1429.9</v>
      </c>
      <c r="W10" s="3">
        <v>1437.6</v>
      </c>
      <c r="X10" s="3">
        <v>1431.7</v>
      </c>
      <c r="Y10" s="3">
        <v>1425.9</v>
      </c>
      <c r="Z10" s="83">
        <v>1423.5</v>
      </c>
      <c r="AA10" s="77">
        <f t="shared" si="2"/>
        <v>1429.72</v>
      </c>
      <c r="AB10" s="73">
        <f t="shared" si="3"/>
        <v>5.4618678123879496</v>
      </c>
      <c r="AD10" s="18">
        <v>6</v>
      </c>
      <c r="AE10" s="14">
        <v>3000</v>
      </c>
      <c r="AF10" s="3">
        <v>500</v>
      </c>
      <c r="AG10" s="3">
        <v>250</v>
      </c>
      <c r="AH10" s="46">
        <v>0.1</v>
      </c>
      <c r="AI10" s="64">
        <f t="shared" si="4"/>
        <v>200</v>
      </c>
      <c r="AJ10" s="4">
        <v>278.43</v>
      </c>
      <c r="AK10" s="3">
        <v>278.39</v>
      </c>
      <c r="AL10" s="3">
        <v>276.93</v>
      </c>
      <c r="AM10" s="3">
        <v>276.66000000000003</v>
      </c>
      <c r="AN10" s="67">
        <v>278.75</v>
      </c>
      <c r="AO10" s="77">
        <f t="shared" si="11"/>
        <v>277.83</v>
      </c>
      <c r="AP10" s="73">
        <f>STDEV(AJ10:AN10)</f>
        <v>0.96162362699757975</v>
      </c>
      <c r="AR10" s="18">
        <v>6</v>
      </c>
      <c r="AS10" s="14">
        <v>3000</v>
      </c>
      <c r="AT10" s="3">
        <v>500</v>
      </c>
      <c r="AU10" s="3">
        <v>250</v>
      </c>
      <c r="AV10" s="46">
        <v>0.1</v>
      </c>
      <c r="AW10" s="64">
        <f t="shared" si="5"/>
        <v>200</v>
      </c>
      <c r="AX10" s="81">
        <v>594.80999999999995</v>
      </c>
      <c r="AY10" s="3">
        <v>594.41</v>
      </c>
      <c r="AZ10" s="3">
        <v>591.12</v>
      </c>
      <c r="BA10" s="3">
        <v>589.22</v>
      </c>
      <c r="BB10" s="83">
        <v>592.54</v>
      </c>
      <c r="BC10" s="102">
        <f t="shared" si="12"/>
        <v>592.41999999999996</v>
      </c>
      <c r="BD10" s="73">
        <f t="shared" si="13"/>
        <v>2.3246827740575386</v>
      </c>
      <c r="BF10" s="18">
        <v>6</v>
      </c>
      <c r="BG10" s="14">
        <v>3000</v>
      </c>
      <c r="BH10" s="3">
        <v>500</v>
      </c>
      <c r="BI10" s="3">
        <v>250</v>
      </c>
      <c r="BJ10" s="46">
        <v>0.1</v>
      </c>
      <c r="BK10" s="64">
        <f t="shared" si="8"/>
        <v>200</v>
      </c>
      <c r="BL10" s="4">
        <v>1676.5</v>
      </c>
      <c r="BM10" s="3">
        <v>1680.1</v>
      </c>
      <c r="BN10" s="3">
        <v>1666.5</v>
      </c>
      <c r="BO10" s="3">
        <v>1661.7</v>
      </c>
      <c r="BP10" s="67">
        <v>1668</v>
      </c>
      <c r="BQ10" s="102">
        <f t="shared" si="6"/>
        <v>1670.56</v>
      </c>
      <c r="BR10" s="73">
        <f t="shared" si="7"/>
        <v>7.5470524047471255</v>
      </c>
    </row>
    <row r="11" spans="2:70">
      <c r="B11" s="18">
        <v>7</v>
      </c>
      <c r="C11" s="14">
        <v>3000</v>
      </c>
      <c r="D11" s="3">
        <v>300</v>
      </c>
      <c r="E11" s="3">
        <v>150</v>
      </c>
      <c r="F11" s="46">
        <v>0.1</v>
      </c>
      <c r="G11" s="64">
        <f t="shared" si="0"/>
        <v>200</v>
      </c>
      <c r="H11" s="81">
        <v>860.89</v>
      </c>
      <c r="I11" s="3">
        <v>862.41</v>
      </c>
      <c r="J11" s="3">
        <v>858.18</v>
      </c>
      <c r="K11" s="3">
        <v>858.2</v>
      </c>
      <c r="L11" s="83">
        <v>863.87</v>
      </c>
      <c r="M11" s="109">
        <f t="shared" si="9"/>
        <v>860.71</v>
      </c>
      <c r="N11" s="73">
        <f t="shared" si="10"/>
        <v>2.5302667843529827</v>
      </c>
      <c r="P11" s="18">
        <v>7</v>
      </c>
      <c r="Q11" s="14">
        <v>3000</v>
      </c>
      <c r="R11" s="3">
        <v>300</v>
      </c>
      <c r="S11" s="3">
        <v>150</v>
      </c>
      <c r="T11" s="46">
        <v>0.1</v>
      </c>
      <c r="U11" s="64">
        <f t="shared" si="1"/>
        <v>200</v>
      </c>
      <c r="V11" s="81">
        <v>1530.6</v>
      </c>
      <c r="W11" s="3">
        <v>1527.8</v>
      </c>
      <c r="X11" s="3">
        <v>1529.9</v>
      </c>
      <c r="Y11" s="3">
        <v>1526.7</v>
      </c>
      <c r="Z11" s="91">
        <v>1532.9</v>
      </c>
      <c r="AA11" s="77">
        <f t="shared" si="2"/>
        <v>1529.58</v>
      </c>
      <c r="AB11" s="73">
        <f t="shared" si="3"/>
        <v>2.4304320603547209</v>
      </c>
      <c r="AD11" s="18">
        <v>7</v>
      </c>
      <c r="AE11" s="14">
        <v>3000</v>
      </c>
      <c r="AF11" s="3">
        <v>300</v>
      </c>
      <c r="AG11" s="3">
        <v>150</v>
      </c>
      <c r="AH11" s="46">
        <v>0.1</v>
      </c>
      <c r="AI11" s="64">
        <f t="shared" si="4"/>
        <v>200</v>
      </c>
      <c r="AJ11" s="4">
        <v>274.14</v>
      </c>
      <c r="AK11" s="3">
        <v>274.60000000000002</v>
      </c>
      <c r="AL11" s="3">
        <v>273.45999999999998</v>
      </c>
      <c r="AM11" s="3">
        <v>273.55</v>
      </c>
      <c r="AN11" s="67">
        <v>275.32</v>
      </c>
      <c r="AO11" s="108">
        <f t="shared" si="11"/>
        <v>274.20999999999998</v>
      </c>
      <c r="AP11" s="73">
        <f>STDEV(AJ11:AN11)</f>
        <v>0.77251537201534382</v>
      </c>
      <c r="AR11" s="18">
        <v>7</v>
      </c>
      <c r="AS11" s="14">
        <v>3000</v>
      </c>
      <c r="AT11" s="3">
        <v>300</v>
      </c>
      <c r="AU11" s="3">
        <v>150</v>
      </c>
      <c r="AV11" s="46">
        <v>0.1</v>
      </c>
      <c r="AW11" s="64">
        <f t="shared" si="5"/>
        <v>200</v>
      </c>
      <c r="AX11" s="81">
        <v>609.38</v>
      </c>
      <c r="AY11" s="3">
        <v>610.54999999999995</v>
      </c>
      <c r="AZ11" s="3">
        <v>608.19000000000005</v>
      </c>
      <c r="BA11" s="3">
        <v>607.4</v>
      </c>
      <c r="BB11" s="83">
        <v>611.59</v>
      </c>
      <c r="BC11" s="77">
        <f t="shared" si="12"/>
        <v>609.41999999999996</v>
      </c>
      <c r="BD11" s="73">
        <f t="shared" si="13"/>
        <v>1.7015199087874342</v>
      </c>
      <c r="BF11" s="18">
        <v>7</v>
      </c>
      <c r="BG11" s="14">
        <v>3000</v>
      </c>
      <c r="BH11" s="3">
        <v>300</v>
      </c>
      <c r="BI11" s="3">
        <v>150</v>
      </c>
      <c r="BJ11" s="46">
        <v>0.1</v>
      </c>
      <c r="BK11" s="64">
        <f t="shared" si="8"/>
        <v>200</v>
      </c>
      <c r="BL11" s="4">
        <v>1755.5</v>
      </c>
      <c r="BM11" s="3">
        <v>1756.6</v>
      </c>
      <c r="BN11" s="3">
        <v>1750.6</v>
      </c>
      <c r="BO11" s="3">
        <v>1748.1</v>
      </c>
      <c r="BP11" s="67">
        <v>1763.9</v>
      </c>
      <c r="BQ11" s="77">
        <f t="shared" si="6"/>
        <v>1754.9399999999998</v>
      </c>
      <c r="BR11" s="73">
        <f t="shared" si="7"/>
        <v>6.1027043185788417</v>
      </c>
    </row>
    <row r="12" spans="2:70">
      <c r="B12" s="18">
        <v>8</v>
      </c>
      <c r="C12" s="14">
        <v>3000</v>
      </c>
      <c r="D12" s="3">
        <v>300</v>
      </c>
      <c r="E12" s="3">
        <v>200</v>
      </c>
      <c r="F12" s="46">
        <v>0.1</v>
      </c>
      <c r="G12" s="64">
        <f t="shared" si="0"/>
        <v>266.67</v>
      </c>
      <c r="H12" s="81">
        <v>931.6</v>
      </c>
      <c r="I12" s="3">
        <v>927.74</v>
      </c>
      <c r="J12" s="3">
        <v>930.82</v>
      </c>
      <c r="K12" s="3">
        <v>933.29</v>
      </c>
      <c r="L12" s="83">
        <v>935.15</v>
      </c>
      <c r="M12" s="72">
        <f t="shared" si="9"/>
        <v>931.72</v>
      </c>
      <c r="N12" s="73">
        <f t="shared" si="10"/>
        <v>2.7791455521436603</v>
      </c>
      <c r="P12" s="18">
        <v>8</v>
      </c>
      <c r="Q12" s="14">
        <v>3000</v>
      </c>
      <c r="R12" s="3">
        <v>300</v>
      </c>
      <c r="S12" s="3">
        <v>200</v>
      </c>
      <c r="T12" s="46">
        <v>0.1</v>
      </c>
      <c r="U12" s="64">
        <f t="shared" si="1"/>
        <v>266.67</v>
      </c>
      <c r="V12" s="81">
        <v>1390.3</v>
      </c>
      <c r="W12" s="3">
        <v>1388.9</v>
      </c>
      <c r="X12" s="3">
        <v>1387.6</v>
      </c>
      <c r="Y12" s="3">
        <v>1396.8</v>
      </c>
      <c r="Z12" s="83">
        <v>1395</v>
      </c>
      <c r="AA12" s="77">
        <f t="shared" si="2"/>
        <v>1391.72</v>
      </c>
      <c r="AB12" s="73">
        <f t="shared" si="3"/>
        <v>3.9845953370449023</v>
      </c>
      <c r="AD12" s="18">
        <v>8</v>
      </c>
      <c r="AE12" s="14">
        <v>3000</v>
      </c>
      <c r="AF12" s="3">
        <v>300</v>
      </c>
      <c r="AG12" s="3">
        <v>200</v>
      </c>
      <c r="AH12" s="46">
        <v>0.1</v>
      </c>
      <c r="AI12" s="64">
        <f t="shared" si="4"/>
        <v>266.67</v>
      </c>
      <c r="AJ12" s="4">
        <v>297.06</v>
      </c>
      <c r="AK12" s="3">
        <v>295.45999999999998</v>
      </c>
      <c r="AL12" s="3">
        <v>296.10000000000002</v>
      </c>
      <c r="AM12" s="3">
        <v>297.23</v>
      </c>
      <c r="AN12" s="67">
        <v>297.88</v>
      </c>
      <c r="AO12" s="77">
        <f t="shared" si="11"/>
        <v>296.75</v>
      </c>
      <c r="AP12" s="73">
        <f>STDEV(AJ12:AN12)</f>
        <v>0.96045822397437364</v>
      </c>
      <c r="AR12" s="18">
        <v>8</v>
      </c>
      <c r="AS12" s="14">
        <v>3000</v>
      </c>
      <c r="AT12" s="3">
        <v>300</v>
      </c>
      <c r="AU12" s="3">
        <v>200</v>
      </c>
      <c r="AV12" s="46">
        <v>0.1</v>
      </c>
      <c r="AW12" s="64">
        <f t="shared" si="5"/>
        <v>266.67</v>
      </c>
      <c r="AX12" s="81">
        <v>639.16999999999996</v>
      </c>
      <c r="AY12" s="3">
        <v>637.54</v>
      </c>
      <c r="AZ12" s="3">
        <v>638.03</v>
      </c>
      <c r="BA12" s="3">
        <v>641.17999999999995</v>
      </c>
      <c r="BB12" s="83">
        <v>642.55999999999995</v>
      </c>
      <c r="BC12" s="77">
        <f t="shared" si="12"/>
        <v>639.70000000000005</v>
      </c>
      <c r="BD12" s="73">
        <f t="shared" si="13"/>
        <v>2.1275173324793282</v>
      </c>
      <c r="BF12" s="18">
        <v>8</v>
      </c>
      <c r="BG12" s="14">
        <v>3000</v>
      </c>
      <c r="BH12" s="3">
        <v>300</v>
      </c>
      <c r="BI12" s="3">
        <v>200</v>
      </c>
      <c r="BJ12" s="46">
        <v>0.1</v>
      </c>
      <c r="BK12" s="64">
        <f t="shared" si="8"/>
        <v>266.67</v>
      </c>
      <c r="BL12" s="4">
        <v>1763.2</v>
      </c>
      <c r="BM12" s="3">
        <v>1758.4</v>
      </c>
      <c r="BN12" s="3">
        <v>1759.7</v>
      </c>
      <c r="BO12" s="3">
        <v>1775.5</v>
      </c>
      <c r="BP12" s="67">
        <v>1778</v>
      </c>
      <c r="BQ12" s="77">
        <f t="shared" si="6"/>
        <v>1766.9599999999998</v>
      </c>
      <c r="BR12" s="73">
        <f t="shared" si="7"/>
        <v>9.1505737525031368</v>
      </c>
    </row>
    <row r="13" spans="2:70">
      <c r="B13" s="19" t="s">
        <v>17</v>
      </c>
      <c r="C13" s="20">
        <v>3000</v>
      </c>
      <c r="D13" s="21">
        <v>300</v>
      </c>
      <c r="E13" s="21">
        <v>250</v>
      </c>
      <c r="F13" s="46">
        <v>0.1</v>
      </c>
      <c r="G13" s="64">
        <f t="shared" si="0"/>
        <v>333.33</v>
      </c>
      <c r="H13" s="85">
        <v>924.31</v>
      </c>
      <c r="I13" s="21">
        <v>918.54</v>
      </c>
      <c r="J13" s="21">
        <v>910.3</v>
      </c>
      <c r="K13" s="21">
        <v>930.62</v>
      </c>
      <c r="L13" s="86">
        <v>906.76</v>
      </c>
      <c r="M13" s="72">
        <f t="shared" si="9"/>
        <v>918.11</v>
      </c>
      <c r="N13" s="73">
        <f t="shared" si="10"/>
        <v>9.8099887869456861</v>
      </c>
      <c r="P13" s="19" t="s">
        <v>17</v>
      </c>
      <c r="Q13" s="20">
        <v>3000</v>
      </c>
      <c r="R13" s="21">
        <v>300</v>
      </c>
      <c r="S13" s="21">
        <v>250</v>
      </c>
      <c r="T13" s="46">
        <v>0.1</v>
      </c>
      <c r="U13" s="64">
        <f t="shared" si="1"/>
        <v>333.33</v>
      </c>
      <c r="V13" s="85">
        <v>1386.4</v>
      </c>
      <c r="W13" s="21">
        <v>1384.9</v>
      </c>
      <c r="X13" s="21">
        <v>1378.7</v>
      </c>
      <c r="Y13" s="21">
        <v>1381</v>
      </c>
      <c r="Z13" s="86">
        <v>1387.2</v>
      </c>
      <c r="AA13" s="102">
        <f t="shared" si="2"/>
        <v>1383.64</v>
      </c>
      <c r="AB13" s="73">
        <f t="shared" si="3"/>
        <v>3.6486983980592518</v>
      </c>
      <c r="AD13" s="19" t="s">
        <v>17</v>
      </c>
      <c r="AE13" s="20">
        <v>3000</v>
      </c>
      <c r="AF13" s="21">
        <v>300</v>
      </c>
      <c r="AG13" s="21">
        <v>250</v>
      </c>
      <c r="AH13" s="46">
        <v>0.1</v>
      </c>
      <c r="AI13" s="64">
        <f t="shared" si="4"/>
        <v>333.33</v>
      </c>
      <c r="AJ13" s="5">
        <v>294.36</v>
      </c>
      <c r="AK13" s="3">
        <v>292.58</v>
      </c>
      <c r="AL13" s="3">
        <v>289.89999999999998</v>
      </c>
      <c r="AM13" s="3">
        <v>296.62</v>
      </c>
      <c r="AN13" s="67">
        <v>288.77</v>
      </c>
      <c r="AO13" s="77">
        <f t="shared" si="11"/>
        <v>292.45</v>
      </c>
      <c r="AP13" s="73">
        <f>STDEV(AJ12,AN13)</f>
        <v>5.8619152160364933</v>
      </c>
      <c r="AR13" s="19" t="s">
        <v>17</v>
      </c>
      <c r="AS13" s="20">
        <v>3000</v>
      </c>
      <c r="AT13" s="21">
        <v>300</v>
      </c>
      <c r="AU13" s="21">
        <v>250</v>
      </c>
      <c r="AV13" s="46">
        <v>0.1</v>
      </c>
      <c r="AW13" s="64">
        <f t="shared" si="5"/>
        <v>333.33</v>
      </c>
      <c r="AX13" s="85">
        <v>631.42999999999995</v>
      </c>
      <c r="AY13" s="21">
        <v>623.66999999999996</v>
      </c>
      <c r="AZ13" s="21">
        <v>615.66999999999996</v>
      </c>
      <c r="BA13" s="21">
        <v>630.5</v>
      </c>
      <c r="BB13" s="86">
        <v>615.71</v>
      </c>
      <c r="BC13" s="77">
        <f t="shared" si="12"/>
        <v>623.4</v>
      </c>
      <c r="BD13" s="73">
        <f t="shared" si="13"/>
        <v>7.6461218928290577</v>
      </c>
      <c r="BF13" s="19" t="s">
        <v>17</v>
      </c>
      <c r="BG13" s="20">
        <v>3000</v>
      </c>
      <c r="BH13" s="21">
        <v>300</v>
      </c>
      <c r="BI13" s="21">
        <v>250</v>
      </c>
      <c r="BJ13" s="46">
        <v>0.1</v>
      </c>
      <c r="BK13" s="64">
        <f t="shared" si="8"/>
        <v>333.33</v>
      </c>
      <c r="BL13" s="22">
        <v>1746</v>
      </c>
      <c r="BM13" s="21">
        <v>1727.2</v>
      </c>
      <c r="BN13" s="21">
        <v>1703</v>
      </c>
      <c r="BO13" s="21">
        <v>1742.5</v>
      </c>
      <c r="BP13" s="68">
        <v>1706.5</v>
      </c>
      <c r="BQ13" s="77">
        <f t="shared" si="6"/>
        <v>1725.0400000000002</v>
      </c>
      <c r="BR13" s="73">
        <f t="shared" si="7"/>
        <v>19.864113370598751</v>
      </c>
    </row>
    <row r="14" spans="2:70" ht="16.5" thickBot="1">
      <c r="B14" s="23" t="s">
        <v>18</v>
      </c>
      <c r="C14" s="11">
        <v>3000</v>
      </c>
      <c r="D14" s="12">
        <v>300</v>
      </c>
      <c r="E14" s="12">
        <v>225</v>
      </c>
      <c r="F14" s="47">
        <v>0.1</v>
      </c>
      <c r="G14" s="65">
        <f t="shared" si="0"/>
        <v>300</v>
      </c>
      <c r="H14" s="11">
        <v>891.59</v>
      </c>
      <c r="I14" s="12">
        <v>892.58</v>
      </c>
      <c r="J14" s="12">
        <v>884.71</v>
      </c>
      <c r="K14" s="12">
        <v>909.98</v>
      </c>
      <c r="L14" s="87">
        <v>900.93</v>
      </c>
      <c r="M14" s="74">
        <f t="shared" si="9"/>
        <v>895.96</v>
      </c>
      <c r="N14" s="75">
        <f t="shared" si="10"/>
        <v>9.7255472853716398</v>
      </c>
      <c r="P14" s="23" t="s">
        <v>18</v>
      </c>
      <c r="Q14" s="11">
        <v>3000</v>
      </c>
      <c r="R14" s="12">
        <v>300</v>
      </c>
      <c r="S14" s="12">
        <v>225</v>
      </c>
      <c r="T14" s="47">
        <v>0.1</v>
      </c>
      <c r="U14" s="65">
        <f t="shared" si="1"/>
        <v>300</v>
      </c>
      <c r="V14" s="11">
        <v>1382.2</v>
      </c>
      <c r="W14" s="12">
        <v>1385.8</v>
      </c>
      <c r="X14" s="12">
        <v>1390.6</v>
      </c>
      <c r="Y14" s="12">
        <v>1394.2</v>
      </c>
      <c r="Z14" s="87">
        <v>1398.9</v>
      </c>
      <c r="AA14" s="78">
        <f t="shared" si="2"/>
        <v>1390.34</v>
      </c>
      <c r="AB14" s="75">
        <f t="shared" si="3"/>
        <v>6.616494540162515</v>
      </c>
      <c r="AD14" s="23" t="s">
        <v>18</v>
      </c>
      <c r="AE14" s="11">
        <v>3000</v>
      </c>
      <c r="AF14" s="12">
        <v>300</v>
      </c>
      <c r="AG14" s="12">
        <v>225</v>
      </c>
      <c r="AH14" s="47">
        <v>0.1</v>
      </c>
      <c r="AI14" s="65">
        <f t="shared" si="4"/>
        <v>300</v>
      </c>
      <c r="AJ14" s="51">
        <v>283.91000000000003</v>
      </c>
      <c r="AK14" s="12">
        <v>284.51</v>
      </c>
      <c r="AL14" s="12">
        <v>281.74</v>
      </c>
      <c r="AM14" s="12">
        <v>290.07</v>
      </c>
      <c r="AN14" s="69">
        <v>286.99</v>
      </c>
      <c r="AO14" s="78">
        <f t="shared" si="11"/>
        <v>285.44</v>
      </c>
      <c r="AP14" s="75">
        <f>STDEV(AJ14:AN14)</f>
        <v>3.1912035347185173</v>
      </c>
      <c r="AR14" s="23" t="s">
        <v>18</v>
      </c>
      <c r="AS14" s="11">
        <v>3000</v>
      </c>
      <c r="AT14" s="12">
        <v>300</v>
      </c>
      <c r="AU14" s="12">
        <v>225</v>
      </c>
      <c r="AV14" s="47">
        <v>0.1</v>
      </c>
      <c r="AW14" s="65">
        <f t="shared" si="5"/>
        <v>300</v>
      </c>
      <c r="AX14" s="11">
        <v>602.65</v>
      </c>
      <c r="AY14" s="12">
        <v>602.57000000000005</v>
      </c>
      <c r="AZ14" s="12">
        <v>598.80999999999995</v>
      </c>
      <c r="BA14" s="12">
        <v>616.88</v>
      </c>
      <c r="BB14" s="87">
        <v>609.59</v>
      </c>
      <c r="BC14" s="78">
        <f t="shared" si="12"/>
        <v>606.1</v>
      </c>
      <c r="BD14" s="75">
        <f t="shared" si="13"/>
        <v>7.1745383126721247</v>
      </c>
      <c r="BF14" s="23" t="s">
        <v>18</v>
      </c>
      <c r="BG14" s="11">
        <v>3000</v>
      </c>
      <c r="BH14" s="12">
        <v>300</v>
      </c>
      <c r="BI14" s="12">
        <v>225</v>
      </c>
      <c r="BJ14" s="47">
        <v>0.1</v>
      </c>
      <c r="BK14" s="65">
        <f t="shared" si="8"/>
        <v>300</v>
      </c>
      <c r="BL14" s="51">
        <v>1670</v>
      </c>
      <c r="BM14" s="12">
        <v>1673.5</v>
      </c>
      <c r="BN14" s="12">
        <v>1666.3</v>
      </c>
      <c r="BO14" s="12">
        <v>1715.6</v>
      </c>
      <c r="BP14" s="69">
        <v>1703.7</v>
      </c>
      <c r="BQ14" s="11">
        <f>AVERAGE(BL14:BP14)</f>
        <v>1685.8200000000002</v>
      </c>
      <c r="BR14" s="75">
        <f>STDEV(BL14:BP14)</f>
        <v>22.302623164103352</v>
      </c>
    </row>
    <row r="15" spans="2:70">
      <c r="L15" s="37" t="s">
        <v>43</v>
      </c>
      <c r="M15" s="38">
        <f>AVERAGE(M5:M14)</f>
        <v>896.75699999999995</v>
      </c>
      <c r="Z15" s="37" t="s">
        <v>43</v>
      </c>
      <c r="AA15" s="39">
        <f>AVERAGE(AA5:AA14)</f>
        <v>1495.3119999999997</v>
      </c>
      <c r="AD15" s="6"/>
      <c r="AE15" s="6"/>
      <c r="AF15" s="6"/>
      <c r="AG15" s="6"/>
      <c r="AH15" s="6"/>
      <c r="AI15" s="6"/>
      <c r="AK15" s="5"/>
      <c r="AL15" s="5"/>
      <c r="AM15" s="5"/>
      <c r="AN15" s="40" t="s">
        <v>44</v>
      </c>
      <c r="AO15" s="41">
        <f>AVERAGE(AO5:AO14)</f>
        <v>285.51900000000001</v>
      </c>
      <c r="BB15" s="37" t="s">
        <v>43</v>
      </c>
      <c r="BC15" s="41">
        <f>AVERAGE(BC5:BC14)</f>
        <v>627.96699999999998</v>
      </c>
      <c r="BP15" s="40" t="s">
        <v>44</v>
      </c>
      <c r="BQ15" s="41">
        <f>AVERAGE(BQ5:BQ14)</f>
        <v>1790.8955000000001</v>
      </c>
    </row>
    <row r="16" spans="2:70">
      <c r="B16" s="32" t="s">
        <v>36</v>
      </c>
      <c r="C16" s="33" t="s">
        <v>30</v>
      </c>
      <c r="D16" s="33" t="s">
        <v>31</v>
      </c>
      <c r="O16" s="32" t="s">
        <v>36</v>
      </c>
      <c r="P16" s="33" t="s">
        <v>30</v>
      </c>
      <c r="Q16" s="33" t="s">
        <v>31</v>
      </c>
      <c r="AB16" s="32" t="s">
        <v>36</v>
      </c>
      <c r="AC16" s="33" t="s">
        <v>30</v>
      </c>
      <c r="AD16" s="33" t="s">
        <v>31</v>
      </c>
      <c r="AK16" s="5"/>
      <c r="AL16" s="5"/>
      <c r="AO16" s="32" t="s">
        <v>36</v>
      </c>
      <c r="AP16" s="33" t="s">
        <v>30</v>
      </c>
      <c r="AQ16" s="33" t="s">
        <v>31</v>
      </c>
      <c r="BB16" s="32" t="s">
        <v>36</v>
      </c>
      <c r="BC16" s="33" t="s">
        <v>30</v>
      </c>
      <c r="BD16" s="33" t="s">
        <v>31</v>
      </c>
    </row>
    <row r="17" spans="2:56" ht="17.25" customHeight="1">
      <c r="B17" s="32" t="s">
        <v>32</v>
      </c>
      <c r="C17" s="34">
        <f>SUM(M5:M7)/3</f>
        <v>903.67000000000007</v>
      </c>
      <c r="D17" s="35">
        <f>SUM(M5,M8,M11)/3</f>
        <v>900.85</v>
      </c>
      <c r="O17" s="32" t="s">
        <v>32</v>
      </c>
      <c r="P17" s="34">
        <f>SUM(AA5:AA7)/3</f>
        <v>1544.4266666666665</v>
      </c>
      <c r="Q17" s="35">
        <f>SUM(AA5,AA7,AA11)/3</f>
        <v>1527.9399999999998</v>
      </c>
      <c r="AB17" s="32" t="s">
        <v>32</v>
      </c>
      <c r="AC17" s="34">
        <f>SUM(AO5:AO7)/3</f>
        <v>287.37000000000006</v>
      </c>
      <c r="AD17" s="35">
        <f>SUM(AO5,AO8,AO11)/3</f>
        <v>286.80666666666667</v>
      </c>
      <c r="AK17" s="5"/>
      <c r="AL17" s="5"/>
      <c r="AO17" s="32" t="s">
        <v>32</v>
      </c>
      <c r="AP17" s="34">
        <f>SUM(BC5:BC7)/3</f>
        <v>639.56333333333339</v>
      </c>
      <c r="AQ17" s="35">
        <f>SUM(BC5,BC8,BC11)/3</f>
        <v>650.66</v>
      </c>
      <c r="BB17" s="32" t="s">
        <v>32</v>
      </c>
      <c r="BC17" s="34">
        <f>SUM(BQ5:BQ7)/3</f>
        <v>1851.1383333333333</v>
      </c>
      <c r="BD17" s="35">
        <f>SUM(BQ5,BQ8,BQ11)/3</f>
        <v>1893</v>
      </c>
    </row>
    <row r="18" spans="2:56" ht="16.5">
      <c r="B18" s="32" t="s">
        <v>33</v>
      </c>
      <c r="C18" s="35">
        <f>SUM(M8:M10)/3</f>
        <v>883.35333333333335</v>
      </c>
      <c r="D18" s="35">
        <f>SUM(M6,M9,M12)/3</f>
        <v>903.07333333333338</v>
      </c>
      <c r="M18" s="1" t="s">
        <v>12</v>
      </c>
      <c r="N18" s="30" t="s">
        <v>22</v>
      </c>
      <c r="O18" s="32" t="s">
        <v>33</v>
      </c>
      <c r="P18" s="35">
        <f>SUM(AA8:AA10)/3</f>
        <v>1541.5200000000002</v>
      </c>
      <c r="Q18" s="35">
        <f>SUM(AA6,AA9,AA12)/3</f>
        <v>1499.4399999999998</v>
      </c>
      <c r="AB18" s="32" t="s">
        <v>33</v>
      </c>
      <c r="AC18" s="35">
        <f>SUM(AO8:AO10)/3</f>
        <v>281.41000000000003</v>
      </c>
      <c r="AD18" s="35">
        <f>SUM(AO6,AO9,AO12)/3</f>
        <v>287.38</v>
      </c>
      <c r="AK18" s="5"/>
      <c r="AL18" s="5"/>
      <c r="AO18" s="32" t="s">
        <v>33</v>
      </c>
      <c r="AP18" s="35">
        <f>SUM(BC8:BC10)/3</f>
        <v>627.45333333333338</v>
      </c>
      <c r="AQ18" s="35">
        <f>SUM(BC6,BC9,BC12)/3</f>
        <v>635.01333333333332</v>
      </c>
      <c r="BB18" s="32" t="s">
        <v>33</v>
      </c>
      <c r="BC18" s="35">
        <f>SUM(BQ8:BQ10)/3</f>
        <v>1807.5933333333335</v>
      </c>
      <c r="BD18" s="35">
        <f>SUM(BQ6,BQ9,BQ12)/3</f>
        <v>1808.92</v>
      </c>
    </row>
    <row r="19" spans="2:56" ht="16.5" customHeight="1" thickBot="1">
      <c r="B19" s="32" t="s">
        <v>34</v>
      </c>
      <c r="C19" s="35">
        <f>SUM(M11:M14)/3</f>
        <v>1202.1666666666667</v>
      </c>
      <c r="D19" s="35">
        <f>SUM(M7,M10,M13)/3</f>
        <v>886.61333333333334</v>
      </c>
      <c r="M19" s="105" t="s">
        <v>11</v>
      </c>
      <c r="O19" s="32" t="s">
        <v>34</v>
      </c>
      <c r="P19" s="35">
        <f>SUM(AA11:AA14)/3</f>
        <v>1898.426666666667</v>
      </c>
      <c r="Q19" s="35">
        <f>SUM(AA7,AA10,AA13)/3</f>
        <v>1434.5333333333335</v>
      </c>
      <c r="AB19" s="32" t="s">
        <v>34</v>
      </c>
      <c r="AC19" s="35">
        <f>SUM(AO11:AO14)/3</f>
        <v>382.95000000000005</v>
      </c>
      <c r="AD19" s="35">
        <f>SUM(AO7,AO10,AO13)/3</f>
        <v>282.3966666666667</v>
      </c>
      <c r="AK19" s="5"/>
      <c r="AL19" s="5"/>
      <c r="AO19" s="32" t="s">
        <v>34</v>
      </c>
      <c r="AP19" s="35">
        <f>SUM(BC11:BC14)/3</f>
        <v>826.20666666666659</v>
      </c>
      <c r="AQ19" s="35">
        <f>SUM(BC7,BC10,BC13)/3</f>
        <v>605.51666666666677</v>
      </c>
      <c r="BB19" s="32" t="s">
        <v>34</v>
      </c>
      <c r="BC19" s="35">
        <f>SUM(BQ11:BQ14)/3</f>
        <v>2310.92</v>
      </c>
      <c r="BD19" s="35">
        <f>SUM(BQ7,BQ10,BQ13)/3</f>
        <v>1705.7916666666667</v>
      </c>
    </row>
    <row r="20" spans="2:56">
      <c r="B20" s="32" t="s">
        <v>35</v>
      </c>
      <c r="C20" s="32"/>
      <c r="D20" s="35">
        <f>M14</f>
        <v>895.96</v>
      </c>
      <c r="O20" s="32" t="s">
        <v>35</v>
      </c>
      <c r="P20" s="32"/>
      <c r="Q20" s="16">
        <f>AA14</f>
        <v>1390.34</v>
      </c>
      <c r="AB20" s="32" t="s">
        <v>35</v>
      </c>
      <c r="AC20" s="32"/>
      <c r="AD20" s="34">
        <f>AO14</f>
        <v>285.44</v>
      </c>
      <c r="AK20" s="5"/>
      <c r="AL20" s="5"/>
      <c r="AO20" s="32" t="s">
        <v>35</v>
      </c>
      <c r="AP20" s="32"/>
      <c r="AQ20" s="34">
        <f>BC14</f>
        <v>606.1</v>
      </c>
      <c r="BB20" s="32" t="s">
        <v>35</v>
      </c>
      <c r="BC20" s="32"/>
      <c r="BD20" s="32">
        <f>BQ14</f>
        <v>1685.8200000000002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1">
        <f>C17</f>
        <v>903.67000000000007</v>
      </c>
      <c r="D23" s="31"/>
      <c r="O23" s="5" t="s">
        <v>23</v>
      </c>
      <c r="P23" s="35">
        <f>P17</f>
        <v>1544.4266666666665</v>
      </c>
      <c r="Q23" s="31"/>
      <c r="AB23" s="5" t="s">
        <v>23</v>
      </c>
      <c r="AC23" s="34">
        <f>AC17</f>
        <v>287.37000000000006</v>
      </c>
      <c r="AK23" s="5"/>
      <c r="AL23" s="5"/>
      <c r="AO23" s="5" t="s">
        <v>23</v>
      </c>
      <c r="AP23" s="34">
        <f>AP17</f>
        <v>639.56333333333339</v>
      </c>
      <c r="AQ23" s="5"/>
      <c r="BB23" s="5" t="s">
        <v>23</v>
      </c>
      <c r="BC23" s="34">
        <f>BC17</f>
        <v>1851.1383333333333</v>
      </c>
      <c r="BD23" s="5"/>
    </row>
    <row r="24" spans="2:56">
      <c r="B24" s="5" t="s">
        <v>26</v>
      </c>
      <c r="C24" s="31">
        <f>C18</f>
        <v>883.35333333333335</v>
      </c>
      <c r="D24" s="31"/>
      <c r="O24" s="5" t="s">
        <v>26</v>
      </c>
      <c r="P24" s="35">
        <f>P18</f>
        <v>1541.5200000000002</v>
      </c>
      <c r="Q24" s="31"/>
      <c r="AB24" s="5" t="s">
        <v>26</v>
      </c>
      <c r="AC24" s="35">
        <f>AC18</f>
        <v>281.41000000000003</v>
      </c>
      <c r="AK24" s="5"/>
      <c r="AL24" s="5"/>
      <c r="AO24" s="5" t="s">
        <v>26</v>
      </c>
      <c r="AP24" s="35">
        <f>AP18</f>
        <v>627.45333333333338</v>
      </c>
      <c r="AQ24" s="5"/>
      <c r="BB24" s="5" t="s">
        <v>26</v>
      </c>
      <c r="BC24" s="35">
        <f>BC18</f>
        <v>1807.5933333333335</v>
      </c>
      <c r="BD24" s="5"/>
    </row>
    <row r="25" spans="2:56">
      <c r="B25" s="5" t="s">
        <v>37</v>
      </c>
      <c r="C25" s="31">
        <f>C19</f>
        <v>1202.1666666666667</v>
      </c>
      <c r="D25" s="31"/>
      <c r="O25" s="5" t="s">
        <v>37</v>
      </c>
      <c r="P25" s="35">
        <f>P19</f>
        <v>1898.426666666667</v>
      </c>
      <c r="Q25" s="31"/>
      <c r="AB25" s="5" t="s">
        <v>37</v>
      </c>
      <c r="AC25" s="35">
        <f>AC19</f>
        <v>382.95000000000005</v>
      </c>
      <c r="AK25" s="5"/>
      <c r="AL25" s="5"/>
      <c r="AO25" s="5" t="s">
        <v>37</v>
      </c>
      <c r="AP25" s="35">
        <f>AP19</f>
        <v>826.20666666666659</v>
      </c>
      <c r="AQ25" s="5"/>
      <c r="BB25" s="5" t="s">
        <v>37</v>
      </c>
      <c r="BC25" s="35">
        <f>BC19</f>
        <v>2310.92</v>
      </c>
      <c r="BD25" s="5"/>
    </row>
    <row r="26" spans="2:56">
      <c r="B26" s="5" t="s">
        <v>27</v>
      </c>
      <c r="C26" s="31"/>
      <c r="D26" s="31">
        <f>D17</f>
        <v>900.85</v>
      </c>
      <c r="O26" s="5" t="s">
        <v>27</v>
      </c>
      <c r="P26" s="31"/>
      <c r="Q26" s="31">
        <f>Q17</f>
        <v>1527.9399999999998</v>
      </c>
      <c r="AB26" s="5" t="s">
        <v>27</v>
      </c>
      <c r="AD26" s="31">
        <f>AD17</f>
        <v>286.80666666666667</v>
      </c>
      <c r="AK26" s="5"/>
      <c r="AL26" s="5"/>
      <c r="AO26" s="5" t="s">
        <v>27</v>
      </c>
      <c r="AP26" s="5"/>
      <c r="AQ26" s="31">
        <f>AQ17</f>
        <v>650.66</v>
      </c>
      <c r="BB26" s="5" t="s">
        <v>27</v>
      </c>
      <c r="BC26" s="5"/>
      <c r="BD26" s="31">
        <f>BD17</f>
        <v>1893</v>
      </c>
    </row>
    <row r="27" spans="2:56">
      <c r="B27" s="5" t="s">
        <v>28</v>
      </c>
      <c r="C27" s="31"/>
      <c r="D27" s="31">
        <f>D18</f>
        <v>903.07333333333338</v>
      </c>
      <c r="O27" s="5" t="s">
        <v>28</v>
      </c>
      <c r="P27" s="31"/>
      <c r="Q27" s="31">
        <f>Q18</f>
        <v>1499.4399999999998</v>
      </c>
      <c r="AB27" s="5" t="s">
        <v>28</v>
      </c>
      <c r="AD27" s="31">
        <f>AD18</f>
        <v>287.38</v>
      </c>
      <c r="AK27" s="5"/>
      <c r="AL27" s="5"/>
      <c r="AO27" s="5" t="s">
        <v>28</v>
      </c>
      <c r="AP27" s="5"/>
      <c r="AQ27" s="31">
        <f>AQ18</f>
        <v>635.01333333333332</v>
      </c>
      <c r="BB27" s="5" t="s">
        <v>28</v>
      </c>
      <c r="BC27" s="5"/>
      <c r="BD27" s="31">
        <f>BD18</f>
        <v>1808.92</v>
      </c>
    </row>
    <row r="28" spans="2:56" ht="16.5" thickBot="1">
      <c r="B28" s="5" t="s">
        <v>38</v>
      </c>
      <c r="C28" s="31"/>
      <c r="D28" s="31">
        <f>D19</f>
        <v>886.61333333333334</v>
      </c>
      <c r="O28" s="5" t="s">
        <v>38</v>
      </c>
      <c r="P28" s="31"/>
      <c r="Q28" s="31">
        <f>Q19</f>
        <v>1434.5333333333335</v>
      </c>
      <c r="AB28" s="5" t="s">
        <v>38</v>
      </c>
      <c r="AD28" s="31">
        <f>AD19</f>
        <v>282.3966666666667</v>
      </c>
      <c r="AK28" s="5"/>
      <c r="AL28" s="5"/>
      <c r="AO28" s="5" t="s">
        <v>38</v>
      </c>
      <c r="AP28" s="5"/>
      <c r="AQ28" s="31">
        <f>AQ19</f>
        <v>605.51666666666677</v>
      </c>
      <c r="BB28" s="5" t="s">
        <v>38</v>
      </c>
      <c r="BC28" s="5"/>
      <c r="BD28" s="31">
        <f>BD19</f>
        <v>1705.7916666666667</v>
      </c>
    </row>
    <row r="29" spans="2:56">
      <c r="B29" s="5" t="s">
        <v>39</v>
      </c>
      <c r="C29" s="31"/>
      <c r="D29" s="32">
        <f>D20</f>
        <v>895.96</v>
      </c>
      <c r="O29" s="5" t="s">
        <v>39</v>
      </c>
      <c r="P29" s="31"/>
      <c r="Q29" s="16">
        <f>Q20</f>
        <v>1390.34</v>
      </c>
      <c r="AB29" s="5" t="s">
        <v>39</v>
      </c>
      <c r="AD29" s="34">
        <f>AD20</f>
        <v>285.44</v>
      </c>
      <c r="AK29" s="5"/>
      <c r="AL29" s="5"/>
      <c r="AO29" s="5" t="s">
        <v>39</v>
      </c>
      <c r="AP29" s="5"/>
      <c r="AQ29" s="32">
        <f>AQ20</f>
        <v>606.1</v>
      </c>
      <c r="BB29" s="5" t="s">
        <v>39</v>
      </c>
      <c r="BC29" s="5"/>
      <c r="BD29" s="32">
        <f>BD20</f>
        <v>1685.8200000000002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AY2:BD2"/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BB3:BB4"/>
    <mergeCell ref="AK3:AK4"/>
    <mergeCell ref="M3:M4"/>
    <mergeCell ref="N3:N4"/>
    <mergeCell ref="P3:P4"/>
    <mergeCell ref="V3:V4"/>
    <mergeCell ref="W3:W4"/>
    <mergeCell ref="X3:X4"/>
    <mergeCell ref="Y3:Y4"/>
    <mergeCell ref="Z3:Z4"/>
    <mergeCell ref="AA3:AA4"/>
    <mergeCell ref="AB3:AB4"/>
    <mergeCell ref="AJ3:AJ4"/>
    <mergeCell ref="BP3:BP4"/>
    <mergeCell ref="BQ3:BQ4"/>
    <mergeCell ref="AD3:AD4"/>
    <mergeCell ref="BR3:BR4"/>
    <mergeCell ref="BD3:BD4"/>
    <mergeCell ref="BF3:BF4"/>
    <mergeCell ref="BL3:BL4"/>
    <mergeCell ref="BM3:BM4"/>
    <mergeCell ref="BN3:BN4"/>
    <mergeCell ref="BO3:BO4"/>
    <mergeCell ref="C2:G2"/>
    <mergeCell ref="BG2:BK2"/>
    <mergeCell ref="AS2:AW2"/>
    <mergeCell ref="AE2:AI2"/>
    <mergeCell ref="AR3:AR4"/>
    <mergeCell ref="Q2:U2"/>
    <mergeCell ref="BC3:BC4"/>
    <mergeCell ref="AL3:AL4"/>
    <mergeCell ref="AM3:AM4"/>
    <mergeCell ref="AN3:AN4"/>
    <mergeCell ref="AO3:AO4"/>
    <mergeCell ref="AP3:AP4"/>
    <mergeCell ref="AX3:AX4"/>
    <mergeCell ref="AY3:AY4"/>
    <mergeCell ref="AZ3:AZ4"/>
    <mergeCell ref="BA3:BA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DD1-0123-493E-BCC1-B721DD41EB78}">
  <dimension ref="A1:BR63"/>
  <sheetViews>
    <sheetView topLeftCell="AU1" zoomScale="85" zoomScaleNormal="85" workbookViewId="0">
      <selection activeCell="BE35" sqref="BE35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16.125" style="5" bestFit="1" customWidth="1"/>
    <col min="7" max="7" width="9.5" style="5" bestFit="1" customWidth="1"/>
    <col min="8" max="8" width="17.625" style="5" bestFit="1" customWidth="1"/>
    <col min="9" max="13" width="9.625" style="5" customWidth="1"/>
    <col min="14" max="14" width="9.75" style="5" customWidth="1"/>
    <col min="15" max="16" width="9.625" style="5" customWidth="1"/>
    <col min="17" max="17" width="14.5" style="5" bestFit="1" customWidth="1"/>
    <col min="18" max="18" width="14.875" style="5" bestFit="1" customWidth="1"/>
    <col min="19" max="19" width="11.25" style="5" customWidth="1"/>
    <col min="20" max="20" width="9.5" style="5" bestFit="1" customWidth="1"/>
    <col min="21" max="21" width="10.875" style="5" bestFit="1" customWidth="1"/>
    <col min="22" max="22" width="11" style="5" bestFit="1" customWidth="1"/>
    <col min="23" max="23" width="8.75" style="5" bestFit="1" customWidth="1"/>
    <col min="24" max="29" width="9.125" style="5" customWidth="1"/>
    <col min="30" max="30" width="8.5" style="5" bestFit="1" customWidth="1"/>
    <col min="31" max="31" width="9.875" style="5" customWidth="1"/>
    <col min="32" max="32" width="13.75" style="5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5.875" style="6" bestFit="1" customWidth="1"/>
    <col min="47" max="47" width="10.875" style="6" bestFit="1" customWidth="1"/>
    <col min="48" max="48" width="9" style="6"/>
    <col min="49" max="49" width="10.875" style="6" bestFit="1" customWidth="1"/>
    <col min="50" max="55" width="9" style="6"/>
    <col min="56" max="56" width="14.125" style="6" customWidth="1"/>
    <col min="57" max="57" width="9.5" style="6" bestFit="1" customWidth="1"/>
    <col min="58" max="58" width="15.875" style="6" bestFit="1" customWidth="1"/>
    <col min="59" max="59" width="9" style="6"/>
    <col min="60" max="60" width="15.875" style="6" bestFit="1" customWidth="1"/>
    <col min="61" max="61" width="10.875" style="6" bestFit="1" customWidth="1"/>
    <col min="62" max="63" width="9" style="6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113" t="s">
        <v>0</v>
      </c>
      <c r="D2" s="114"/>
      <c r="E2" s="114"/>
      <c r="F2" s="114"/>
      <c r="G2" s="115"/>
      <c r="H2" s="8" t="s">
        <v>13</v>
      </c>
      <c r="I2" s="114" t="s">
        <v>10</v>
      </c>
      <c r="J2" s="114"/>
      <c r="K2" s="114"/>
      <c r="L2" s="114"/>
      <c r="M2" s="114"/>
      <c r="N2" s="115"/>
      <c r="P2" s="7" t="s">
        <v>7</v>
      </c>
      <c r="Q2" s="113" t="s">
        <v>0</v>
      </c>
      <c r="R2" s="114"/>
      <c r="S2" s="114"/>
      <c r="T2" s="114"/>
      <c r="U2" s="115"/>
      <c r="V2" s="9" t="s">
        <v>14</v>
      </c>
      <c r="W2" s="122" t="s">
        <v>10</v>
      </c>
      <c r="X2" s="114"/>
      <c r="Y2" s="114"/>
      <c r="Z2" s="114"/>
      <c r="AA2" s="114"/>
      <c r="AB2" s="115"/>
      <c r="AD2" s="7" t="s">
        <v>7</v>
      </c>
      <c r="AE2" s="113" t="s">
        <v>0</v>
      </c>
      <c r="AF2" s="114"/>
      <c r="AG2" s="114"/>
      <c r="AH2" s="114"/>
      <c r="AI2" s="115"/>
      <c r="AJ2" s="10" t="s">
        <v>40</v>
      </c>
      <c r="AK2" s="122" t="s">
        <v>10</v>
      </c>
      <c r="AL2" s="114"/>
      <c r="AM2" s="114"/>
      <c r="AN2" s="114"/>
      <c r="AO2" s="114"/>
      <c r="AP2" s="115"/>
      <c r="AR2" s="7" t="s">
        <v>7</v>
      </c>
      <c r="AS2" s="113" t="s">
        <v>0</v>
      </c>
      <c r="AT2" s="114"/>
      <c r="AU2" s="114"/>
      <c r="AV2" s="114"/>
      <c r="AW2" s="115"/>
      <c r="AX2" s="24" t="s">
        <v>15</v>
      </c>
      <c r="AY2" s="122" t="s">
        <v>10</v>
      </c>
      <c r="AZ2" s="114"/>
      <c r="BA2" s="114"/>
      <c r="BB2" s="114"/>
      <c r="BC2" s="114"/>
      <c r="BD2" s="115"/>
      <c r="BF2" s="7" t="s">
        <v>7</v>
      </c>
      <c r="BG2" s="132" t="s">
        <v>0</v>
      </c>
      <c r="BH2" s="133"/>
      <c r="BI2" s="133"/>
      <c r="BJ2" s="133"/>
      <c r="BK2" s="134"/>
      <c r="BL2" s="24" t="s">
        <v>16</v>
      </c>
      <c r="BM2" s="122" t="s">
        <v>10</v>
      </c>
      <c r="BN2" s="114"/>
      <c r="BO2" s="114"/>
      <c r="BP2" s="114"/>
      <c r="BQ2" s="114"/>
      <c r="BR2" s="115"/>
    </row>
    <row r="3" spans="2:70" ht="18.75" customHeight="1">
      <c r="B3" s="120" t="s">
        <v>1</v>
      </c>
      <c r="C3" s="14" t="s">
        <v>8</v>
      </c>
      <c r="D3" s="15" t="s">
        <v>9</v>
      </c>
      <c r="E3" s="50" t="s">
        <v>19</v>
      </c>
      <c r="F3" s="42" t="s">
        <v>45</v>
      </c>
      <c r="G3" s="43" t="s">
        <v>46</v>
      </c>
      <c r="H3" s="125">
        <v>1</v>
      </c>
      <c r="I3" s="125">
        <v>2</v>
      </c>
      <c r="J3" s="125">
        <v>3</v>
      </c>
      <c r="K3" s="125">
        <v>4</v>
      </c>
      <c r="L3" s="116">
        <v>5</v>
      </c>
      <c r="M3" s="118" t="s">
        <v>2</v>
      </c>
      <c r="N3" s="118" t="s">
        <v>3</v>
      </c>
      <c r="P3" s="120" t="s">
        <v>1</v>
      </c>
      <c r="Q3" s="14" t="s">
        <v>8</v>
      </c>
      <c r="R3" s="15" t="s">
        <v>9</v>
      </c>
      <c r="S3" s="50" t="s">
        <v>19</v>
      </c>
      <c r="T3" s="42" t="s">
        <v>45</v>
      </c>
      <c r="U3" s="43" t="s">
        <v>46</v>
      </c>
      <c r="V3" s="123">
        <v>1</v>
      </c>
      <c r="W3" s="125">
        <v>2</v>
      </c>
      <c r="X3" s="125">
        <v>3</v>
      </c>
      <c r="Y3" s="125">
        <v>4</v>
      </c>
      <c r="Z3" s="116">
        <v>5</v>
      </c>
      <c r="AA3" s="118" t="s">
        <v>2</v>
      </c>
      <c r="AB3" s="118" t="s">
        <v>3</v>
      </c>
      <c r="AD3" s="111" t="s">
        <v>1</v>
      </c>
      <c r="AE3" s="14" t="s">
        <v>8</v>
      </c>
      <c r="AF3" s="15" t="s">
        <v>9</v>
      </c>
      <c r="AG3" s="50" t="s">
        <v>19</v>
      </c>
      <c r="AH3" s="42" t="s">
        <v>45</v>
      </c>
      <c r="AI3" s="43" t="s">
        <v>46</v>
      </c>
      <c r="AJ3" s="123">
        <v>1</v>
      </c>
      <c r="AK3" s="125">
        <v>2</v>
      </c>
      <c r="AL3" s="125">
        <v>3</v>
      </c>
      <c r="AM3" s="125">
        <v>4</v>
      </c>
      <c r="AN3" s="116">
        <v>5</v>
      </c>
      <c r="AO3" s="118" t="s">
        <v>2</v>
      </c>
      <c r="AP3" s="118" t="s">
        <v>3</v>
      </c>
      <c r="AR3" s="120" t="s">
        <v>1</v>
      </c>
      <c r="AS3" s="14" t="s">
        <v>8</v>
      </c>
      <c r="AT3" s="15" t="s">
        <v>9</v>
      </c>
      <c r="AU3" s="50" t="s">
        <v>19</v>
      </c>
      <c r="AV3" s="42" t="s">
        <v>45</v>
      </c>
      <c r="AW3" s="43" t="s">
        <v>46</v>
      </c>
      <c r="AX3" s="123">
        <v>1</v>
      </c>
      <c r="AY3" s="125">
        <v>2</v>
      </c>
      <c r="AZ3" s="125">
        <v>3</v>
      </c>
      <c r="BA3" s="125">
        <v>4</v>
      </c>
      <c r="BB3" s="116">
        <v>5</v>
      </c>
      <c r="BC3" s="118" t="s">
        <v>2</v>
      </c>
      <c r="BD3" s="118" t="s">
        <v>3</v>
      </c>
      <c r="BF3" s="120" t="s">
        <v>1</v>
      </c>
      <c r="BG3" s="14" t="s">
        <v>8</v>
      </c>
      <c r="BH3" s="15" t="s">
        <v>9</v>
      </c>
      <c r="BI3" s="50" t="s">
        <v>19</v>
      </c>
      <c r="BJ3" s="42" t="s">
        <v>45</v>
      </c>
      <c r="BK3" s="43" t="s">
        <v>46</v>
      </c>
      <c r="BL3" s="123">
        <v>1</v>
      </c>
      <c r="BM3" s="125">
        <v>2</v>
      </c>
      <c r="BN3" s="125">
        <v>3</v>
      </c>
      <c r="BO3" s="125">
        <v>4</v>
      </c>
      <c r="BP3" s="116">
        <v>5</v>
      </c>
      <c r="BQ3" s="118" t="s">
        <v>2</v>
      </c>
      <c r="BR3" s="118" t="s">
        <v>3</v>
      </c>
    </row>
    <row r="4" spans="2:70" ht="17.25" customHeight="1" thickBot="1">
      <c r="B4" s="121"/>
      <c r="C4" s="11" t="s">
        <v>4</v>
      </c>
      <c r="D4" s="12" t="s">
        <v>6</v>
      </c>
      <c r="E4" s="12" t="s">
        <v>5</v>
      </c>
      <c r="F4" s="44" t="s">
        <v>47</v>
      </c>
      <c r="G4" s="45" t="s">
        <v>48</v>
      </c>
      <c r="H4" s="126"/>
      <c r="I4" s="126"/>
      <c r="J4" s="126"/>
      <c r="K4" s="126"/>
      <c r="L4" s="117"/>
      <c r="M4" s="119"/>
      <c r="N4" s="119"/>
      <c r="P4" s="121"/>
      <c r="Q4" s="11" t="s">
        <v>4</v>
      </c>
      <c r="R4" s="12" t="s">
        <v>6</v>
      </c>
      <c r="S4" s="12" t="s">
        <v>5</v>
      </c>
      <c r="T4" s="44" t="s">
        <v>47</v>
      </c>
      <c r="U4" s="45" t="s">
        <v>48</v>
      </c>
      <c r="V4" s="124"/>
      <c r="W4" s="126"/>
      <c r="X4" s="126"/>
      <c r="Y4" s="126"/>
      <c r="Z4" s="117"/>
      <c r="AA4" s="119"/>
      <c r="AB4" s="119"/>
      <c r="AD4" s="112"/>
      <c r="AE4" s="11" t="s">
        <v>4</v>
      </c>
      <c r="AF4" s="12" t="s">
        <v>6</v>
      </c>
      <c r="AG4" s="12" t="s">
        <v>5</v>
      </c>
      <c r="AH4" s="44" t="s">
        <v>47</v>
      </c>
      <c r="AI4" s="45" t="s">
        <v>48</v>
      </c>
      <c r="AJ4" s="124"/>
      <c r="AK4" s="126"/>
      <c r="AL4" s="126"/>
      <c r="AM4" s="126"/>
      <c r="AN4" s="117"/>
      <c r="AO4" s="119"/>
      <c r="AP4" s="119"/>
      <c r="AR4" s="121"/>
      <c r="AS4" s="11" t="s">
        <v>4</v>
      </c>
      <c r="AT4" s="12" t="s">
        <v>6</v>
      </c>
      <c r="AU4" s="12" t="s">
        <v>5</v>
      </c>
      <c r="AV4" s="44" t="s">
        <v>47</v>
      </c>
      <c r="AW4" s="45" t="s">
        <v>48</v>
      </c>
      <c r="AX4" s="124"/>
      <c r="AY4" s="126"/>
      <c r="AZ4" s="126"/>
      <c r="BA4" s="126"/>
      <c r="BB4" s="117"/>
      <c r="BC4" s="119"/>
      <c r="BD4" s="119"/>
      <c r="BF4" s="121"/>
      <c r="BG4" s="11" t="s">
        <v>4</v>
      </c>
      <c r="BH4" s="12" t="s">
        <v>6</v>
      </c>
      <c r="BI4" s="12" t="s">
        <v>5</v>
      </c>
      <c r="BJ4" s="44" t="s">
        <v>47</v>
      </c>
      <c r="BK4" s="45" t="s">
        <v>48</v>
      </c>
      <c r="BL4" s="124"/>
      <c r="BM4" s="126"/>
      <c r="BN4" s="126"/>
      <c r="BO4" s="126"/>
      <c r="BP4" s="117"/>
      <c r="BQ4" s="119"/>
      <c r="BR4" s="119"/>
    </row>
    <row r="5" spans="2:70">
      <c r="B5" s="13">
        <v>1</v>
      </c>
      <c r="C5" s="60">
        <v>3000</v>
      </c>
      <c r="D5" s="61">
        <v>3000</v>
      </c>
      <c r="E5" s="61">
        <v>150</v>
      </c>
      <c r="F5" s="62">
        <v>0.1</v>
      </c>
      <c r="G5" s="63">
        <f>ROUND(E5/D5/F5/25*1000,2)</f>
        <v>20</v>
      </c>
      <c r="H5" s="7">
        <v>692.88</v>
      </c>
      <c r="I5" s="79">
        <v>675.94</v>
      </c>
      <c r="J5" s="61">
        <v>683.76</v>
      </c>
      <c r="K5" s="61">
        <v>677.99</v>
      </c>
      <c r="L5" s="80">
        <v>679.76</v>
      </c>
      <c r="M5" s="70">
        <f>ROUND(AVERAGE(H5:L5),2)</f>
        <v>682.07</v>
      </c>
      <c r="N5" s="71">
        <f>STDEV(H5:L5)</f>
        <v>6.6946157470014507</v>
      </c>
      <c r="P5" s="13">
        <v>1</v>
      </c>
      <c r="Q5" s="60">
        <v>3000</v>
      </c>
      <c r="R5" s="61">
        <v>3000</v>
      </c>
      <c r="S5" s="61">
        <v>150</v>
      </c>
      <c r="T5" s="62">
        <v>0.1</v>
      </c>
      <c r="U5" s="63">
        <f>ROUND(S5/R5/T5/25*1000,2)</f>
        <v>20</v>
      </c>
      <c r="V5" s="17">
        <v>1862.8</v>
      </c>
      <c r="W5" s="25">
        <v>1791.4</v>
      </c>
      <c r="X5" s="15">
        <v>1804.5</v>
      </c>
      <c r="Y5" s="15">
        <v>1790.6</v>
      </c>
      <c r="Z5" s="66">
        <v>1788.2</v>
      </c>
      <c r="AA5" s="76">
        <f t="shared" ref="AA5:AA14" si="0">ROUND(AVERAGE(V5:Z5),2)</f>
        <v>1807.5</v>
      </c>
      <c r="AB5" s="71">
        <f t="shared" ref="AB5:AB14" si="1">STDEV(V5:Z5)</f>
        <v>31.561051946980449</v>
      </c>
      <c r="AD5" s="13">
        <v>1</v>
      </c>
      <c r="AE5" s="60">
        <v>3000</v>
      </c>
      <c r="AF5" s="61">
        <v>3000</v>
      </c>
      <c r="AG5" s="61">
        <v>150</v>
      </c>
      <c r="AH5" s="62">
        <v>0.1</v>
      </c>
      <c r="AI5" s="63">
        <f>ROUND(AG5/AF5/AH5/25*1000,2)</f>
        <v>20</v>
      </c>
      <c r="AJ5" s="7">
        <v>218.89</v>
      </c>
      <c r="AK5" s="79">
        <v>215.37</v>
      </c>
      <c r="AL5" s="61">
        <v>215.62</v>
      </c>
      <c r="AM5" s="61">
        <v>215.85</v>
      </c>
      <c r="AN5" s="80">
        <v>216.46</v>
      </c>
      <c r="AO5" s="76">
        <f>ROUND(AVERAGE(AJ5:AN5),2)</f>
        <v>216.44</v>
      </c>
      <c r="AP5" s="71">
        <f>STDEV(AJ5:AN5)</f>
        <v>1.4290101469198813</v>
      </c>
      <c r="AR5" s="13">
        <v>1</v>
      </c>
      <c r="AS5" s="60">
        <v>3000</v>
      </c>
      <c r="AT5" s="61">
        <v>3000</v>
      </c>
      <c r="AU5" s="61">
        <v>150</v>
      </c>
      <c r="AV5" s="62">
        <v>0.1</v>
      </c>
      <c r="AW5" s="63">
        <f>ROUND(AU5/AT5/AV5/25*1000,2)</f>
        <v>20</v>
      </c>
      <c r="AX5" s="7">
        <v>578.66999999999996</v>
      </c>
      <c r="AY5" s="79">
        <v>566.16999999999996</v>
      </c>
      <c r="AZ5" s="61">
        <v>572.11</v>
      </c>
      <c r="BA5" s="61">
        <v>566.66</v>
      </c>
      <c r="BB5" s="80">
        <v>567.51</v>
      </c>
      <c r="BC5" s="76">
        <f>ROUND(AVERAGE(AX5:BB5),2)</f>
        <v>570.22</v>
      </c>
      <c r="BD5" s="71">
        <f>STDEV(AX5:BB5)</f>
        <v>5.2771848555835144</v>
      </c>
      <c r="BF5" s="13">
        <v>1</v>
      </c>
      <c r="BG5" s="60">
        <v>3000</v>
      </c>
      <c r="BH5" s="61">
        <v>3000</v>
      </c>
      <c r="BI5" s="61">
        <v>150</v>
      </c>
      <c r="BJ5" s="62">
        <v>0.1</v>
      </c>
      <c r="BK5" s="63">
        <f>ROUND(BI5/BH5/BJ5/25*1000,2)</f>
        <v>20</v>
      </c>
      <c r="BL5" s="7">
        <v>3428.3</v>
      </c>
      <c r="BM5" s="79">
        <v>3241.6</v>
      </c>
      <c r="BN5" s="61">
        <v>3310.1</v>
      </c>
      <c r="BO5" s="61">
        <v>3258.6</v>
      </c>
      <c r="BP5" s="88">
        <v>3263.9</v>
      </c>
      <c r="BQ5" s="106">
        <f t="shared" ref="BQ5:BQ13" si="2">AVERAGE(BL5:BP5)</f>
        <v>3300.5</v>
      </c>
      <c r="BR5" s="71">
        <f t="shared" ref="BR5:BR13" si="3">STDEV(BL5:BP5)</f>
        <v>75.811245867615284</v>
      </c>
    </row>
    <row r="6" spans="2:70">
      <c r="B6" s="18">
        <v>2</v>
      </c>
      <c r="C6" s="14">
        <v>3000</v>
      </c>
      <c r="D6" s="3">
        <v>3000</v>
      </c>
      <c r="E6" s="3">
        <v>200</v>
      </c>
      <c r="F6" s="46">
        <v>0.1</v>
      </c>
      <c r="G6" s="64">
        <f t="shared" ref="G6:G14" si="4">ROUND(E6/D6/F6/25*1000,2)</f>
        <v>26.67</v>
      </c>
      <c r="H6" s="81">
        <v>662.86</v>
      </c>
      <c r="I6" s="3">
        <v>659.89</v>
      </c>
      <c r="J6" s="3">
        <v>650.21</v>
      </c>
      <c r="K6" s="3">
        <v>646.76</v>
      </c>
      <c r="L6" s="83">
        <v>652.52</v>
      </c>
      <c r="M6" s="72">
        <f>ROUND(AVERAGE(H6:L6),2)</f>
        <v>654.45000000000005</v>
      </c>
      <c r="N6" s="73">
        <f t="shared" ref="N6:N13" si="5">STDEV(H6:L6)</f>
        <v>6.7297897441153394</v>
      </c>
      <c r="P6" s="18">
        <v>2</v>
      </c>
      <c r="Q6" s="14">
        <v>3000</v>
      </c>
      <c r="R6" s="3">
        <v>3000</v>
      </c>
      <c r="S6" s="3">
        <v>200</v>
      </c>
      <c r="T6" s="46">
        <v>0.1</v>
      </c>
      <c r="U6" s="64">
        <f t="shared" ref="U6:U14" si="6">ROUND(S6/R6/T6/25*1000,2)</f>
        <v>26.67</v>
      </c>
      <c r="V6" s="4">
        <v>1846.5</v>
      </c>
      <c r="W6" s="3">
        <v>1832</v>
      </c>
      <c r="X6" s="3">
        <v>1792.7</v>
      </c>
      <c r="Y6" s="3">
        <v>1783.4</v>
      </c>
      <c r="Z6" s="67">
        <v>1798.2</v>
      </c>
      <c r="AA6" s="77">
        <f t="shared" si="0"/>
        <v>1810.56</v>
      </c>
      <c r="AB6" s="73">
        <f t="shared" si="1"/>
        <v>27.206488196751856</v>
      </c>
      <c r="AD6" s="18">
        <v>2</v>
      </c>
      <c r="AE6" s="14">
        <v>3000</v>
      </c>
      <c r="AF6" s="3">
        <v>3000</v>
      </c>
      <c r="AG6" s="3">
        <v>200</v>
      </c>
      <c r="AH6" s="46">
        <v>0.1</v>
      </c>
      <c r="AI6" s="64">
        <f t="shared" ref="AI6:AI14" si="7">ROUND(AG6/AF6/AH6/25*1000,2)</f>
        <v>26.67</v>
      </c>
      <c r="AJ6" s="81">
        <v>209.59</v>
      </c>
      <c r="AK6" s="3">
        <v>209.7</v>
      </c>
      <c r="AL6" s="3">
        <v>206.55</v>
      </c>
      <c r="AM6" s="3">
        <v>205.87</v>
      </c>
      <c r="AN6" s="83">
        <v>205.75</v>
      </c>
      <c r="AO6" s="77">
        <f>ROUND(AVERAGE(AJ6:AN6),2)</f>
        <v>207.49</v>
      </c>
      <c r="AP6" s="73">
        <f>STDEV(AJ6:AN6)</f>
        <v>1.9893265192019087</v>
      </c>
      <c r="AR6" s="18">
        <v>2</v>
      </c>
      <c r="AS6" s="14">
        <v>3000</v>
      </c>
      <c r="AT6" s="3">
        <v>3000</v>
      </c>
      <c r="AU6" s="3">
        <v>200</v>
      </c>
      <c r="AV6" s="46">
        <v>0.1</v>
      </c>
      <c r="AW6" s="64">
        <f t="shared" ref="AW6:AW14" si="8">ROUND(AU6/AT6/AV6/25*1000,2)</f>
        <v>26.67</v>
      </c>
      <c r="AX6" s="81">
        <v>554.14</v>
      </c>
      <c r="AY6" s="3">
        <v>551.92999999999995</v>
      </c>
      <c r="AZ6" s="3">
        <v>544.4</v>
      </c>
      <c r="BA6" s="82">
        <v>541.41</v>
      </c>
      <c r="BB6" s="83">
        <v>545.1</v>
      </c>
      <c r="BC6" s="77">
        <f>ROUND(AVERAGE(AX6:BB6),2)</f>
        <v>547.4</v>
      </c>
      <c r="BD6" s="73">
        <f>STDEV(AX6:BB6)</f>
        <v>5.3879151812180517</v>
      </c>
      <c r="BF6" s="18">
        <v>2</v>
      </c>
      <c r="BG6" s="14">
        <v>3000</v>
      </c>
      <c r="BH6" s="3">
        <v>3000</v>
      </c>
      <c r="BI6" s="3">
        <v>200</v>
      </c>
      <c r="BJ6" s="46">
        <v>0.1</v>
      </c>
      <c r="BK6" s="64">
        <f t="shared" ref="BK6:BK14" si="9">ROUND(BI6/BH6/BJ6/25*1000,2)</f>
        <v>26.67</v>
      </c>
      <c r="BL6" s="81">
        <v>3264.7</v>
      </c>
      <c r="BM6" s="3">
        <v>3228.6</v>
      </c>
      <c r="BN6" s="3">
        <v>3125.2</v>
      </c>
      <c r="BO6" s="3">
        <v>3094.6</v>
      </c>
      <c r="BP6" s="67">
        <v>3147.8</v>
      </c>
      <c r="BQ6" s="77">
        <f t="shared" si="2"/>
        <v>3172.1800000000003</v>
      </c>
      <c r="BR6" s="73">
        <f t="shared" si="3"/>
        <v>71.699595535818716</v>
      </c>
    </row>
    <row r="7" spans="2:70">
      <c r="B7" s="18">
        <v>3</v>
      </c>
      <c r="C7" s="14">
        <v>3000</v>
      </c>
      <c r="D7" s="3">
        <v>3000</v>
      </c>
      <c r="E7" s="3">
        <v>250</v>
      </c>
      <c r="F7" s="46">
        <v>0.1</v>
      </c>
      <c r="G7" s="64">
        <f t="shared" si="4"/>
        <v>33.33</v>
      </c>
      <c r="H7" s="84">
        <v>641.44000000000005</v>
      </c>
      <c r="I7" s="3">
        <v>641.66999999999996</v>
      </c>
      <c r="J7" s="3">
        <v>641.39</v>
      </c>
      <c r="K7" s="3">
        <v>646.80999999999995</v>
      </c>
      <c r="L7" s="83">
        <v>646.35</v>
      </c>
      <c r="M7" s="72">
        <f>ROUND(AVERAGE(I7:L7),2)</f>
        <v>644.05999999999995</v>
      </c>
      <c r="N7" s="73">
        <f>STDEV(I7:L7)</f>
        <v>2.9238958029770301</v>
      </c>
      <c r="P7" s="18">
        <v>3</v>
      </c>
      <c r="Q7" s="14">
        <v>3000</v>
      </c>
      <c r="R7" s="3">
        <v>3000</v>
      </c>
      <c r="S7" s="3">
        <v>250</v>
      </c>
      <c r="T7" s="46">
        <v>0.1</v>
      </c>
      <c r="U7" s="64">
        <f t="shared" si="6"/>
        <v>33.33</v>
      </c>
      <c r="V7" s="4">
        <v>1744.3</v>
      </c>
      <c r="W7" s="3">
        <v>1745.1</v>
      </c>
      <c r="X7" s="3">
        <v>1744.1</v>
      </c>
      <c r="Y7" s="3">
        <v>1753.2</v>
      </c>
      <c r="Z7" s="67">
        <v>1764.5</v>
      </c>
      <c r="AA7" s="77">
        <f t="shared" si="0"/>
        <v>1750.24</v>
      </c>
      <c r="AB7" s="73">
        <f t="shared" si="1"/>
        <v>8.8248512735343425</v>
      </c>
      <c r="AD7" s="18">
        <v>3</v>
      </c>
      <c r="AE7" s="14">
        <v>3000</v>
      </c>
      <c r="AF7" s="3">
        <v>3000</v>
      </c>
      <c r="AG7" s="3">
        <v>250</v>
      </c>
      <c r="AH7" s="46">
        <v>0.1</v>
      </c>
      <c r="AI7" s="64">
        <f t="shared" si="7"/>
        <v>33.33</v>
      </c>
      <c r="AJ7" s="84">
        <v>204.37</v>
      </c>
      <c r="AK7" s="3">
        <v>203.98</v>
      </c>
      <c r="AL7" s="3">
        <v>204.3</v>
      </c>
      <c r="AM7" s="3">
        <v>204.17</v>
      </c>
      <c r="AN7" s="83">
        <v>204.04</v>
      </c>
      <c r="AO7" s="77">
        <f>ROUND(AVERAGE(AK7:AN7),2)</f>
        <v>204.12</v>
      </c>
      <c r="AP7" s="73">
        <f>STDEV(AK7:AN7)</f>
        <v>0.14244882121895228</v>
      </c>
      <c r="AR7" s="18">
        <v>3</v>
      </c>
      <c r="AS7" s="14">
        <v>3000</v>
      </c>
      <c r="AT7" s="3">
        <v>3000</v>
      </c>
      <c r="AU7" s="3">
        <v>250</v>
      </c>
      <c r="AV7" s="46">
        <v>0.1</v>
      </c>
      <c r="AW7" s="64">
        <f t="shared" si="8"/>
        <v>33.33</v>
      </c>
      <c r="AX7" s="84">
        <v>528</v>
      </c>
      <c r="AY7" s="3">
        <v>528.4</v>
      </c>
      <c r="AZ7" s="3">
        <v>528.49</v>
      </c>
      <c r="BA7" s="3">
        <v>531.46</v>
      </c>
      <c r="BB7" s="83">
        <v>532.85</v>
      </c>
      <c r="BC7" s="77">
        <f>ROUND(AVERAGE(AY7:BB7),2)</f>
        <v>530.29999999999995</v>
      </c>
      <c r="BD7" s="73">
        <f>STDEV(AY7:BB7)</f>
        <v>2.2161678636782201</v>
      </c>
      <c r="BF7" s="18">
        <v>3</v>
      </c>
      <c r="BG7" s="14">
        <v>3000</v>
      </c>
      <c r="BH7" s="3">
        <v>3000</v>
      </c>
      <c r="BI7" s="3">
        <v>250</v>
      </c>
      <c r="BJ7" s="46">
        <v>0.1</v>
      </c>
      <c r="BK7" s="64">
        <f t="shared" si="9"/>
        <v>33.33</v>
      </c>
      <c r="BL7" s="84">
        <v>3015.7</v>
      </c>
      <c r="BM7" s="3">
        <v>3019.7</v>
      </c>
      <c r="BN7" s="3">
        <v>3016.5</v>
      </c>
      <c r="BO7" s="3">
        <v>3060.3</v>
      </c>
      <c r="BP7" s="67">
        <v>3073.2</v>
      </c>
      <c r="BQ7" s="77">
        <f>AVERAGE(BM7:BP7)</f>
        <v>3042.4250000000002</v>
      </c>
      <c r="BR7" s="73">
        <f>STDEV(BM7:BP7)</f>
        <v>28.607385410065024</v>
      </c>
    </row>
    <row r="8" spans="2:70">
      <c r="B8" s="18">
        <v>4</v>
      </c>
      <c r="C8" s="14">
        <v>3000</v>
      </c>
      <c r="D8" s="3">
        <v>500</v>
      </c>
      <c r="E8" s="3">
        <v>150</v>
      </c>
      <c r="F8" s="46">
        <v>0.1</v>
      </c>
      <c r="G8" s="64">
        <f t="shared" si="4"/>
        <v>120</v>
      </c>
      <c r="H8" s="81">
        <v>638.78</v>
      </c>
      <c r="I8" s="82">
        <v>635.1</v>
      </c>
      <c r="J8" s="3">
        <v>637.01</v>
      </c>
      <c r="K8" s="3">
        <v>640.29999999999995</v>
      </c>
      <c r="L8" s="83">
        <v>650.29999999999995</v>
      </c>
      <c r="M8" s="72">
        <f t="shared" ref="M8:M13" si="10">ROUND(AVERAGE(H8:L8),2)</f>
        <v>640.29999999999995</v>
      </c>
      <c r="N8" s="73">
        <f t="shared" si="5"/>
        <v>5.9197651980462664</v>
      </c>
      <c r="P8" s="18">
        <v>4</v>
      </c>
      <c r="Q8" s="14">
        <v>3000</v>
      </c>
      <c r="R8" s="3">
        <v>500</v>
      </c>
      <c r="S8" s="3">
        <v>150</v>
      </c>
      <c r="T8" s="46">
        <v>0.1</v>
      </c>
      <c r="U8" s="64">
        <f t="shared" si="6"/>
        <v>120</v>
      </c>
      <c r="V8" s="4">
        <v>1842.2</v>
      </c>
      <c r="W8" s="5">
        <v>1854.7</v>
      </c>
      <c r="X8" s="3">
        <v>1842.4</v>
      </c>
      <c r="Y8" s="3">
        <v>1845.4</v>
      </c>
      <c r="Z8" s="67">
        <v>1890.8</v>
      </c>
      <c r="AA8" s="97">
        <f t="shared" si="0"/>
        <v>1855.1</v>
      </c>
      <c r="AB8" s="73">
        <f t="shared" si="1"/>
        <v>20.593931144878528</v>
      </c>
      <c r="AD8" s="18">
        <v>4</v>
      </c>
      <c r="AE8" s="14">
        <v>3000</v>
      </c>
      <c r="AF8" s="3">
        <v>500</v>
      </c>
      <c r="AG8" s="3">
        <v>150</v>
      </c>
      <c r="AH8" s="46">
        <v>0.1</v>
      </c>
      <c r="AI8" s="64">
        <f t="shared" si="7"/>
        <v>120</v>
      </c>
      <c r="AJ8" s="81">
        <v>203.02</v>
      </c>
      <c r="AK8" s="89">
        <v>201.1</v>
      </c>
      <c r="AL8" s="3">
        <v>202.36</v>
      </c>
      <c r="AM8" s="3">
        <v>201.87</v>
      </c>
      <c r="AN8" s="83">
        <v>206.1</v>
      </c>
      <c r="AO8" s="77">
        <f t="shared" ref="AO8:AO14" si="11">ROUND(AVERAGE(AJ8:AN8),2)</f>
        <v>202.89</v>
      </c>
      <c r="AP8" s="73">
        <f>STDEV(AJ8:AN8)</f>
        <v>1.9265513229602764</v>
      </c>
      <c r="AR8" s="18">
        <v>4</v>
      </c>
      <c r="AS8" s="14">
        <v>3000</v>
      </c>
      <c r="AT8" s="3">
        <v>500</v>
      </c>
      <c r="AU8" s="3">
        <v>150</v>
      </c>
      <c r="AV8" s="46">
        <v>0.1</v>
      </c>
      <c r="AW8" s="64">
        <f t="shared" si="8"/>
        <v>120</v>
      </c>
      <c r="AX8" s="81">
        <v>540.36</v>
      </c>
      <c r="AY8" s="82">
        <v>538.48</v>
      </c>
      <c r="AZ8" s="3">
        <v>538.65</v>
      </c>
      <c r="BA8" s="3">
        <v>541.08000000000004</v>
      </c>
      <c r="BB8" s="83">
        <v>549.09</v>
      </c>
      <c r="BC8" s="77">
        <f t="shared" ref="BC8:BC14" si="12">ROUND(AVERAGE(AX8:BB8),2)</f>
        <v>541.53</v>
      </c>
      <c r="BD8" s="73">
        <f t="shared" ref="BD8:BD14" si="13">STDEV(AX8:BB8)</f>
        <v>4.3681197327912278</v>
      </c>
      <c r="BF8" s="18">
        <v>4</v>
      </c>
      <c r="BG8" s="14">
        <v>3000</v>
      </c>
      <c r="BH8" s="3">
        <v>500</v>
      </c>
      <c r="BI8" s="3">
        <v>150</v>
      </c>
      <c r="BJ8" s="46">
        <v>0.1</v>
      </c>
      <c r="BK8" s="64">
        <f t="shared" si="9"/>
        <v>120</v>
      </c>
      <c r="BL8" s="81">
        <v>3127.1</v>
      </c>
      <c r="BM8" s="82">
        <v>3128.7</v>
      </c>
      <c r="BN8" s="3">
        <v>3119.7</v>
      </c>
      <c r="BO8" s="3">
        <v>3145.2</v>
      </c>
      <c r="BP8" s="67">
        <v>3254.7</v>
      </c>
      <c r="BQ8" s="77">
        <f t="shared" si="2"/>
        <v>3155.0800000000004</v>
      </c>
      <c r="BR8" s="73">
        <f t="shared" si="3"/>
        <v>56.463014443084766</v>
      </c>
    </row>
    <row r="9" spans="2:70">
      <c r="B9" s="18">
        <v>5</v>
      </c>
      <c r="C9" s="14">
        <v>3000</v>
      </c>
      <c r="D9" s="3">
        <v>500</v>
      </c>
      <c r="E9" s="3">
        <v>200</v>
      </c>
      <c r="F9" s="46">
        <v>0.1</v>
      </c>
      <c r="G9" s="64">
        <f t="shared" si="4"/>
        <v>160</v>
      </c>
      <c r="H9" s="81">
        <v>645.69000000000005</v>
      </c>
      <c r="I9" s="3">
        <v>636.75</v>
      </c>
      <c r="J9" s="3">
        <v>637.42999999999995</v>
      </c>
      <c r="K9" s="3">
        <v>637.05999999999995</v>
      </c>
      <c r="L9" s="83">
        <v>637.4</v>
      </c>
      <c r="M9" s="72">
        <f t="shared" si="10"/>
        <v>638.87</v>
      </c>
      <c r="N9" s="73">
        <f t="shared" si="5"/>
        <v>3.8248307152082286</v>
      </c>
      <c r="P9" s="18">
        <v>5</v>
      </c>
      <c r="Q9" s="14">
        <v>3000</v>
      </c>
      <c r="R9" s="3">
        <v>500</v>
      </c>
      <c r="S9" s="3">
        <v>200</v>
      </c>
      <c r="T9" s="46">
        <v>0.1</v>
      </c>
      <c r="U9" s="64">
        <f t="shared" si="6"/>
        <v>160</v>
      </c>
      <c r="V9" s="4">
        <v>1789.7</v>
      </c>
      <c r="W9" s="3">
        <v>1774.8</v>
      </c>
      <c r="X9" s="3">
        <v>1774.8</v>
      </c>
      <c r="Y9" s="3">
        <v>1771.4</v>
      </c>
      <c r="Z9" s="67">
        <v>1766.8</v>
      </c>
      <c r="AA9" s="77">
        <f t="shared" si="0"/>
        <v>1775.5</v>
      </c>
      <c r="AB9" s="73">
        <f t="shared" si="1"/>
        <v>8.5895285085969864</v>
      </c>
      <c r="AD9" s="18">
        <v>5</v>
      </c>
      <c r="AE9" s="14">
        <v>3000</v>
      </c>
      <c r="AF9" s="3">
        <v>500</v>
      </c>
      <c r="AG9" s="3">
        <v>200</v>
      </c>
      <c r="AH9" s="46">
        <v>0.1</v>
      </c>
      <c r="AI9" s="64">
        <f t="shared" si="7"/>
        <v>160</v>
      </c>
      <c r="AJ9" s="81">
        <v>205.86</v>
      </c>
      <c r="AK9" s="3">
        <v>202.45</v>
      </c>
      <c r="AL9" s="29">
        <v>201.88</v>
      </c>
      <c r="AM9" s="3">
        <v>202.92</v>
      </c>
      <c r="AN9" s="83">
        <v>202.24</v>
      </c>
      <c r="AO9" s="77">
        <f t="shared" si="11"/>
        <v>203.07</v>
      </c>
      <c r="AP9" s="73">
        <f>STDEV(AJ9:AN9)</f>
        <v>1.6043690348545194</v>
      </c>
      <c r="AR9" s="18">
        <v>5</v>
      </c>
      <c r="AS9" s="14">
        <v>3000</v>
      </c>
      <c r="AT9" s="3">
        <v>500</v>
      </c>
      <c r="AU9" s="3">
        <v>200</v>
      </c>
      <c r="AV9" s="46">
        <v>0.1</v>
      </c>
      <c r="AW9" s="64">
        <f t="shared" si="8"/>
        <v>160</v>
      </c>
      <c r="AX9" s="81">
        <v>534.1</v>
      </c>
      <c r="AY9" s="3">
        <v>526.65</v>
      </c>
      <c r="AZ9" s="3">
        <v>527.86</v>
      </c>
      <c r="BA9" s="3">
        <v>527.14</v>
      </c>
      <c r="BB9" s="83">
        <v>526.96</v>
      </c>
      <c r="BC9" s="77">
        <f t="shared" si="12"/>
        <v>528.54</v>
      </c>
      <c r="BD9" s="73">
        <f t="shared" si="13"/>
        <v>3.138649391059801</v>
      </c>
      <c r="BF9" s="18">
        <v>5</v>
      </c>
      <c r="BG9" s="14">
        <v>3000</v>
      </c>
      <c r="BH9" s="3">
        <v>500</v>
      </c>
      <c r="BI9" s="3">
        <v>200</v>
      </c>
      <c r="BJ9" s="46">
        <v>0.1</v>
      </c>
      <c r="BK9" s="64">
        <f t="shared" si="9"/>
        <v>160</v>
      </c>
      <c r="BL9" s="81">
        <v>3099.6</v>
      </c>
      <c r="BM9" s="3">
        <v>3034.6</v>
      </c>
      <c r="BN9" s="3">
        <v>3040.4</v>
      </c>
      <c r="BO9" s="3">
        <v>3028.4</v>
      </c>
      <c r="BP9" s="67">
        <v>3028.3</v>
      </c>
      <c r="BQ9" s="77">
        <f t="shared" si="2"/>
        <v>3046.2599999999998</v>
      </c>
      <c r="BR9" s="73">
        <f t="shared" si="3"/>
        <v>30.236534192926204</v>
      </c>
    </row>
    <row r="10" spans="2:70">
      <c r="B10" s="18">
        <v>6</v>
      </c>
      <c r="C10" s="14">
        <v>3000</v>
      </c>
      <c r="D10" s="3">
        <v>500</v>
      </c>
      <c r="E10" s="3">
        <v>250</v>
      </c>
      <c r="F10" s="46">
        <v>0.1</v>
      </c>
      <c r="G10" s="64">
        <f t="shared" si="4"/>
        <v>200</v>
      </c>
      <c r="H10" s="81">
        <v>661.24</v>
      </c>
      <c r="I10" s="3">
        <v>660.32</v>
      </c>
      <c r="J10" s="3">
        <v>660.2</v>
      </c>
      <c r="K10" s="3">
        <v>658.79</v>
      </c>
      <c r="L10" s="83">
        <v>662.33</v>
      </c>
      <c r="M10" s="72">
        <f t="shared" si="10"/>
        <v>660.58</v>
      </c>
      <c r="N10" s="73">
        <f t="shared" si="5"/>
        <v>1.3147357148872378</v>
      </c>
      <c r="P10" s="18">
        <v>6</v>
      </c>
      <c r="Q10" s="14">
        <v>3000</v>
      </c>
      <c r="R10" s="3">
        <v>500</v>
      </c>
      <c r="S10" s="3">
        <v>250</v>
      </c>
      <c r="T10" s="46">
        <v>0.1</v>
      </c>
      <c r="U10" s="64">
        <f t="shared" si="6"/>
        <v>200</v>
      </c>
      <c r="V10" s="4">
        <v>1707.7</v>
      </c>
      <c r="W10" s="3">
        <v>1720.3</v>
      </c>
      <c r="X10" s="3">
        <v>1723.4</v>
      </c>
      <c r="Y10" s="3">
        <v>1708.7</v>
      </c>
      <c r="Z10" s="67">
        <v>1717.7</v>
      </c>
      <c r="AA10" s="77">
        <f t="shared" si="0"/>
        <v>1715.56</v>
      </c>
      <c r="AB10" s="73">
        <f t="shared" si="1"/>
        <v>7.0241013660111689</v>
      </c>
      <c r="AD10" s="18">
        <v>6</v>
      </c>
      <c r="AE10" s="14">
        <v>3000</v>
      </c>
      <c r="AF10" s="3">
        <v>500</v>
      </c>
      <c r="AG10" s="3">
        <v>250</v>
      </c>
      <c r="AH10" s="46">
        <v>0.1</v>
      </c>
      <c r="AI10" s="64">
        <f t="shared" si="7"/>
        <v>200</v>
      </c>
      <c r="AJ10" s="81">
        <v>210.2</v>
      </c>
      <c r="AK10" s="3">
        <v>209.71</v>
      </c>
      <c r="AL10" s="3">
        <v>208.11</v>
      </c>
      <c r="AM10" s="3">
        <v>208.24</v>
      </c>
      <c r="AN10" s="83">
        <v>209.3</v>
      </c>
      <c r="AO10" s="77">
        <f t="shared" si="11"/>
        <v>209.11</v>
      </c>
      <c r="AP10" s="73">
        <f>STDEV(AJ10:AN10)</f>
        <v>0.91393106961082482</v>
      </c>
      <c r="AR10" s="18">
        <v>6</v>
      </c>
      <c r="AS10" s="14">
        <v>3000</v>
      </c>
      <c r="AT10" s="3">
        <v>500</v>
      </c>
      <c r="AU10" s="3">
        <v>250</v>
      </c>
      <c r="AV10" s="46">
        <v>0.1</v>
      </c>
      <c r="AW10" s="64">
        <f t="shared" si="8"/>
        <v>200</v>
      </c>
      <c r="AX10" s="81">
        <v>539.20000000000005</v>
      </c>
      <c r="AY10" s="3">
        <v>539.05999999999995</v>
      </c>
      <c r="AZ10" s="3">
        <v>539</v>
      </c>
      <c r="BA10" s="3">
        <v>536.27</v>
      </c>
      <c r="BB10" s="83">
        <v>540.37</v>
      </c>
      <c r="BC10" s="77">
        <f t="shared" si="12"/>
        <v>538.78</v>
      </c>
      <c r="BD10" s="73">
        <f t="shared" si="13"/>
        <v>1.5109103216273387</v>
      </c>
      <c r="BF10" s="18">
        <v>6</v>
      </c>
      <c r="BG10" s="14">
        <v>3000</v>
      </c>
      <c r="BH10" s="3">
        <v>500</v>
      </c>
      <c r="BI10" s="3">
        <v>250</v>
      </c>
      <c r="BJ10" s="46">
        <v>0.1</v>
      </c>
      <c r="BK10" s="64">
        <f t="shared" si="9"/>
        <v>200</v>
      </c>
      <c r="BL10" s="81">
        <v>3064.8</v>
      </c>
      <c r="BM10" s="3">
        <v>3076</v>
      </c>
      <c r="BN10" s="3">
        <v>3087.5</v>
      </c>
      <c r="BO10" s="3">
        <v>3059.2</v>
      </c>
      <c r="BP10" s="67">
        <v>3087.1</v>
      </c>
      <c r="BQ10" s="77">
        <f t="shared" si="2"/>
        <v>3074.92</v>
      </c>
      <c r="BR10" s="73">
        <f t="shared" si="3"/>
        <v>12.819009322096615</v>
      </c>
    </row>
    <row r="11" spans="2:70">
      <c r="B11" s="18">
        <v>7</v>
      </c>
      <c r="C11" s="14">
        <v>3000</v>
      </c>
      <c r="D11" s="3">
        <v>300</v>
      </c>
      <c r="E11" s="3">
        <v>150</v>
      </c>
      <c r="F11" s="46">
        <v>0.1</v>
      </c>
      <c r="G11" s="64">
        <f t="shared" si="4"/>
        <v>200</v>
      </c>
      <c r="H11" s="81">
        <v>629.20000000000005</v>
      </c>
      <c r="I11" s="3">
        <v>632.69000000000005</v>
      </c>
      <c r="J11" s="3">
        <v>623.41</v>
      </c>
      <c r="K11" s="3">
        <v>626.64</v>
      </c>
      <c r="L11" s="83">
        <v>628.64</v>
      </c>
      <c r="M11" s="109">
        <f t="shared" si="10"/>
        <v>628.12</v>
      </c>
      <c r="N11" s="73">
        <f t="shared" si="5"/>
        <v>3.4167279669297979</v>
      </c>
      <c r="P11" s="18">
        <v>7</v>
      </c>
      <c r="Q11" s="14">
        <v>3000</v>
      </c>
      <c r="R11" s="3">
        <v>300</v>
      </c>
      <c r="S11" s="3">
        <v>150</v>
      </c>
      <c r="T11" s="46">
        <v>0.1</v>
      </c>
      <c r="U11" s="64">
        <f t="shared" si="6"/>
        <v>200</v>
      </c>
      <c r="V11" s="4">
        <v>1767.8</v>
      </c>
      <c r="W11" s="3">
        <v>1770.9</v>
      </c>
      <c r="X11" s="3">
        <v>1753.9</v>
      </c>
      <c r="Y11" s="3">
        <v>1752.2</v>
      </c>
      <c r="Z11" s="5">
        <v>1758.1</v>
      </c>
      <c r="AA11" s="77">
        <f t="shared" si="0"/>
        <v>1760.58</v>
      </c>
      <c r="AB11" s="73">
        <f t="shared" si="1"/>
        <v>8.361040605092164</v>
      </c>
      <c r="AD11" s="18">
        <v>7</v>
      </c>
      <c r="AE11" s="14">
        <v>3000</v>
      </c>
      <c r="AF11" s="3">
        <v>300</v>
      </c>
      <c r="AG11" s="3">
        <v>150</v>
      </c>
      <c r="AH11" s="46">
        <v>0.1</v>
      </c>
      <c r="AI11" s="64">
        <f t="shared" si="7"/>
        <v>200</v>
      </c>
      <c r="AJ11" s="81">
        <v>199.27</v>
      </c>
      <c r="AK11" s="3">
        <v>199.63</v>
      </c>
      <c r="AL11" s="3">
        <v>198.63</v>
      </c>
      <c r="AM11" s="3">
        <v>199.25</v>
      </c>
      <c r="AN11" s="83">
        <v>199.76</v>
      </c>
      <c r="AO11" s="108">
        <f t="shared" si="11"/>
        <v>199.31</v>
      </c>
      <c r="AP11" s="73">
        <f>STDEV(AJ11:AN11)</f>
        <v>0.43945420694311094</v>
      </c>
      <c r="AR11" s="18">
        <v>7</v>
      </c>
      <c r="AS11" s="14">
        <v>3000</v>
      </c>
      <c r="AT11" s="3">
        <v>300</v>
      </c>
      <c r="AU11" s="3">
        <v>150</v>
      </c>
      <c r="AV11" s="46">
        <v>0.1</v>
      </c>
      <c r="AW11" s="64">
        <f t="shared" si="8"/>
        <v>200</v>
      </c>
      <c r="AX11" s="81">
        <v>520.21</v>
      </c>
      <c r="AY11" s="3">
        <v>522.57000000000005</v>
      </c>
      <c r="AZ11" s="3">
        <v>516.14</v>
      </c>
      <c r="BA11" s="3">
        <v>517.52</v>
      </c>
      <c r="BB11" s="83">
        <v>520.04</v>
      </c>
      <c r="BC11" s="108">
        <f t="shared" si="12"/>
        <v>519.29999999999995</v>
      </c>
      <c r="BD11" s="73">
        <f t="shared" si="13"/>
        <v>2.5111013519967931</v>
      </c>
      <c r="BF11" s="18">
        <v>7</v>
      </c>
      <c r="BG11" s="14">
        <v>3000</v>
      </c>
      <c r="BH11" s="3">
        <v>300</v>
      </c>
      <c r="BI11" s="3">
        <v>150</v>
      </c>
      <c r="BJ11" s="46">
        <v>0.1</v>
      </c>
      <c r="BK11" s="64">
        <f t="shared" si="9"/>
        <v>200</v>
      </c>
      <c r="BL11" s="81">
        <v>2993.1</v>
      </c>
      <c r="BM11" s="3">
        <v>3016.6</v>
      </c>
      <c r="BN11" s="3">
        <v>2945.5</v>
      </c>
      <c r="BO11" s="3">
        <v>2959.5</v>
      </c>
      <c r="BP11" s="67">
        <v>2976.2</v>
      </c>
      <c r="BQ11" s="108">
        <f t="shared" si="2"/>
        <v>2978.1800000000003</v>
      </c>
      <c r="BR11" s="73">
        <f t="shared" si="3"/>
        <v>27.926456989743574</v>
      </c>
    </row>
    <row r="12" spans="2:70">
      <c r="B12" s="18">
        <v>8</v>
      </c>
      <c r="C12" s="14">
        <v>3000</v>
      </c>
      <c r="D12" s="3">
        <v>300</v>
      </c>
      <c r="E12" s="3">
        <v>200</v>
      </c>
      <c r="F12" s="46">
        <v>0.1</v>
      </c>
      <c r="G12" s="64">
        <f t="shared" si="4"/>
        <v>266.67</v>
      </c>
      <c r="H12" s="81">
        <v>716.92</v>
      </c>
      <c r="I12" s="3">
        <v>714.98</v>
      </c>
      <c r="J12" s="3">
        <v>717.57</v>
      </c>
      <c r="K12" s="3">
        <v>715.16</v>
      </c>
      <c r="L12" s="83">
        <v>718.63</v>
      </c>
      <c r="M12" s="103">
        <f t="shared" si="10"/>
        <v>716.65</v>
      </c>
      <c r="N12" s="73">
        <f t="shared" si="5"/>
        <v>1.5691303323816097</v>
      </c>
      <c r="P12" s="18">
        <v>8</v>
      </c>
      <c r="Q12" s="14">
        <v>3000</v>
      </c>
      <c r="R12" s="3">
        <v>300</v>
      </c>
      <c r="S12" s="3">
        <v>200</v>
      </c>
      <c r="T12" s="46">
        <v>0.1</v>
      </c>
      <c r="U12" s="64">
        <f t="shared" si="6"/>
        <v>266.67</v>
      </c>
      <c r="V12" s="4">
        <v>1669.3</v>
      </c>
      <c r="W12" s="3">
        <v>1673.4</v>
      </c>
      <c r="X12" s="3">
        <v>1669</v>
      </c>
      <c r="Y12" s="3">
        <v>1665.7</v>
      </c>
      <c r="Z12" s="67">
        <v>1674.1</v>
      </c>
      <c r="AA12" s="77">
        <f t="shared" si="0"/>
        <v>1670.3</v>
      </c>
      <c r="AB12" s="73">
        <f t="shared" si="1"/>
        <v>3.4604912945996391</v>
      </c>
      <c r="AD12" s="18">
        <v>8</v>
      </c>
      <c r="AE12" s="14">
        <v>3000</v>
      </c>
      <c r="AF12" s="3">
        <v>300</v>
      </c>
      <c r="AG12" s="3">
        <v>200</v>
      </c>
      <c r="AH12" s="46">
        <v>0.1</v>
      </c>
      <c r="AI12" s="64">
        <f t="shared" si="7"/>
        <v>266.67</v>
      </c>
      <c r="AJ12" s="81">
        <v>228.13</v>
      </c>
      <c r="AK12" s="3">
        <v>226.23</v>
      </c>
      <c r="AL12" s="3">
        <v>226.94</v>
      </c>
      <c r="AM12" s="3">
        <v>227.6</v>
      </c>
      <c r="AN12" s="83">
        <v>227.76</v>
      </c>
      <c r="AO12" s="97">
        <f t="shared" si="11"/>
        <v>227.33</v>
      </c>
      <c r="AP12" s="73">
        <f>STDEV(AJ12:AN12)</f>
        <v>0.75164486295058353</v>
      </c>
      <c r="AR12" s="18">
        <v>8</v>
      </c>
      <c r="AS12" s="14">
        <v>3000</v>
      </c>
      <c r="AT12" s="3">
        <v>300</v>
      </c>
      <c r="AU12" s="3">
        <v>200</v>
      </c>
      <c r="AV12" s="46">
        <v>0.1</v>
      </c>
      <c r="AW12" s="64">
        <f t="shared" si="8"/>
        <v>266.67</v>
      </c>
      <c r="AX12" s="81">
        <v>586.69000000000005</v>
      </c>
      <c r="AY12" s="3">
        <v>586.07000000000005</v>
      </c>
      <c r="AZ12" s="3">
        <v>586.65</v>
      </c>
      <c r="BA12" s="3">
        <v>585.86</v>
      </c>
      <c r="BB12" s="83">
        <v>588.87</v>
      </c>
      <c r="BC12" s="97">
        <f t="shared" si="12"/>
        <v>586.83000000000004</v>
      </c>
      <c r="BD12" s="73">
        <f t="shared" si="13"/>
        <v>1.1970881337645851</v>
      </c>
      <c r="BF12" s="18">
        <v>8</v>
      </c>
      <c r="BG12" s="14">
        <v>3000</v>
      </c>
      <c r="BH12" s="3">
        <v>300</v>
      </c>
      <c r="BI12" s="3">
        <v>200</v>
      </c>
      <c r="BJ12" s="46">
        <v>0.1</v>
      </c>
      <c r="BK12" s="64">
        <f t="shared" si="9"/>
        <v>266.67</v>
      </c>
      <c r="BL12" s="81">
        <v>3285.7</v>
      </c>
      <c r="BM12" s="3">
        <v>3290.8</v>
      </c>
      <c r="BN12" s="3">
        <v>3293.6</v>
      </c>
      <c r="BO12" s="3">
        <v>3272.8</v>
      </c>
      <c r="BP12" s="67">
        <v>3304.1</v>
      </c>
      <c r="BQ12" s="77">
        <f t="shared" si="2"/>
        <v>3289.4</v>
      </c>
      <c r="BR12" s="73">
        <f t="shared" si="3"/>
        <v>11.455784565013349</v>
      </c>
    </row>
    <row r="13" spans="2:70">
      <c r="B13" s="19" t="s">
        <v>17</v>
      </c>
      <c r="C13" s="20">
        <v>3000</v>
      </c>
      <c r="D13" s="21">
        <v>300</v>
      </c>
      <c r="E13" s="21">
        <v>250</v>
      </c>
      <c r="F13" s="46">
        <v>0.1</v>
      </c>
      <c r="G13" s="64">
        <f t="shared" si="4"/>
        <v>333.33</v>
      </c>
      <c r="H13" s="85">
        <v>708.68</v>
      </c>
      <c r="I13" s="21">
        <v>704.83</v>
      </c>
      <c r="J13" s="21">
        <v>702.25</v>
      </c>
      <c r="K13" s="21">
        <v>715.04</v>
      </c>
      <c r="L13" s="86">
        <v>696.23</v>
      </c>
      <c r="M13" s="72">
        <f t="shared" si="10"/>
        <v>705.41</v>
      </c>
      <c r="N13" s="73">
        <f t="shared" si="5"/>
        <v>7.0360521601249975</v>
      </c>
      <c r="P13" s="19" t="s">
        <v>17</v>
      </c>
      <c r="Q13" s="20">
        <v>3000</v>
      </c>
      <c r="R13" s="21">
        <v>300</v>
      </c>
      <c r="S13" s="21">
        <v>250</v>
      </c>
      <c r="T13" s="46">
        <v>0.1</v>
      </c>
      <c r="U13" s="64">
        <f t="shared" si="6"/>
        <v>333.33</v>
      </c>
      <c r="V13" s="22">
        <v>1649.6</v>
      </c>
      <c r="W13" s="21">
        <v>1653.5</v>
      </c>
      <c r="X13" s="21">
        <v>1662.9</v>
      </c>
      <c r="Y13" s="21">
        <v>1660.3</v>
      </c>
      <c r="Z13" s="68">
        <v>1664.4</v>
      </c>
      <c r="AA13" s="108">
        <f t="shared" si="0"/>
        <v>1658.14</v>
      </c>
      <c r="AB13" s="73">
        <f t="shared" si="1"/>
        <v>6.3437370689524046</v>
      </c>
      <c r="AD13" s="19" t="s">
        <v>17</v>
      </c>
      <c r="AE13" s="20">
        <v>3000</v>
      </c>
      <c r="AF13" s="21">
        <v>300</v>
      </c>
      <c r="AG13" s="21">
        <v>250</v>
      </c>
      <c r="AH13" s="46">
        <v>0.1</v>
      </c>
      <c r="AI13" s="64">
        <f t="shared" si="7"/>
        <v>333.33</v>
      </c>
      <c r="AJ13" s="90">
        <v>225.62</v>
      </c>
      <c r="AK13" s="3">
        <v>224.7</v>
      </c>
      <c r="AL13" s="3">
        <v>222.46</v>
      </c>
      <c r="AM13" s="3">
        <v>228.19</v>
      </c>
      <c r="AN13" s="83">
        <v>221.59</v>
      </c>
      <c r="AO13" s="77">
        <f t="shared" si="11"/>
        <v>224.51</v>
      </c>
      <c r="AP13" s="73">
        <f>STDEV(AJ12,AN13)</f>
        <v>4.6244783489600154</v>
      </c>
      <c r="AR13" s="19" t="s">
        <v>17</v>
      </c>
      <c r="AS13" s="20">
        <v>3000</v>
      </c>
      <c r="AT13" s="21">
        <v>300</v>
      </c>
      <c r="AU13" s="21">
        <v>250</v>
      </c>
      <c r="AV13" s="46">
        <v>0.1</v>
      </c>
      <c r="AW13" s="64">
        <f t="shared" si="8"/>
        <v>333.33</v>
      </c>
      <c r="AX13" s="85">
        <v>577.04999999999995</v>
      </c>
      <c r="AY13" s="21">
        <v>572.58000000000004</v>
      </c>
      <c r="AZ13" s="21">
        <v>569.28</v>
      </c>
      <c r="BA13" s="21">
        <v>580.47</v>
      </c>
      <c r="BB13" s="86">
        <v>564.85</v>
      </c>
      <c r="BC13" s="77">
        <f t="shared" si="12"/>
        <v>572.85</v>
      </c>
      <c r="BD13" s="73">
        <f t="shared" si="13"/>
        <v>6.1749923076875133</v>
      </c>
      <c r="BF13" s="19" t="s">
        <v>17</v>
      </c>
      <c r="BG13" s="20">
        <v>3000</v>
      </c>
      <c r="BH13" s="21">
        <v>300</v>
      </c>
      <c r="BI13" s="21">
        <v>250</v>
      </c>
      <c r="BJ13" s="46">
        <v>0.1</v>
      </c>
      <c r="BK13" s="64">
        <f t="shared" si="9"/>
        <v>333.33</v>
      </c>
      <c r="BL13" s="85">
        <v>3215.4</v>
      </c>
      <c r="BM13" s="21">
        <v>3196.4</v>
      </c>
      <c r="BN13" s="21">
        <v>3202.1</v>
      </c>
      <c r="BO13" s="21">
        <v>3250.3</v>
      </c>
      <c r="BP13" s="68">
        <v>3175.7</v>
      </c>
      <c r="BQ13" s="77">
        <f t="shared" si="2"/>
        <v>3207.9800000000005</v>
      </c>
      <c r="BR13" s="73">
        <f t="shared" si="3"/>
        <v>27.643751554374937</v>
      </c>
    </row>
    <row r="14" spans="2:70" ht="16.5" thickBot="1">
      <c r="B14" s="23" t="s">
        <v>18</v>
      </c>
      <c r="C14" s="11">
        <v>3000</v>
      </c>
      <c r="D14" s="12">
        <v>300</v>
      </c>
      <c r="E14" s="12">
        <v>225</v>
      </c>
      <c r="F14" s="47">
        <v>0.1</v>
      </c>
      <c r="G14" s="65">
        <f t="shared" si="4"/>
        <v>300</v>
      </c>
      <c r="H14" s="11">
        <v>692.61</v>
      </c>
      <c r="I14" s="12">
        <v>687.33</v>
      </c>
      <c r="J14" s="12">
        <v>678.29</v>
      </c>
      <c r="K14" s="12">
        <v>701.07</v>
      </c>
      <c r="L14" s="87">
        <v>682.87</v>
      </c>
      <c r="M14" s="74">
        <f>ROUND(AVERAGE(H14:L14),2)</f>
        <v>688.43</v>
      </c>
      <c r="N14" s="75">
        <f>STDEV(H14:L14)</f>
        <v>8.8343805668535982</v>
      </c>
      <c r="P14" s="23" t="s">
        <v>18</v>
      </c>
      <c r="Q14" s="11">
        <v>3000</v>
      </c>
      <c r="R14" s="12">
        <v>300</v>
      </c>
      <c r="S14" s="12">
        <v>225</v>
      </c>
      <c r="T14" s="47">
        <v>0.1</v>
      </c>
      <c r="U14" s="65">
        <f t="shared" si="6"/>
        <v>300</v>
      </c>
      <c r="V14" s="51">
        <v>1683.2</v>
      </c>
      <c r="W14" s="12">
        <v>1668.6</v>
      </c>
      <c r="X14" s="12">
        <v>1666.9</v>
      </c>
      <c r="Y14" s="12">
        <v>1671.7</v>
      </c>
      <c r="Z14" s="69">
        <v>1665.7</v>
      </c>
      <c r="AA14" s="78">
        <f t="shared" si="0"/>
        <v>1671.22</v>
      </c>
      <c r="AB14" s="75">
        <f t="shared" si="1"/>
        <v>7.0666116350058523</v>
      </c>
      <c r="AD14" s="23" t="s">
        <v>18</v>
      </c>
      <c r="AE14" s="11">
        <v>3000</v>
      </c>
      <c r="AF14" s="12">
        <v>300</v>
      </c>
      <c r="AG14" s="12">
        <v>225</v>
      </c>
      <c r="AH14" s="47">
        <v>0.1</v>
      </c>
      <c r="AI14" s="65">
        <f t="shared" si="7"/>
        <v>300</v>
      </c>
      <c r="AJ14" s="11">
        <v>218.34</v>
      </c>
      <c r="AK14" s="12">
        <v>217.45</v>
      </c>
      <c r="AL14" s="12">
        <v>215</v>
      </c>
      <c r="AM14" s="12">
        <v>222.61</v>
      </c>
      <c r="AN14" s="87">
        <v>217.54</v>
      </c>
      <c r="AO14" s="78">
        <f t="shared" si="11"/>
        <v>218.19</v>
      </c>
      <c r="AP14" s="75">
        <f>STDEV(AJ14:AN14)</f>
        <v>2.770608236470836</v>
      </c>
      <c r="AR14" s="23" t="s">
        <v>18</v>
      </c>
      <c r="AS14" s="11">
        <v>3000</v>
      </c>
      <c r="AT14" s="12">
        <v>300</v>
      </c>
      <c r="AU14" s="12">
        <v>225</v>
      </c>
      <c r="AV14" s="47">
        <v>0.1</v>
      </c>
      <c r="AW14" s="95">
        <f t="shared" si="8"/>
        <v>300</v>
      </c>
      <c r="AX14" s="11">
        <v>559.01</v>
      </c>
      <c r="AY14" s="12">
        <v>554.77</v>
      </c>
      <c r="AZ14" s="12">
        <v>548.24</v>
      </c>
      <c r="BA14" s="12">
        <v>567.34</v>
      </c>
      <c r="BB14" s="87">
        <v>553.29</v>
      </c>
      <c r="BC14" s="78">
        <f t="shared" si="12"/>
        <v>556.53</v>
      </c>
      <c r="BD14" s="75">
        <f t="shared" si="13"/>
        <v>7.1645969879680038</v>
      </c>
      <c r="BF14" s="23" t="s">
        <v>18</v>
      </c>
      <c r="BG14" s="11">
        <v>3000</v>
      </c>
      <c r="BH14" s="12">
        <v>300</v>
      </c>
      <c r="BI14" s="12">
        <v>225</v>
      </c>
      <c r="BJ14" s="47">
        <v>0.1</v>
      </c>
      <c r="BK14" s="65">
        <f t="shared" si="9"/>
        <v>300</v>
      </c>
      <c r="BL14" s="11">
        <v>3189.3</v>
      </c>
      <c r="BM14" s="12">
        <v>3137.4</v>
      </c>
      <c r="BN14" s="12">
        <v>3093.2</v>
      </c>
      <c r="BO14" s="12">
        <v>3201.4</v>
      </c>
      <c r="BP14" s="69">
        <v>3108.2</v>
      </c>
      <c r="BQ14" s="11">
        <f>AVERAGE(BL14:BP14)</f>
        <v>3145.9</v>
      </c>
      <c r="BR14" s="75">
        <f>STDEV(BL14:BP14)</f>
        <v>48.048517146734241</v>
      </c>
    </row>
    <row r="15" spans="2:70">
      <c r="L15" s="37" t="s">
        <v>43</v>
      </c>
      <c r="M15" s="38">
        <f>AVERAGE(M5:M14)</f>
        <v>665.89400000000001</v>
      </c>
      <c r="Z15" s="37" t="s">
        <v>43</v>
      </c>
      <c r="AA15" s="39">
        <f>AVERAGE(AA5:AA14)</f>
        <v>1747.4699999999998</v>
      </c>
      <c r="AK15" s="5"/>
      <c r="AL15" s="5"/>
      <c r="AM15" s="5"/>
      <c r="AN15" s="40" t="s">
        <v>44</v>
      </c>
      <c r="AO15" s="41">
        <f>AVERAGE(AO5:AO14)</f>
        <v>211.24599999999995</v>
      </c>
      <c r="BB15" s="37" t="s">
        <v>43</v>
      </c>
      <c r="BC15" s="41">
        <f>AVERAGE(BC5:BC14)</f>
        <v>549.22799999999995</v>
      </c>
      <c r="BP15" s="40" t="s">
        <v>44</v>
      </c>
      <c r="BQ15" s="41">
        <f>AVERAGE(BP5:BP14)</f>
        <v>3141.92</v>
      </c>
    </row>
    <row r="16" spans="2:70">
      <c r="B16" s="32" t="s">
        <v>36</v>
      </c>
      <c r="C16" s="33" t="s">
        <v>30</v>
      </c>
      <c r="D16" s="33" t="s">
        <v>31</v>
      </c>
      <c r="O16" s="32" t="s">
        <v>36</v>
      </c>
      <c r="P16" s="33" t="s">
        <v>30</v>
      </c>
      <c r="Q16" s="33" t="s">
        <v>31</v>
      </c>
      <c r="AB16" s="32" t="s">
        <v>36</v>
      </c>
      <c r="AC16" s="33" t="s">
        <v>30</v>
      </c>
      <c r="AD16" s="33" t="s">
        <v>31</v>
      </c>
      <c r="AK16" s="5"/>
      <c r="AL16" s="5"/>
      <c r="AO16" s="32" t="s">
        <v>36</v>
      </c>
      <c r="AP16" s="33" t="s">
        <v>30</v>
      </c>
      <c r="AQ16" s="33" t="s">
        <v>31</v>
      </c>
      <c r="BB16" s="32" t="s">
        <v>36</v>
      </c>
      <c r="BC16" s="33" t="s">
        <v>30</v>
      </c>
      <c r="BD16" s="33" t="s">
        <v>31</v>
      </c>
    </row>
    <row r="17" spans="2:56" ht="17.25" customHeight="1">
      <c r="B17" s="32" t="s">
        <v>32</v>
      </c>
      <c r="C17" s="34">
        <f>SUM(M5:M7)/3</f>
        <v>660.19333333333327</v>
      </c>
      <c r="D17" s="35">
        <f>SUM(M5,M8,M11)/3</f>
        <v>650.1633333333333</v>
      </c>
      <c r="M17" s="1" t="s">
        <v>12</v>
      </c>
      <c r="N17" s="30" t="s">
        <v>22</v>
      </c>
      <c r="O17" s="32" t="s">
        <v>32</v>
      </c>
      <c r="P17" s="34">
        <f>SUM(AA5:AA7)/3</f>
        <v>1789.4333333333334</v>
      </c>
      <c r="Q17" s="35">
        <f>SUM(AA5,AA7,AA11)/3</f>
        <v>1772.7733333333333</v>
      </c>
      <c r="AB17" s="32" t="s">
        <v>32</v>
      </c>
      <c r="AC17" s="34">
        <f>SUM(AO5:AO7)/3</f>
        <v>209.35</v>
      </c>
      <c r="AD17" s="35">
        <f>SUM(AO5,AO8,AO11)/3</f>
        <v>206.21333333333334</v>
      </c>
      <c r="AK17" s="5"/>
      <c r="AL17" s="5"/>
      <c r="AO17" s="32" t="s">
        <v>32</v>
      </c>
      <c r="AP17" s="34">
        <f>SUM(BC5:BC7)/3</f>
        <v>549.30666666666662</v>
      </c>
      <c r="AQ17" s="35">
        <f>SUM(BC5,BC8,BC11)/3</f>
        <v>543.68333333333328</v>
      </c>
      <c r="BB17" s="32" t="s">
        <v>32</v>
      </c>
      <c r="BC17" s="34">
        <f>SUM(BQ5:BQ7)/3</f>
        <v>3171.7016666666664</v>
      </c>
      <c r="BD17" s="35">
        <f>SUM(BQ5,BQ8,BQ11)/3</f>
        <v>3144.5866666666666</v>
      </c>
    </row>
    <row r="18" spans="2:56" ht="16.5">
      <c r="B18" s="32" t="s">
        <v>33</v>
      </c>
      <c r="C18" s="35">
        <f>SUM(M8:M10)/3</f>
        <v>646.58333333333337</v>
      </c>
      <c r="D18" s="35">
        <f>SUM(M6,M9,M12)/3</f>
        <v>669.99000000000012</v>
      </c>
      <c r="M18" s="105" t="s">
        <v>11</v>
      </c>
      <c r="O18" s="32" t="s">
        <v>33</v>
      </c>
      <c r="P18" s="35">
        <f>SUM(AA8:AA10)/3</f>
        <v>1782.0533333333333</v>
      </c>
      <c r="Q18" s="35">
        <f>SUM(AA6,AA9,AA12)/3</f>
        <v>1752.12</v>
      </c>
      <c r="AB18" s="32" t="s">
        <v>33</v>
      </c>
      <c r="AC18" s="35">
        <f>SUM(AO8:AO10)/3</f>
        <v>205.02333333333331</v>
      </c>
      <c r="AD18" s="35">
        <f>SUM(AO6,AO9,AO12)/3</f>
        <v>212.63</v>
      </c>
      <c r="AK18" s="5"/>
      <c r="AL18" s="5"/>
      <c r="AO18" s="32" t="s">
        <v>33</v>
      </c>
      <c r="AP18" s="35">
        <f>SUM(BC8:BC10)/3</f>
        <v>536.2833333333333</v>
      </c>
      <c r="AQ18" s="35">
        <f>SUM(BC6,BC9,BC12)/3</f>
        <v>554.25666666666666</v>
      </c>
      <c r="BB18" s="32" t="s">
        <v>33</v>
      </c>
      <c r="BC18" s="35">
        <f>SUM(BQ8:BQ10)/3</f>
        <v>3092.0866666666666</v>
      </c>
      <c r="BD18" s="35">
        <f>SUM(BQ6,BQ9,BQ12)/3</f>
        <v>3169.28</v>
      </c>
    </row>
    <row r="19" spans="2:56" ht="16.5" customHeight="1" thickBot="1">
      <c r="B19" s="32" t="s">
        <v>34</v>
      </c>
      <c r="C19" s="35">
        <f>SUM(M11:M14)/3</f>
        <v>912.86999999999989</v>
      </c>
      <c r="D19" s="35">
        <f>SUM(M7,M10,M13)/3</f>
        <v>670.01666666666654</v>
      </c>
      <c r="O19" s="32" t="s">
        <v>34</v>
      </c>
      <c r="P19" s="35">
        <f>SUM(AA11:AA14)/3</f>
        <v>2253.4133333333334</v>
      </c>
      <c r="Q19" s="35">
        <f>SUM(AA7,AA10,AA13)/3</f>
        <v>1707.9800000000002</v>
      </c>
      <c r="AB19" s="32" t="s">
        <v>34</v>
      </c>
      <c r="AC19" s="35">
        <f>SUM(AO11:AO14)/3</f>
        <v>289.77999999999997</v>
      </c>
      <c r="AD19" s="35">
        <f>SUM(AO7,AO10,AO13)/3</f>
        <v>212.58</v>
      </c>
      <c r="AK19" s="5"/>
      <c r="AL19" s="5"/>
      <c r="AO19" s="32" t="s">
        <v>34</v>
      </c>
      <c r="AP19" s="35">
        <f>SUM(BC11:BC14)/3</f>
        <v>745.17000000000007</v>
      </c>
      <c r="AQ19" s="35">
        <f>SUM(BC7,BC10,BC13)/3</f>
        <v>547.30999999999995</v>
      </c>
      <c r="BB19" s="32" t="s">
        <v>34</v>
      </c>
      <c r="BC19" s="35">
        <f>SUM(BQ11:BQ14)/3</f>
        <v>4207.1533333333336</v>
      </c>
      <c r="BD19" s="35">
        <f>SUM(BQ7,BQ10,BQ13)/3</f>
        <v>3108.4416666666671</v>
      </c>
    </row>
    <row r="20" spans="2:56">
      <c r="B20" s="32" t="s">
        <v>35</v>
      </c>
      <c r="C20" s="32"/>
      <c r="D20" s="35">
        <f>M14</f>
        <v>688.43</v>
      </c>
      <c r="O20" s="32" t="s">
        <v>35</v>
      </c>
      <c r="P20" s="32"/>
      <c r="Q20" s="16">
        <f>AA14</f>
        <v>1671.22</v>
      </c>
      <c r="AB20" s="32" t="s">
        <v>35</v>
      </c>
      <c r="AC20" s="32"/>
      <c r="AD20" s="34">
        <f>AO14</f>
        <v>218.19</v>
      </c>
      <c r="AK20" s="5"/>
      <c r="AL20" s="5"/>
      <c r="AO20" s="32" t="s">
        <v>35</v>
      </c>
      <c r="AP20" s="32"/>
      <c r="AQ20" s="34">
        <f>BC14</f>
        <v>556.53</v>
      </c>
      <c r="BB20" s="32" t="s">
        <v>35</v>
      </c>
      <c r="BC20" s="32"/>
      <c r="BD20" s="32">
        <f>BQ14</f>
        <v>3145.9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1">
        <f>C17</f>
        <v>660.19333333333327</v>
      </c>
      <c r="D23" s="31"/>
      <c r="O23" s="5" t="s">
        <v>23</v>
      </c>
      <c r="P23" s="35">
        <f>P17</f>
        <v>1789.4333333333334</v>
      </c>
      <c r="Q23" s="31"/>
      <c r="AB23" s="5" t="s">
        <v>23</v>
      </c>
      <c r="AC23" s="34">
        <f>AC17</f>
        <v>209.35</v>
      </c>
      <c r="AK23" s="5"/>
      <c r="AL23" s="5"/>
      <c r="AO23" s="5" t="s">
        <v>23</v>
      </c>
      <c r="AP23" s="34">
        <f>AP17</f>
        <v>549.30666666666662</v>
      </c>
      <c r="AQ23" s="5"/>
      <c r="BB23" s="5" t="s">
        <v>23</v>
      </c>
      <c r="BC23" s="34">
        <f>BC17</f>
        <v>3171.7016666666664</v>
      </c>
      <c r="BD23" s="5"/>
    </row>
    <row r="24" spans="2:56">
      <c r="B24" s="5" t="s">
        <v>26</v>
      </c>
      <c r="C24" s="31">
        <f>C18</f>
        <v>646.58333333333337</v>
      </c>
      <c r="D24" s="31"/>
      <c r="O24" s="5" t="s">
        <v>26</v>
      </c>
      <c r="P24" s="35">
        <f>P18</f>
        <v>1782.0533333333333</v>
      </c>
      <c r="Q24" s="31"/>
      <c r="AB24" s="5" t="s">
        <v>26</v>
      </c>
      <c r="AC24" s="35">
        <f>AC18</f>
        <v>205.02333333333331</v>
      </c>
      <c r="AK24" s="5"/>
      <c r="AL24" s="5"/>
      <c r="AO24" s="5" t="s">
        <v>26</v>
      </c>
      <c r="AP24" s="35">
        <f>AP18</f>
        <v>536.2833333333333</v>
      </c>
      <c r="AQ24" s="5"/>
      <c r="BB24" s="5" t="s">
        <v>26</v>
      </c>
      <c r="BC24" s="35">
        <f>BC18</f>
        <v>3092.0866666666666</v>
      </c>
      <c r="BD24" s="5"/>
    </row>
    <row r="25" spans="2:56">
      <c r="B25" s="5" t="s">
        <v>37</v>
      </c>
      <c r="C25" s="31">
        <f>C19</f>
        <v>912.86999999999989</v>
      </c>
      <c r="D25" s="31"/>
      <c r="O25" s="5" t="s">
        <v>37</v>
      </c>
      <c r="P25" s="35">
        <f>P19</f>
        <v>2253.4133333333334</v>
      </c>
      <c r="Q25" s="31"/>
      <c r="AB25" s="5" t="s">
        <v>37</v>
      </c>
      <c r="AC25" s="35">
        <f>AC19</f>
        <v>289.77999999999997</v>
      </c>
      <c r="AK25" s="5"/>
      <c r="AL25" s="5"/>
      <c r="AO25" s="5" t="s">
        <v>37</v>
      </c>
      <c r="AP25" s="35">
        <f>AP19</f>
        <v>745.17000000000007</v>
      </c>
      <c r="AQ25" s="5"/>
      <c r="BB25" s="5" t="s">
        <v>37</v>
      </c>
      <c r="BC25" s="35">
        <f>BC19</f>
        <v>4207.1533333333336</v>
      </c>
      <c r="BD25" s="5"/>
    </row>
    <row r="26" spans="2:56">
      <c r="B26" s="5" t="s">
        <v>27</v>
      </c>
      <c r="C26" s="31"/>
      <c r="D26" s="31">
        <f>D17</f>
        <v>650.1633333333333</v>
      </c>
      <c r="O26" s="5" t="s">
        <v>27</v>
      </c>
      <c r="P26" s="31"/>
      <c r="Q26" s="31">
        <f>Q17</f>
        <v>1772.7733333333333</v>
      </c>
      <c r="AB26" s="5" t="s">
        <v>27</v>
      </c>
      <c r="AD26" s="31">
        <f>AD17</f>
        <v>206.21333333333334</v>
      </c>
      <c r="AK26" s="5"/>
      <c r="AL26" s="5"/>
      <c r="AO26" s="5" t="s">
        <v>27</v>
      </c>
      <c r="AP26" s="5"/>
      <c r="AQ26" s="31">
        <f>AQ17</f>
        <v>543.68333333333328</v>
      </c>
      <c r="BB26" s="5" t="s">
        <v>27</v>
      </c>
      <c r="BC26" s="5"/>
      <c r="BD26" s="31">
        <f>BD17</f>
        <v>3144.5866666666666</v>
      </c>
    </row>
    <row r="27" spans="2:56">
      <c r="B27" s="5" t="s">
        <v>28</v>
      </c>
      <c r="C27" s="31"/>
      <c r="D27" s="31">
        <f>D18</f>
        <v>669.99000000000012</v>
      </c>
      <c r="O27" s="5" t="s">
        <v>28</v>
      </c>
      <c r="P27" s="31"/>
      <c r="Q27" s="31">
        <f>Q18</f>
        <v>1752.12</v>
      </c>
      <c r="AB27" s="5" t="s">
        <v>28</v>
      </c>
      <c r="AD27" s="31">
        <f>AD18</f>
        <v>212.63</v>
      </c>
      <c r="AK27" s="5"/>
      <c r="AL27" s="5"/>
      <c r="AO27" s="5" t="s">
        <v>28</v>
      </c>
      <c r="AP27" s="5"/>
      <c r="AQ27" s="31">
        <f>AQ18</f>
        <v>554.25666666666666</v>
      </c>
      <c r="BB27" s="5" t="s">
        <v>28</v>
      </c>
      <c r="BC27" s="5"/>
      <c r="BD27" s="31">
        <f>BD18</f>
        <v>3169.28</v>
      </c>
    </row>
    <row r="28" spans="2:56" ht="16.5" thickBot="1">
      <c r="B28" s="5" t="s">
        <v>38</v>
      </c>
      <c r="C28" s="31"/>
      <c r="D28" s="31">
        <f>D19</f>
        <v>670.01666666666654</v>
      </c>
      <c r="O28" s="5" t="s">
        <v>38</v>
      </c>
      <c r="P28" s="31"/>
      <c r="Q28" s="31">
        <f>Q19</f>
        <v>1707.9800000000002</v>
      </c>
      <c r="AB28" s="5" t="s">
        <v>38</v>
      </c>
      <c r="AD28" s="31">
        <f>AD19</f>
        <v>212.58</v>
      </c>
      <c r="AK28" s="5"/>
      <c r="AL28" s="5"/>
      <c r="AO28" s="5" t="s">
        <v>38</v>
      </c>
      <c r="AP28" s="5"/>
      <c r="AQ28" s="31">
        <f>AQ19</f>
        <v>547.30999999999995</v>
      </c>
      <c r="BB28" s="5" t="s">
        <v>38</v>
      </c>
      <c r="BC28" s="5"/>
      <c r="BD28" s="31">
        <f>BD19</f>
        <v>3108.4416666666671</v>
      </c>
    </row>
    <row r="29" spans="2:56">
      <c r="B29" s="5" t="s">
        <v>39</v>
      </c>
      <c r="C29" s="31"/>
      <c r="D29" s="32">
        <f>D20</f>
        <v>688.43</v>
      </c>
      <c r="O29" s="5" t="s">
        <v>39</v>
      </c>
      <c r="P29" s="31"/>
      <c r="Q29" s="16">
        <f>Q20</f>
        <v>1671.22</v>
      </c>
      <c r="AB29" s="5" t="s">
        <v>39</v>
      </c>
      <c r="AD29" s="34">
        <f>AD20</f>
        <v>218.19</v>
      </c>
      <c r="AK29" s="5"/>
      <c r="AL29" s="5"/>
      <c r="AO29" s="5" t="s">
        <v>39</v>
      </c>
      <c r="AP29" s="5"/>
      <c r="AQ29" s="32">
        <f>AQ20</f>
        <v>556.53</v>
      </c>
      <c r="BB29" s="5" t="s">
        <v>39</v>
      </c>
      <c r="BC29" s="5"/>
      <c r="BD29" s="32">
        <f>BD20</f>
        <v>3145.9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BA3:BA4"/>
    <mergeCell ref="BB3:BB4"/>
    <mergeCell ref="AS2:AW2"/>
    <mergeCell ref="AK3:AK4"/>
    <mergeCell ref="M3:M4"/>
    <mergeCell ref="N3:N4"/>
    <mergeCell ref="P3:P4"/>
    <mergeCell ref="V3:V4"/>
    <mergeCell ref="W3:W4"/>
    <mergeCell ref="X3:X4"/>
    <mergeCell ref="Y3:Y4"/>
    <mergeCell ref="Z3:Z4"/>
    <mergeCell ref="AA3:AA4"/>
    <mergeCell ref="AB3:AB4"/>
    <mergeCell ref="AJ3:AJ4"/>
    <mergeCell ref="AY2:BD2"/>
    <mergeCell ref="AD3:AD4"/>
    <mergeCell ref="BR3:BR4"/>
    <mergeCell ref="BD3:BD4"/>
    <mergeCell ref="BF3:BF4"/>
    <mergeCell ref="BL3:BL4"/>
    <mergeCell ref="BM3:BM4"/>
    <mergeCell ref="BN3:BN4"/>
    <mergeCell ref="BO3:BO4"/>
    <mergeCell ref="Q2:U2"/>
    <mergeCell ref="C2:G2"/>
    <mergeCell ref="AE2:AI2"/>
    <mergeCell ref="BP3:BP4"/>
    <mergeCell ref="BQ3:BQ4"/>
    <mergeCell ref="BG2:BK2"/>
    <mergeCell ref="BC3:BC4"/>
    <mergeCell ref="AL3:AL4"/>
    <mergeCell ref="AM3:AM4"/>
    <mergeCell ref="AN3:AN4"/>
    <mergeCell ref="AO3:AO4"/>
    <mergeCell ref="AP3:AP4"/>
    <mergeCell ref="AR3:AR4"/>
    <mergeCell ref="AX3:AX4"/>
    <mergeCell ref="AY3:AY4"/>
    <mergeCell ref="AZ3:AZ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結果</vt:lpstr>
      <vt:lpstr>50 Hz</vt:lpstr>
      <vt:lpstr>200 Hz </vt:lpstr>
      <vt:lpstr>400 Hz  </vt:lpstr>
      <vt:lpstr>800 Hz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DeQian</cp:lastModifiedBy>
  <dcterms:created xsi:type="dcterms:W3CDTF">2022-09-08T04:52:15Z</dcterms:created>
  <dcterms:modified xsi:type="dcterms:W3CDTF">2023-11-16T12:40:55Z</dcterms:modified>
</cp:coreProperties>
</file>