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 codeName="ThisWorkbook"/>
  <mc:AlternateContent xmlns:mc="http://schemas.openxmlformats.org/markup-compatibility/2006">
    <mc:Choice Requires="x15">
      <x15ac:absPath xmlns:x15ac="http://schemas.microsoft.com/office/spreadsheetml/2010/11/ac" url="D:\Users\Brian\Documents\!Projects\BudgetBucketsOOP\"/>
    </mc:Choice>
  </mc:AlternateContent>
  <xr:revisionPtr revIDLastSave="0" documentId="13_ncr:1_{1FCB2555-946F-46F2-BA55-18D594BF06E2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Log 2023" sheetId="1" r:id="rId1"/>
    <sheet name="Checksums 2023" sheetId="2" r:id="rId2"/>
    <sheet name="Aggregate 2023" sheetId="3" r:id="rId3"/>
    <sheet name="Buckets" sheetId="4" r:id="rId4"/>
  </sheets>
  <externalReferences>
    <externalReference r:id="rId5"/>
  </externalReferences>
  <definedNames>
    <definedName name="CategoriesList">[1]Buckets!$C:$C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36" i="4" l="1"/>
  <c r="H35" i="4"/>
  <c r="H34" i="4"/>
  <c r="H33" i="4"/>
  <c r="H32" i="4"/>
  <c r="H31" i="4"/>
  <c r="H30" i="4"/>
  <c r="H29" i="4"/>
  <c r="H28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H13" i="4"/>
  <c r="H12" i="4"/>
  <c r="H11" i="4"/>
  <c r="H10" i="4"/>
  <c r="H9" i="4"/>
  <c r="H8" i="4"/>
  <c r="H7" i="4"/>
  <c r="H6" i="4"/>
  <c r="H5" i="4"/>
  <c r="AC6" i="3" l="1"/>
  <c r="AA6" i="3"/>
  <c r="U6" i="3"/>
  <c r="S6" i="3"/>
  <c r="M6" i="3"/>
  <c r="K6" i="3"/>
  <c r="E6" i="3"/>
  <c r="AH5" i="3"/>
  <c r="Z5" i="3"/>
  <c r="R5" i="3"/>
  <c r="J5" i="3"/>
  <c r="AG4" i="3"/>
  <c r="Y4" i="3"/>
  <c r="Q4" i="3"/>
  <c r="I4" i="3"/>
  <c r="C6" i="3"/>
  <c r="B3" i="3"/>
  <c r="B4" i="3"/>
  <c r="B5" i="3"/>
  <c r="B6" i="3"/>
  <c r="A6" i="3"/>
  <c r="AH6" i="3" s="1"/>
  <c r="A5" i="3"/>
  <c r="AG5" i="3" s="1"/>
  <c r="A4" i="3"/>
  <c r="AF4" i="3" s="1"/>
  <c r="A3" i="3"/>
  <c r="AE3" i="3" s="1"/>
  <c r="C13" i="2"/>
  <c r="D13" i="2" s="1"/>
  <c r="C16" i="2"/>
  <c r="D16" i="2" s="1"/>
  <c r="C15" i="2"/>
  <c r="D15" i="2" s="1"/>
  <c r="C14" i="2"/>
  <c r="D14" i="2" s="1"/>
  <c r="C8" i="2"/>
  <c r="D8" i="2" s="1"/>
  <c r="C7" i="2"/>
  <c r="D7" i="2" s="1"/>
  <c r="C6" i="2"/>
  <c r="D6" i="2" s="1"/>
  <c r="C5" i="2"/>
  <c r="D5" i="2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127" i="1"/>
  <c r="S128" i="1"/>
  <c r="S129" i="1"/>
  <c r="S130" i="1"/>
  <c r="S131" i="1"/>
  <c r="S132" i="1"/>
  <c r="S133" i="1"/>
  <c r="S134" i="1"/>
  <c r="S135" i="1"/>
  <c r="S136" i="1"/>
  <c r="S137" i="1"/>
  <c r="S138" i="1"/>
  <c r="S139" i="1"/>
  <c r="S140" i="1"/>
  <c r="S141" i="1"/>
  <c r="S142" i="1"/>
  <c r="S143" i="1"/>
  <c r="S144" i="1"/>
  <c r="S145" i="1"/>
  <c r="S146" i="1"/>
  <c r="S147" i="1"/>
  <c r="S148" i="1"/>
  <c r="S149" i="1"/>
  <c r="S150" i="1"/>
  <c r="S151" i="1"/>
  <c r="S152" i="1"/>
  <c r="S153" i="1"/>
  <c r="S154" i="1"/>
  <c r="S155" i="1"/>
  <c r="S156" i="1"/>
  <c r="S157" i="1"/>
  <c r="S158" i="1"/>
  <c r="S159" i="1"/>
  <c r="S160" i="1"/>
  <c r="S161" i="1"/>
  <c r="S162" i="1"/>
  <c r="S163" i="1"/>
  <c r="S164" i="1"/>
  <c r="S165" i="1"/>
  <c r="S166" i="1"/>
  <c r="S167" i="1"/>
  <c r="S168" i="1"/>
  <c r="S169" i="1"/>
  <c r="S170" i="1"/>
  <c r="S171" i="1"/>
  <c r="S172" i="1"/>
  <c r="S173" i="1"/>
  <c r="S174" i="1"/>
  <c r="S175" i="1"/>
  <c r="S176" i="1"/>
  <c r="S177" i="1"/>
  <c r="S178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127" i="1"/>
  <c r="R128" i="1"/>
  <c r="R129" i="1"/>
  <c r="R130" i="1"/>
  <c r="R131" i="1"/>
  <c r="R132" i="1"/>
  <c r="R133" i="1"/>
  <c r="R134" i="1"/>
  <c r="R135" i="1"/>
  <c r="R136" i="1"/>
  <c r="R137" i="1"/>
  <c r="R138" i="1"/>
  <c r="R139" i="1"/>
  <c r="R140" i="1"/>
  <c r="R141" i="1"/>
  <c r="R142" i="1"/>
  <c r="R143" i="1"/>
  <c r="R144" i="1"/>
  <c r="R145" i="1"/>
  <c r="R146" i="1"/>
  <c r="R147" i="1"/>
  <c r="R148" i="1"/>
  <c r="R149" i="1"/>
  <c r="R150" i="1"/>
  <c r="R151" i="1"/>
  <c r="R152" i="1"/>
  <c r="R153" i="1"/>
  <c r="R154" i="1"/>
  <c r="R155" i="1"/>
  <c r="R156" i="1"/>
  <c r="R157" i="1"/>
  <c r="R158" i="1"/>
  <c r="R159" i="1"/>
  <c r="R160" i="1"/>
  <c r="R161" i="1"/>
  <c r="R162" i="1"/>
  <c r="R163" i="1"/>
  <c r="R164" i="1"/>
  <c r="R165" i="1"/>
  <c r="R166" i="1"/>
  <c r="R167" i="1"/>
  <c r="R168" i="1"/>
  <c r="R169" i="1"/>
  <c r="R170" i="1"/>
  <c r="R171" i="1"/>
  <c r="R172" i="1"/>
  <c r="R173" i="1"/>
  <c r="R174" i="1"/>
  <c r="R175" i="1"/>
  <c r="R176" i="1"/>
  <c r="R177" i="1"/>
  <c r="R178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127" i="1"/>
  <c r="Q128" i="1"/>
  <c r="Q129" i="1"/>
  <c r="Q130" i="1"/>
  <c r="Q131" i="1"/>
  <c r="Q132" i="1"/>
  <c r="Q133" i="1"/>
  <c r="Q134" i="1"/>
  <c r="Q135" i="1"/>
  <c r="Q136" i="1"/>
  <c r="Q137" i="1"/>
  <c r="Q138" i="1"/>
  <c r="Q139" i="1"/>
  <c r="Q140" i="1"/>
  <c r="Q141" i="1"/>
  <c r="Q142" i="1"/>
  <c r="Q143" i="1"/>
  <c r="Q144" i="1"/>
  <c r="Q145" i="1"/>
  <c r="Q146" i="1"/>
  <c r="Q147" i="1"/>
  <c r="Q148" i="1"/>
  <c r="Q149" i="1"/>
  <c r="Q150" i="1"/>
  <c r="Q151" i="1"/>
  <c r="Q152" i="1"/>
  <c r="Q153" i="1"/>
  <c r="Q154" i="1"/>
  <c r="Q155" i="1"/>
  <c r="Q156" i="1"/>
  <c r="Q157" i="1"/>
  <c r="Q158" i="1"/>
  <c r="Q159" i="1"/>
  <c r="Q160" i="1"/>
  <c r="Q161" i="1"/>
  <c r="Q162" i="1"/>
  <c r="Q163" i="1"/>
  <c r="Q164" i="1"/>
  <c r="Q165" i="1"/>
  <c r="Q166" i="1"/>
  <c r="Q167" i="1"/>
  <c r="Q168" i="1"/>
  <c r="Q169" i="1"/>
  <c r="Q170" i="1"/>
  <c r="Q171" i="1"/>
  <c r="Q172" i="1"/>
  <c r="Q173" i="1"/>
  <c r="Q174" i="1"/>
  <c r="Q175" i="1"/>
  <c r="Q176" i="1"/>
  <c r="Q177" i="1"/>
  <c r="Q178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C5" i="3" l="1"/>
  <c r="I3" i="3"/>
  <c r="Q3" i="3"/>
  <c r="Y3" i="3"/>
  <c r="AG3" i="3"/>
  <c r="J4" i="3"/>
  <c r="R4" i="3"/>
  <c r="Z4" i="3"/>
  <c r="AH4" i="3"/>
  <c r="K5" i="3"/>
  <c r="S5" i="3"/>
  <c r="AA5" i="3"/>
  <c r="D6" i="3"/>
  <c r="L6" i="3"/>
  <c r="T6" i="3"/>
  <c r="AB6" i="3"/>
  <c r="C3" i="3"/>
  <c r="K3" i="3"/>
  <c r="S3" i="3"/>
  <c r="AA3" i="3"/>
  <c r="D4" i="3"/>
  <c r="L4" i="3"/>
  <c r="T4" i="3"/>
  <c r="AB4" i="3"/>
  <c r="E5" i="3"/>
  <c r="M5" i="3"/>
  <c r="U5" i="3"/>
  <c r="AC5" i="3"/>
  <c r="F6" i="3"/>
  <c r="N6" i="3"/>
  <c r="V6" i="3"/>
  <c r="AD6" i="3"/>
  <c r="H3" i="3"/>
  <c r="P3" i="3"/>
  <c r="X3" i="3"/>
  <c r="AF3" i="3"/>
  <c r="D3" i="3"/>
  <c r="L3" i="3"/>
  <c r="T3" i="3"/>
  <c r="AB3" i="3"/>
  <c r="E4" i="3"/>
  <c r="M4" i="3"/>
  <c r="U4" i="3"/>
  <c r="AC4" i="3"/>
  <c r="F5" i="3"/>
  <c r="N5" i="3"/>
  <c r="V5" i="3"/>
  <c r="AD5" i="3"/>
  <c r="G6" i="3"/>
  <c r="O6" i="3"/>
  <c r="W6" i="3"/>
  <c r="AE6" i="3"/>
  <c r="C4" i="3"/>
  <c r="J3" i="3"/>
  <c r="R3" i="3"/>
  <c r="Z3" i="3"/>
  <c r="AH3" i="3"/>
  <c r="K4" i="3"/>
  <c r="S4" i="3"/>
  <c r="AA4" i="3"/>
  <c r="D5" i="3"/>
  <c r="L5" i="3"/>
  <c r="T5" i="3"/>
  <c r="AB5" i="3"/>
  <c r="E3" i="3"/>
  <c r="M3" i="3"/>
  <c r="U3" i="3"/>
  <c r="AC3" i="3"/>
  <c r="F4" i="3"/>
  <c r="N4" i="3"/>
  <c r="V4" i="3"/>
  <c r="AD4" i="3"/>
  <c r="G5" i="3"/>
  <c r="O5" i="3"/>
  <c r="W5" i="3"/>
  <c r="AE5" i="3"/>
  <c r="H6" i="3"/>
  <c r="P6" i="3"/>
  <c r="X6" i="3"/>
  <c r="AF6" i="3"/>
  <c r="F3" i="3"/>
  <c r="N3" i="3"/>
  <c r="V3" i="3"/>
  <c r="AD3" i="3"/>
  <c r="G4" i="3"/>
  <c r="O4" i="3"/>
  <c r="W4" i="3"/>
  <c r="AE4" i="3"/>
  <c r="H5" i="3"/>
  <c r="P5" i="3"/>
  <c r="X5" i="3"/>
  <c r="AF5" i="3"/>
  <c r="I6" i="3"/>
  <c r="Q6" i="3"/>
  <c r="Y6" i="3"/>
  <c r="AG6" i="3"/>
  <c r="G3" i="3"/>
  <c r="O3" i="3"/>
  <c r="W3" i="3"/>
  <c r="H4" i="3"/>
  <c r="P4" i="3"/>
  <c r="X4" i="3"/>
  <c r="I5" i="3"/>
  <c r="Q5" i="3"/>
  <c r="Y5" i="3"/>
  <c r="J6" i="3"/>
  <c r="R6" i="3"/>
  <c r="Z6" i="3"/>
</calcChain>
</file>

<file path=xl/sharedStrings.xml><?xml version="1.0" encoding="utf-8"?>
<sst xmlns="http://schemas.openxmlformats.org/spreadsheetml/2006/main" count="1074" uniqueCount="337">
  <si>
    <t>Date</t>
  </si>
  <si>
    <t>Description</t>
  </si>
  <si>
    <t>Original Description</t>
  </si>
  <si>
    <t>Category</t>
  </si>
  <si>
    <t>Amount</t>
  </si>
  <si>
    <t>Status</t>
  </si>
  <si>
    <t>Colorado Division of Motor Vehicles</t>
  </si>
  <si>
    <t>CO MOTOR VEH SERV EMV    DENVER       CO</t>
  </si>
  <si>
    <t>Auto &amp; Transport</t>
  </si>
  <si>
    <t>Posted</t>
  </si>
  <si>
    <t>Google Store</t>
  </si>
  <si>
    <t>PAYPAL *GOOGLE STORE     402-935-7733 CA</t>
  </si>
  <si>
    <t>Shopping</t>
  </si>
  <si>
    <t>King Soopers</t>
  </si>
  <si>
    <t>KING SOOPERS #0057       WHEAT RIDGE  CO</t>
  </si>
  <si>
    <t>Groceries</t>
  </si>
  <si>
    <t>Weyco Shoes</t>
  </si>
  <si>
    <t>PAYPAL *WEYCO SHOES      402-935-7733 WI</t>
  </si>
  <si>
    <t>Clothing</t>
  </si>
  <si>
    <t>Mad Greens</t>
  </si>
  <si>
    <t>MAD GREENS MG0115        WESTMINSTER  CO</t>
  </si>
  <si>
    <t>Restaurants</t>
  </si>
  <si>
    <t>Best Buy</t>
  </si>
  <si>
    <t>PAYPAL *BESTBUY COM      402-935-7733 MN</t>
  </si>
  <si>
    <t>Electronics &amp; Software</t>
  </si>
  <si>
    <t>Qdoba</t>
  </si>
  <si>
    <t>QDOBA 2063               WESTMINSTER  CA</t>
  </si>
  <si>
    <t>Fast Food</t>
  </si>
  <si>
    <t>It's Brothers Bar Gril</t>
  </si>
  <si>
    <t>IT'S BROTHERS BAR GRIL   DENVER       CO</t>
  </si>
  <si>
    <t>Boulderswing</t>
  </si>
  <si>
    <t>BOULDERSWING             BOULDERSWINGDCO</t>
  </si>
  <si>
    <t>Entertainment</t>
  </si>
  <si>
    <t>Bar Louie</t>
  </si>
  <si>
    <t>TST* BAR LOUIE - DENVER  DENVER       CO</t>
  </si>
  <si>
    <t>Alcohol &amp; Bars</t>
  </si>
  <si>
    <t>Call Your Mother</t>
  </si>
  <si>
    <t>TST* CALL YOUR MOTHER - TDenver       CO</t>
  </si>
  <si>
    <t>KING SOOPERS #0657 FUEL QWHEAT RIDGE  CO</t>
  </si>
  <si>
    <t>Gas</t>
  </si>
  <si>
    <t>Grandmaster Games</t>
  </si>
  <si>
    <t>GRANDMASTER GAMES        BOULDER      CO</t>
  </si>
  <si>
    <t>Great Clips</t>
  </si>
  <si>
    <t>9480 GREAT CLIPS AT BROOMBROOMFIELD   CO</t>
  </si>
  <si>
    <t>Hair</t>
  </si>
  <si>
    <t>Lucy's Burger Bar</t>
  </si>
  <si>
    <t>TST* LUCY'S BURGER BAR   612-202-3545 CO</t>
  </si>
  <si>
    <t>Food &amp; Dining</t>
  </si>
  <si>
    <t>Cosmos Pizza Federal</t>
  </si>
  <si>
    <t>COSMOS PIZZA - FEDERAL   DENVER       CO</t>
  </si>
  <si>
    <t>Membership</t>
  </si>
  <si>
    <t>PAYPAL * MEMBERSHIP      402-935-7733 CA</t>
  </si>
  <si>
    <t>CVS</t>
  </si>
  <si>
    <t>CVS/PHARMACY #10784      DENVER       CO</t>
  </si>
  <si>
    <t>Pharmacy</t>
  </si>
  <si>
    <t>The Pasty Republic</t>
  </si>
  <si>
    <t>SQ *THE PASTY REPUBLIC   Denver       CO</t>
  </si>
  <si>
    <t>Mugi Ramen and Poke</t>
  </si>
  <si>
    <t>MUGI RAMEN AND POKE      WESTMINSTER  CO</t>
  </si>
  <si>
    <t>Nature Conservancy</t>
  </si>
  <si>
    <t>Nature Conservancy       800-6286860  VA</t>
  </si>
  <si>
    <t>Gifts &amp; Donations</t>
  </si>
  <si>
    <t>Jersey Mike's Subs</t>
  </si>
  <si>
    <t>JERSEY MIKES 22003       WESTMINSTER  CO</t>
  </si>
  <si>
    <t>Conoco</t>
  </si>
  <si>
    <t>CONOCO - SEI 25325       WESTMINSTER  CO</t>
  </si>
  <si>
    <t>T-Mobile</t>
  </si>
  <si>
    <t>TMOBILE*AUTO PAY         800-937-8997 WA</t>
  </si>
  <si>
    <t>Mobile Phone</t>
  </si>
  <si>
    <t>Post Oak Bbq</t>
  </si>
  <si>
    <t>TST* POST OAK BBQ        DENVER       CO</t>
  </si>
  <si>
    <t>USAA Credit Card</t>
  </si>
  <si>
    <t>USAA CREDIT CARD PAYMENT SAN ANTONIO  TX</t>
  </si>
  <si>
    <t>Transfer</t>
  </si>
  <si>
    <t>Lyft</t>
  </si>
  <si>
    <t>PAYPAL *LYFT TEMP AUTH HO402-935-7733 CA</t>
  </si>
  <si>
    <t>Rental Car &amp; Taxi</t>
  </si>
  <si>
    <t>Steam</t>
  </si>
  <si>
    <t>PAYPAL *STEAM GAMES      4259522985   WA</t>
  </si>
  <si>
    <t>I Hop Ipa</t>
  </si>
  <si>
    <t>SQ *I HOP IPA            BROOMFIELD   CO</t>
  </si>
  <si>
    <t>Business Services</t>
  </si>
  <si>
    <t>Babajoon's Kabobs &amp; More</t>
  </si>
  <si>
    <t>BABAJOON`S KABOBS &amp; MORE WESTMINSTER  CO</t>
  </si>
  <si>
    <t>Chipotle</t>
  </si>
  <si>
    <t>CHIPOTLE 0066            AURORA       CO</t>
  </si>
  <si>
    <t>Spirit Halloween</t>
  </si>
  <si>
    <t>SPIRIT HALLOWEEN 60468   NORTHGLENN   CO</t>
  </si>
  <si>
    <t>Disguises</t>
  </si>
  <si>
    <t>DISGUISES                LAKEWOOD     CO</t>
  </si>
  <si>
    <t>Taziki's</t>
  </si>
  <si>
    <t>SQ *TAZIKIS MEDITERRANEANWestminster  CO</t>
  </si>
  <si>
    <t>Walgreens</t>
  </si>
  <si>
    <t>WALGREENS #5644          NORTHGLENN   CO</t>
  </si>
  <si>
    <t>Childhelp Backpack</t>
  </si>
  <si>
    <t>CHILDHELP* BACKPACK DR   HTTPSWWW.BRANAZ</t>
  </si>
  <si>
    <t>Kum &amp; Go</t>
  </si>
  <si>
    <t>KUM&amp;GO 2315R ARVADA      ARVADA       CO</t>
  </si>
  <si>
    <t>The Mac Shack</t>
  </si>
  <si>
    <t>TST* THE MAC SHACK       EDGEWATER    CO</t>
  </si>
  <si>
    <t>Patreon</t>
  </si>
  <si>
    <t>PAYPAL *PATREON INC  MEMB402-935-7733 CA</t>
  </si>
  <si>
    <t>Barquentine Brewing Com</t>
  </si>
  <si>
    <t>BARQUENTINE BREWING COM  DENVER       CO</t>
  </si>
  <si>
    <t>Stoners Pizza Joint</t>
  </si>
  <si>
    <t>TST* Stoners Pizza Joint 720-667-2934 CO</t>
  </si>
  <si>
    <t>AUTOMATIC PAYMENT - THANK YOU</t>
  </si>
  <si>
    <t>Uncategorized</t>
  </si>
  <si>
    <t>Recurring Reward Points Redemption</t>
  </si>
  <si>
    <t>RECURRING REWARD POINTS REDEMPTION</t>
  </si>
  <si>
    <t>Cosmos Pizza</t>
  </si>
  <si>
    <t>COSMOS PIZZA - DENVER CO DENVER       CO</t>
  </si>
  <si>
    <t>Parcel Pending</t>
  </si>
  <si>
    <t>PARCEL PENDING           855-977-1676 CA</t>
  </si>
  <si>
    <t>Den Public Parking</t>
  </si>
  <si>
    <t>DEN PUBLIC PARKING       DENVER       CO</t>
  </si>
  <si>
    <t>Parking</t>
  </si>
  <si>
    <t>PAYPAL *LYFT RIDE SUN 2PM402-935-7733 CA</t>
  </si>
  <si>
    <t>SEPTA</t>
  </si>
  <si>
    <t>SEPTA FARE MACHINE       2155618231   PA</t>
  </si>
  <si>
    <t>Public Transportation</t>
  </si>
  <si>
    <t>Auntie Anne's</t>
  </si>
  <si>
    <t>AUNTIE ANNES PA194       PHILADELPHIA PA</t>
  </si>
  <si>
    <t>Drexel Umain Bkstore</t>
  </si>
  <si>
    <t>DREXEL-UMAIN-BKSTORE#4570PHILADELPHIA PA</t>
  </si>
  <si>
    <t>Books</t>
  </si>
  <si>
    <t>PAYPAL *LYFT RIDE SAT 3PM402-935-7733 CA</t>
  </si>
  <si>
    <t>Macy's</t>
  </si>
  <si>
    <t>MACYS  CENTER CITY       PHILADELPHIA PA</t>
  </si>
  <si>
    <t>Wawa</t>
  </si>
  <si>
    <t>WAWA 55                  PHILADELPHIA PA</t>
  </si>
  <si>
    <t>Kindle</t>
  </si>
  <si>
    <t>Kindle Svcs*TE3DF3LB0    888-802-3080 WA</t>
  </si>
  <si>
    <t>Sky Market Center</t>
  </si>
  <si>
    <t>SKY MARKET CENTER C      303-3429000  CO</t>
  </si>
  <si>
    <t>Tide Cleaners</t>
  </si>
  <si>
    <t>Tide Cleaners            Denver       CO</t>
  </si>
  <si>
    <t>Laundry</t>
  </si>
  <si>
    <t>TST* LUCY'S BURGER BAR   DENVER       CO</t>
  </si>
  <si>
    <t>Arby's</t>
  </si>
  <si>
    <t>ARBY'S 5009023           NORTHGLENN   CO</t>
  </si>
  <si>
    <t>High Point Creamery</t>
  </si>
  <si>
    <t>SQ *HIGH POINT CREAMERY  Denver       CO</t>
  </si>
  <si>
    <t>Pear Ring</t>
  </si>
  <si>
    <t>PAYPAL *PEAR RING        35314369001  GB</t>
  </si>
  <si>
    <t>Bakery Four</t>
  </si>
  <si>
    <t>TST* BAKERY FOUR         DENVER       CO</t>
  </si>
  <si>
    <t>Denver Cat Company</t>
  </si>
  <si>
    <t>SQ *DENVER CAT COMPANY   Denver       CO</t>
  </si>
  <si>
    <t>Buckets Cleaning</t>
  </si>
  <si>
    <t>SQ *2 BUCKETS CLEANING   gosq.com     CO</t>
  </si>
  <si>
    <t>Home</t>
  </si>
  <si>
    <t>Mcguckin Hardware</t>
  </si>
  <si>
    <t>MCGUCKIN HARDWARE        BOULDER      CO</t>
  </si>
  <si>
    <t>Home Improvement</t>
  </si>
  <si>
    <t>Aaron George</t>
  </si>
  <si>
    <t>IN *AARON GEORGE         719-6801538  CO</t>
  </si>
  <si>
    <t>Shipping</t>
  </si>
  <si>
    <t>CHIPOTLE 0894            BOULDER      CO</t>
  </si>
  <si>
    <t>US Postal Service</t>
  </si>
  <si>
    <t>USPS CHANGE OF ADDRESS   800-238-3150 TN</t>
  </si>
  <si>
    <t>Marriott Hotel</t>
  </si>
  <si>
    <t>EI*VBMarriott            844-762-0085 WA</t>
  </si>
  <si>
    <t>Hotel</t>
  </si>
  <si>
    <t>American Airlines</t>
  </si>
  <si>
    <t>AMERICAN AIR0018038297094FORT WORTH   TX</t>
  </si>
  <si>
    <t>Air Travel</t>
  </si>
  <si>
    <t>U-Haul</t>
  </si>
  <si>
    <t>U-HAUL-CTR-BOULDER #72227BOULDER      CO</t>
  </si>
  <si>
    <t>Home Services</t>
  </si>
  <si>
    <t>WALGREENS #12683         BOULDER      CO</t>
  </si>
  <si>
    <t>The Home Depot</t>
  </si>
  <si>
    <t>THE HOME DEPOT #1546     BOULDER      CO</t>
  </si>
  <si>
    <t>Chick-fil-A</t>
  </si>
  <si>
    <t>CHICK-FIL-A #01291       THORNTON     CO</t>
  </si>
  <si>
    <t>Ysi Tennyson Place</t>
  </si>
  <si>
    <t>YSI*Tennyson Place       303-3331999  CO</t>
  </si>
  <si>
    <t>Mortgage &amp; Rent</t>
  </si>
  <si>
    <t>Cava Boulder</t>
  </si>
  <si>
    <t>10106 CAVA BOULDER       BOULDER      CO</t>
  </si>
  <si>
    <t>Safeway</t>
  </si>
  <si>
    <t>SAFEWAY #2911            BOULDER      CO</t>
  </si>
  <si>
    <t>Target</t>
  </si>
  <si>
    <t>TARGET        00000646   BOULDER      CO</t>
  </si>
  <si>
    <t>Circle K</t>
  </si>
  <si>
    <t>CIRCLE K # 41110         BOULDER      CO</t>
  </si>
  <si>
    <t>Credit Card Payment</t>
  </si>
  <si>
    <t>Tokyo Joe's</t>
  </si>
  <si>
    <t>TOKYO JOES 120TH 006     612-3607277  CO</t>
  </si>
  <si>
    <t>QDOBA 2030               BOULDER      CA</t>
  </si>
  <si>
    <t>Jimmy John's</t>
  </si>
  <si>
    <t>JIMMY JOHNS 2673         NORTH GLENN  CO</t>
  </si>
  <si>
    <t>Dissentpins</t>
  </si>
  <si>
    <t>PAYPAL *DISSENTPINS      402-935-7733 VT</t>
  </si>
  <si>
    <t>Account</t>
  </si>
  <si>
    <t>CC 8366</t>
  </si>
  <si>
    <t>Insperity</t>
  </si>
  <si>
    <t>ASF, DBA Insperi PAYROLL    ***********5626</t>
  </si>
  <si>
    <t>Paycheck</t>
  </si>
  <si>
    <t>USAA Transfer</t>
  </si>
  <si>
    <t>USAA FUNDS TRANSFER CR</t>
  </si>
  <si>
    <t>Interest Paid</t>
  </si>
  <si>
    <t>INTEREST PAID</t>
  </si>
  <si>
    <t>Interest Income</t>
  </si>
  <si>
    <t>USAA Property and Casualty Insurance</t>
  </si>
  <si>
    <t>USAA P&amp;C         AUTOPAY    ***********4530</t>
  </si>
  <si>
    <t>Financial</t>
  </si>
  <si>
    <t>Spotify</t>
  </si>
  <si>
    <t>PAYPAL           INST XFER  ***********USAI</t>
  </si>
  <si>
    <t>Music</t>
  </si>
  <si>
    <t>Mobile Deposit</t>
  </si>
  <si>
    <t>DEPOSIT@MOBILE</t>
  </si>
  <si>
    <t>Income</t>
  </si>
  <si>
    <t>Comcast</t>
  </si>
  <si>
    <t>COMCAST          CABLE      ***********3283</t>
  </si>
  <si>
    <t>Utilities</t>
  </si>
  <si>
    <t>Advs Ed Serv Web Studntloan</t>
  </si>
  <si>
    <t>ADVS ED SERV WEB STUDNTLOAN ***********GSL1</t>
  </si>
  <si>
    <t>Student Loan</t>
  </si>
  <si>
    <t>Cornerstoneapart Web</t>
  </si>
  <si>
    <t>CORNERSTONEAPART WEB PMTS   ***********PS4F</t>
  </si>
  <si>
    <t>Yardi</t>
  </si>
  <si>
    <t>YARDI SERVICECHG WEB PMTS   ***********GS4F</t>
  </si>
  <si>
    <t>CORNERSTONEAPART WEB PMTS   ***********NS3F</t>
  </si>
  <si>
    <t>Honda Financial</t>
  </si>
  <si>
    <t>HONDA PMT        8004489307 ***********2WOG</t>
  </si>
  <si>
    <t>Auto Payment</t>
  </si>
  <si>
    <t>YARDI SERVICECHG WEB PMTS   ***********FR3F</t>
  </si>
  <si>
    <t>USAA CREDIT CARD PAYMENT</t>
  </si>
  <si>
    <t>SAFEWAY #0244            DENVER       CO</t>
  </si>
  <si>
    <t>Xcel Energy</t>
  </si>
  <si>
    <t>XCEL ENERGY-PSCO XCELENERGY ***********6821</t>
  </si>
  <si>
    <t>COMCAST 8497101  004180591  ***********5806</t>
  </si>
  <si>
    <t>USAA FUNDS TRANSFER DB</t>
  </si>
  <si>
    <t>USAA CREDIT CARD PAYMENT    ***********0051</t>
  </si>
  <si>
    <t>Bank Chestnut</t>
  </si>
  <si>
    <t>TD BANK3250 CHESTNUT ST  PHILADELPHIA PA</t>
  </si>
  <si>
    <t>Cash</t>
  </si>
  <si>
    <t>ATM Fee Rebate</t>
  </si>
  <si>
    <t>ATM REBATE</t>
  </si>
  <si>
    <t>Atm Fee</t>
  </si>
  <si>
    <t>Cornerstoneapart Web Zfyd</t>
  </si>
  <si>
    <t>CORNERSTONEAPART WEB PMTS   ***********ZFYD</t>
  </si>
  <si>
    <t>HONDA PMT        8004489307 ***********JESA</t>
  </si>
  <si>
    <t>YARDI SERVICECHG WEB PMTS   ***********VDYD</t>
  </si>
  <si>
    <t>CORNERSTONEAPART WEB PMTS   ***********1ZVD</t>
  </si>
  <si>
    <t>YARDI SERVICECHG WEB PMTS   ***********1ZVD</t>
  </si>
  <si>
    <t>Account Verification Deposit from Yardi</t>
  </si>
  <si>
    <t>Yardi Penny Test ACCTVERIFY ***********PTVD</t>
  </si>
  <si>
    <t>COMCAST 8497101  004180591  ***********8801</t>
  </si>
  <si>
    <t>Check #1100</t>
  </si>
  <si>
    <t>CHECK # 0000001100</t>
  </si>
  <si>
    <t>Check</t>
  </si>
  <si>
    <t>HONDA PMT        8004489307 ***********FW8E</t>
  </si>
  <si>
    <t>Imported - Untouched from base</t>
  </si>
  <si>
    <t>Override - Changes from base</t>
  </si>
  <si>
    <t>Date_o</t>
  </si>
  <si>
    <t>Description_o</t>
  </si>
  <si>
    <t>Original Description_o</t>
  </si>
  <si>
    <t>Category_o</t>
  </si>
  <si>
    <t>Amount_o</t>
  </si>
  <si>
    <t>Status_o</t>
  </si>
  <si>
    <t>Final - Values with overrides, to be used for calculation</t>
  </si>
  <si>
    <t>Date_i</t>
  </si>
  <si>
    <t>Description_i</t>
  </si>
  <si>
    <t>Original Description_i</t>
  </si>
  <si>
    <t>Category_i</t>
  </si>
  <si>
    <t>Amount_i</t>
  </si>
  <si>
    <t>Status_i</t>
  </si>
  <si>
    <t>Chk 1121</t>
  </si>
  <si>
    <t>Start</t>
  </si>
  <si>
    <t>End</t>
  </si>
  <si>
    <t># Deposits</t>
  </si>
  <si>
    <t># Charges</t>
  </si>
  <si>
    <t>Total Charges</t>
  </si>
  <si>
    <t>Total Deposits</t>
  </si>
  <si>
    <t>Period</t>
  </si>
  <si>
    <t>Statement</t>
  </si>
  <si>
    <t>Spreadsheet</t>
  </si>
  <si>
    <t>Disposition</t>
  </si>
  <si>
    <t>$0 test, only shows on statement</t>
  </si>
  <si>
    <t>Car - Note</t>
  </si>
  <si>
    <t>Car/Rental Insurance</t>
  </si>
  <si>
    <t>Car - Other</t>
  </si>
  <si>
    <t>Car - Parking Pass</t>
  </si>
  <si>
    <t>Self-improvement</t>
  </si>
  <si>
    <t>Clothes/Personal care</t>
  </si>
  <si>
    <t>Dates</t>
  </si>
  <si>
    <t>Entertainment - Other</t>
  </si>
  <si>
    <t>Games</t>
  </si>
  <si>
    <t>Going out</t>
  </si>
  <si>
    <t>Big Fun</t>
  </si>
  <si>
    <t>Food - nice</t>
  </si>
  <si>
    <t>Rent</t>
  </si>
  <si>
    <t>Internet</t>
  </si>
  <si>
    <t>Housing - Other</t>
  </si>
  <si>
    <t>Decoration</t>
  </si>
  <si>
    <t>401k</t>
  </si>
  <si>
    <t>Retirement</t>
  </si>
  <si>
    <t>Long-term</t>
  </si>
  <si>
    <t>Unexpected Fund</t>
  </si>
  <si>
    <t>Medical - Other</t>
  </si>
  <si>
    <t>Medical Insurance</t>
  </si>
  <si>
    <t>ATM</t>
  </si>
  <si>
    <t>Other - Other</t>
  </si>
  <si>
    <t>Salary</t>
  </si>
  <si>
    <t>Income - Other</t>
  </si>
  <si>
    <t>CC Payments</t>
  </si>
  <si>
    <t>Internal Transfers</t>
  </si>
  <si>
    <t>Parental Funds</t>
  </si>
  <si>
    <t>Log Start</t>
  </si>
  <si>
    <t>My Category</t>
  </si>
  <si>
    <t>Broad</t>
  </si>
  <si>
    <t>Specific</t>
  </si>
  <si>
    <t>Key</t>
  </si>
  <si>
    <t>Dir</t>
  </si>
  <si>
    <t>Expenses</t>
  </si>
  <si>
    <t>Internal</t>
  </si>
  <si>
    <t>Car</t>
  </si>
  <si>
    <t>Note</t>
  </si>
  <si>
    <t>Insurance</t>
  </si>
  <si>
    <t>Other</t>
  </si>
  <si>
    <t>Education</t>
  </si>
  <si>
    <t>Food</t>
  </si>
  <si>
    <t>Housing</t>
  </si>
  <si>
    <t>Investments/Savings</t>
  </si>
  <si>
    <t>Medical/Dental</t>
  </si>
  <si>
    <t>Personal Care / Clothing</t>
  </si>
  <si>
    <t>Loans</t>
  </si>
  <si>
    <t>Credit Card</t>
  </si>
  <si>
    <t>Nice</t>
  </si>
  <si>
    <t>Transactions</t>
  </si>
  <si>
    <t>After T</t>
  </si>
  <si>
    <t>Is Crit</t>
  </si>
  <si>
    <t>Needed</t>
  </si>
  <si>
    <t>Capacity</t>
  </si>
  <si>
    <t>Initial Conditions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</si>
</sst>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8" formatCode="mmmm\ \-\ yyyy"/>
  </numFmts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/>
        <bgColor theme="4"/>
      </patternFill>
    </fill>
  </fills>
  <borders count="1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3">
    <xf numFmtId="0" fontId="0" fillId="0" borderId="0"/>
    <xf numFmtId="0" fontId="3" fillId="5" borderId="5" applyNumberFormat="0" applyAlignment="0" applyProtection="0"/>
    <xf numFmtId="0" fontId="4" fillId="6" borderId="5" applyNumberFormat="0" applyAlignment="0" applyProtection="0"/>
  </cellStyleXfs>
  <cellXfs count="35">
    <xf numFmtId="0" fontId="0" fillId="0" borderId="0" xfId="0"/>
    <xf numFmtId="14" fontId="0" fillId="0" borderId="0" xfId="0" applyNumberFormat="1"/>
    <xf numFmtId="0" fontId="1" fillId="0" borderId="3" xfId="0" applyFont="1" applyBorder="1"/>
    <xf numFmtId="0" fontId="1" fillId="0" borderId="4" xfId="0" applyFont="1" applyBorder="1"/>
    <xf numFmtId="14" fontId="0" fillId="0" borderId="3" xfId="0" applyNumberFormat="1" applyBorder="1"/>
    <xf numFmtId="0" fontId="0" fillId="0" borderId="3" xfId="0" applyBorder="1"/>
    <xf numFmtId="0" fontId="0" fillId="0" borderId="4" xfId="0" applyBorder="1"/>
    <xf numFmtId="14" fontId="0" fillId="0" borderId="1" xfId="0" applyNumberFormat="1" applyBorder="1"/>
    <xf numFmtId="0" fontId="0" fillId="0" borderId="1" xfId="0" applyBorder="1"/>
    <xf numFmtId="0" fontId="0" fillId="0" borderId="2" xfId="0" applyBorder="1"/>
    <xf numFmtId="164" fontId="0" fillId="0" borderId="0" xfId="0" applyNumberFormat="1"/>
    <xf numFmtId="0" fontId="2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14" fontId="0" fillId="0" borderId="0" xfId="0" applyNumberFormat="1" applyBorder="1"/>
    <xf numFmtId="0" fontId="0" fillId="0" borderId="10" xfId="0" applyBorder="1"/>
    <xf numFmtId="0" fontId="0" fillId="0" borderId="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4" fillId="6" borderId="0" xfId="2" applyBorder="1"/>
    <xf numFmtId="0" fontId="4" fillId="6" borderId="12" xfId="2" applyBorder="1"/>
    <xf numFmtId="0" fontId="3" fillId="5" borderId="0" xfId="1" applyBorder="1"/>
    <xf numFmtId="0" fontId="0" fillId="0" borderId="10" xfId="0" applyFill="1" applyBorder="1"/>
    <xf numFmtId="0" fontId="3" fillId="5" borderId="12" xfId="1" applyBorder="1"/>
    <xf numFmtId="0" fontId="1" fillId="7" borderId="14" xfId="0" applyFont="1" applyFill="1" applyBorder="1" applyAlignment="1">
      <alignment horizontal="left" vertical="center" textRotation="45" wrapText="1"/>
    </xf>
    <xf numFmtId="0" fontId="0" fillId="0" borderId="0" xfId="0" applyNumberFormat="1" applyFill="1"/>
    <xf numFmtId="0" fontId="0" fillId="0" borderId="0" xfId="0" applyFill="1"/>
    <xf numFmtId="0" fontId="5" fillId="0" borderId="0" xfId="0" applyFont="1" applyAlignment="1">
      <alignment horizontal="center" vertical="center" textRotation="90"/>
    </xf>
    <xf numFmtId="0" fontId="5" fillId="0" borderId="0" xfId="0" applyFont="1" applyAlignment="1">
      <alignment horizontal="center" vertical="center" textRotation="15"/>
    </xf>
    <xf numFmtId="168" fontId="5" fillId="0" borderId="0" xfId="0" applyNumberFormat="1" applyFont="1" applyFill="1"/>
  </cellXfs>
  <cellStyles count="3">
    <cellStyle name="Calculation" xfId="2" builtinId="22"/>
    <cellStyle name="Input" xfId="1" builtinId="20"/>
    <cellStyle name="Normal" xfId="0" builtinId="0"/>
  </cellStyles>
  <dxfs count="29">
    <dxf>
      <numFmt numFmtId="0" formatCode="General"/>
    </dxf>
    <dxf>
      <numFmt numFmtId="0" formatCode="General"/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yy"/>
    </dxf>
    <dxf>
      <numFmt numFmtId="19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theme="4"/>
          <bgColor theme="4"/>
        </patternFill>
      </fill>
      <alignment horizontal="left" vertical="center" textRotation="45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outline="0">
        <top style="thin">
          <color theme="4" tint="0.39997558519241921"/>
        </top>
      </border>
    </dxf>
    <dxf>
      <numFmt numFmtId="19" formatCode="m/d/yyyy"/>
      <fill>
        <patternFill patternType="none">
          <fgColor indexed="64"/>
          <bgColor auto="1"/>
        </patternFill>
      </fill>
    </dxf>
    <dxf>
      <numFmt numFmtId="164" formatCode="&quot;$&quot;#,##0.00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0" formatCode="General"/>
      <fill>
        <patternFill patternType="none">
          <fgColor indexed="64"/>
          <bgColor auto="1"/>
        </patternFill>
      </fill>
    </dxf>
    <dxf>
      <numFmt numFmtId="19" formatCode="m/d/yyyy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9" formatCode="m/d/yyyy"/>
      <fill>
        <patternFill patternType="none">
          <fgColor indexed="64"/>
          <bgColor auto="1"/>
        </patternFill>
      </fill>
      <border diagonalUp="0" diagonalDown="0" outline="0">
        <left/>
        <right/>
        <top style="thin">
          <color theme="4" tint="0.39997558519241921"/>
        </top>
        <bottom/>
      </border>
    </dxf>
    <dxf>
      <border outline="0">
        <left style="thin">
          <color theme="4" tint="0.39997558519241921"/>
        </left>
      </border>
    </dxf>
    <dxf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D:\Users\Brian\Documents\!Financial\Budget%20Buckets%20-%20CU%20version.xlsm" TargetMode="External"/><Relationship Id="rId1" Type="http://schemas.openxmlformats.org/officeDocument/2006/relationships/externalLinkPath" Target="/Users/Brian/Documents/!Financial/Budget%20Buckets%20-%20CU%20version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Notes and stuff"/>
      <sheetName val="Plan"/>
      <sheetName val="Log 2018"/>
      <sheetName val="Log 2019"/>
      <sheetName val="Log 2020"/>
      <sheetName val="Log 2021"/>
      <sheetName val="Totals"/>
      <sheetName val="Summary"/>
      <sheetName val="Buckets"/>
      <sheetName val="E_refil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C2" t="str">
            <v>Specific</v>
          </cell>
        </row>
        <row r="3">
          <cell r="C3" t="str">
            <v>Car - Note</v>
          </cell>
        </row>
        <row r="4">
          <cell r="C4" t="str">
            <v>Car/Rental Insurance</v>
          </cell>
        </row>
        <row r="5">
          <cell r="C5" t="str">
            <v>Car - Other</v>
          </cell>
        </row>
        <row r="6">
          <cell r="C6" t="str">
            <v>Car - Parking Pass</v>
          </cell>
        </row>
        <row r="7">
          <cell r="C7" t="str">
            <v>Self-improvement</v>
          </cell>
        </row>
        <row r="8">
          <cell r="C8" t="str">
            <v>Dates</v>
          </cell>
        </row>
        <row r="9">
          <cell r="C9" t="str">
            <v>Entertainment - Other</v>
          </cell>
        </row>
        <row r="10">
          <cell r="C10" t="str">
            <v>Games</v>
          </cell>
        </row>
        <row r="11">
          <cell r="C11" t="str">
            <v>Going out</v>
          </cell>
        </row>
        <row r="12">
          <cell r="C12" t="str">
            <v>Books</v>
          </cell>
        </row>
        <row r="13">
          <cell r="C13" t="str">
            <v>Big Fun</v>
          </cell>
        </row>
        <row r="14">
          <cell r="C14" t="str">
            <v>Groceries</v>
          </cell>
        </row>
        <row r="15">
          <cell r="C15" t="str">
            <v>Food - nice</v>
          </cell>
        </row>
        <row r="16">
          <cell r="C16" t="str">
            <v>Rent</v>
          </cell>
        </row>
        <row r="17">
          <cell r="C17" t="str">
            <v>Utilities</v>
          </cell>
        </row>
        <row r="18">
          <cell r="C18" t="str">
            <v>Internet</v>
          </cell>
        </row>
        <row r="19">
          <cell r="C19" t="str">
            <v>Housing - Other</v>
          </cell>
        </row>
        <row r="20">
          <cell r="C20" t="str">
            <v>Decoration</v>
          </cell>
        </row>
        <row r="21">
          <cell r="C21" t="str">
            <v>401k</v>
          </cell>
        </row>
        <row r="22">
          <cell r="C22" t="str">
            <v>Retirement</v>
          </cell>
        </row>
        <row r="23">
          <cell r="C23" t="str">
            <v>Long-term</v>
          </cell>
        </row>
        <row r="24">
          <cell r="C24" t="str">
            <v>Unexpected Fund</v>
          </cell>
        </row>
        <row r="25">
          <cell r="C25" t="str">
            <v>Medical - Other</v>
          </cell>
        </row>
        <row r="26">
          <cell r="C26" t="str">
            <v>Medical Insurance</v>
          </cell>
        </row>
        <row r="27">
          <cell r="C27" t="str">
            <v>ATM</v>
          </cell>
        </row>
        <row r="28">
          <cell r="C28" t="str">
            <v>Other - Other</v>
          </cell>
        </row>
        <row r="29">
          <cell r="C29" t="str">
            <v>Clothes/Personal care</v>
          </cell>
        </row>
        <row r="30">
          <cell r="C30" t="str">
            <v>Parental Funds</v>
          </cell>
        </row>
        <row r="31">
          <cell r="C31" t="str">
            <v>Salary</v>
          </cell>
        </row>
        <row r="32">
          <cell r="C32" t="str">
            <v>Income - Other</v>
          </cell>
        </row>
        <row r="33">
          <cell r="C33" t="str">
            <v>CC Payments</v>
          </cell>
        </row>
        <row r="34">
          <cell r="C34" t="str">
            <v>Internal Transfers</v>
          </cell>
        </row>
        <row r="36">
          <cell r="C36" t="str">
            <v>Total Expenses</v>
          </cell>
        </row>
        <row r="37">
          <cell r="C37" t="str">
            <v>Total Income</v>
          </cell>
        </row>
        <row r="38">
          <cell r="C38" t="str">
            <v>Total Internal</v>
          </cell>
        </row>
        <row r="39">
          <cell r="C39" t="str">
            <v>Net</v>
          </cell>
        </row>
        <row r="40">
          <cell r="C40" t="str">
            <v>Checksum</v>
          </cell>
        </row>
      </sheetData>
      <sheetData sheetId="9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94B9071F-A8F0-40DF-8EE0-3537B44128CC}" name="LogTable2023" displayName="LogTable2023" ref="A2:T178" totalsRowShown="0" headerRowDxfId="28" dataDxfId="27" tableBorderDxfId="26">
  <autoFilter ref="A2:T178" xr:uid="{94B9071F-A8F0-40DF-8EE0-3537B44128CC}"/>
  <tableColumns count="20">
    <tableColumn id="1" xr3:uid="{1456FD51-FA27-42C3-8F19-BF4A71CB6C9A}" name="Date_i" dataDxfId="25"/>
    <tableColumn id="2" xr3:uid="{AF7F3C5C-34F6-469F-A108-D85EB6687E69}" name="Description_i" dataDxfId="24"/>
    <tableColumn id="3" xr3:uid="{757142C9-C4A8-45AC-9237-BF154F553D5D}" name="Original Description_i" dataDxfId="23"/>
    <tableColumn id="4" xr3:uid="{3D883421-A9FC-44E4-95D6-7856341E0049}" name="Category_i" dataDxfId="22"/>
    <tableColumn id="5" xr3:uid="{030FF39C-C88D-4147-A73A-D33B454A2C6B}" name="Amount_i" dataDxfId="21"/>
    <tableColumn id="6" xr3:uid="{630EE027-0147-4C23-90A5-EC90B8772B73}" name="Status_i" dataDxfId="20"/>
    <tableColumn id="7" xr3:uid="{AB1B2A5A-5A25-4B93-955F-6D14B9671478}" name="Account" dataDxfId="19"/>
    <tableColumn id="8" xr3:uid="{C3D84B83-F8B1-431A-9B82-36FB2730D31D}" name="Date_o" dataDxfId="18"/>
    <tableColumn id="9" xr3:uid="{E56094F8-5279-44FA-96A2-2CFF936C2128}" name="Description_o" dataDxfId="17"/>
    <tableColumn id="10" xr3:uid="{7CCE5AA7-A124-412D-9061-1FA3B6ED4B8D}" name="Original Description_o" dataDxfId="16"/>
    <tableColumn id="11" xr3:uid="{6082683B-227E-40FD-9369-4EC2B345447A}" name="Category_o" dataDxfId="15"/>
    <tableColumn id="12" xr3:uid="{B082494B-D328-4E0D-9A84-FFAEA41ECE59}" name="Amount_o" dataDxfId="14"/>
    <tableColumn id="13" xr3:uid="{790B845E-E229-4929-A236-D0F151700A8B}" name="Status_o" dataDxfId="13"/>
    <tableColumn id="14" xr3:uid="{A4ECAB93-DC57-4072-962F-127551297341}" name="Date" dataDxfId="12">
      <calculatedColumnFormula>IF( ISBLANK(LogTable2023[[#This Row],[Date_o]]), IF(ISBLANK(LogTable2023[[#This Row],[Date_i]]), "", LogTable2023[[#This Row],[Date_i]]), LogTable2023[[#This Row],[Date_o]])</calculatedColumnFormula>
    </tableColumn>
    <tableColumn id="15" xr3:uid="{23A910A1-96FF-4030-8B42-1854EDC8B45B}" name="Description" dataDxfId="11">
      <calculatedColumnFormula>IF( ISBLANK(LogTable2023[[#This Row],[Description_o]]), IF(ISBLANK(LogTable2023[[#This Row],[Description_i]]), "", LogTable2023[[#This Row],[Description_i]]), LogTable2023[[#This Row],[Description_o]])</calculatedColumnFormula>
    </tableColumn>
    <tableColumn id="16" xr3:uid="{B66352DA-2CD0-43A6-AE0A-3C3AA9B2DC9E}" name="Original Description" dataDxfId="10">
      <calculatedColumnFormula>IF( ISBLANK(LogTable2023[[#This Row],[Original Description_o]]), IF(ISBLANK(LogTable2023[[#This Row],[Original Description_i]]), "", LogTable2023[[#This Row],[Original Description_i]]), LogTable2023[[#This Row],[Original Description_o]])</calculatedColumnFormula>
    </tableColumn>
    <tableColumn id="17" xr3:uid="{FED0BCDD-5CC6-4B7E-8598-C53200016415}" name="Category" dataDxfId="9">
      <calculatedColumnFormula>IF( ISBLANK(LogTable2023[[#This Row],[Category_o]]), IF(ISBLANK(LogTable2023[[#This Row],[Category_i]]), "", LogTable2023[[#This Row],[Category_i]]), LogTable2023[[#This Row],[Category_o]])</calculatedColumnFormula>
    </tableColumn>
    <tableColumn id="18" xr3:uid="{A8BDDE4F-57D0-4B20-81C5-79CB51305E62}" name="Amount" dataDxfId="8">
      <calculatedColumnFormula>IF( ISBLANK(LogTable2023[[#This Row],[Amount_o]]), IF(ISBLANK(LogTable2023[[#This Row],[Amount_i]]), "", LogTable2023[[#This Row],[Amount_i]]), LogTable2023[[#This Row],[Amount_o]])</calculatedColumnFormula>
    </tableColumn>
    <tableColumn id="19" xr3:uid="{6BDC3B54-3C33-4394-8A69-3187ADE69871}" name="Status" dataDxfId="7">
      <calculatedColumnFormula>IF( ISBLANK(LogTable2023[[#This Row],[Status_o]]), IF(ISBLANK(LogTable2023[[#This Row],[Status_i]]), "", LogTable2023[[#This Row],[Status_i]]), LogTable2023[[#This Row],[Status_o]])</calculatedColumnFormula>
    </tableColumn>
    <tableColumn id="20" xr3:uid="{F4E58941-9325-47BD-85E5-26DE63D40AB5}" name="My Category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D3C16B-42C7-4810-B70F-5FC7C51E1B1A}" name="AggregateTable2023" displayName="AggregateTable2023" ref="A2:AH6" totalsRowShown="0" headerRowDxfId="5" tableBorderDxfId="6">
  <autoFilter ref="A2:AH6" xr:uid="{50D3C16B-42C7-4810-B70F-5FC7C51E1B1A}"/>
  <tableColumns count="34">
    <tableColumn id="1" xr3:uid="{D2C7390E-8EAE-45A6-954D-0A89783E0E5C}" name="Start" dataDxfId="4">
      <calculatedColumnFormula>EDATE($C$1, ROW(AggregateTable2023[[#This Row],[Start]])-3)</calculatedColumnFormula>
    </tableColumn>
    <tableColumn id="36" xr3:uid="{BF166E5F-6C98-496A-878E-037B3DDF6569}" name="End" dataDxfId="3">
      <calculatedColumnFormula>EDATE($C$1, ROW(AggregateTable2023[[#This Row],[Start]])-2)-1</calculatedColumnFormula>
    </tableColumn>
    <tableColumn id="2" xr3:uid="{1E2D0247-E988-49A4-B1E7-087BCA0F35AD}" name="Car - Note" dataDxfId="1">
      <calculatedColumnFormula>SUMIFS(LogTable2023[Amount],
LogTable2023[My Category], C$2,
LogTable2023[Date], "&gt;="&amp;AggregateTable2023[[#This Row],[Start]], LogTable2023[Date], "&lt;="&amp;AggregateTable2023[[#This Row],[End]])</calculatedColumnFormula>
    </tableColumn>
    <tableColumn id="3" xr3:uid="{19C330D2-374F-4CD1-97E6-7B3160661801}" name="Car/Rental Insurance" dataDxfId="0">
      <calculatedColumnFormula>SUMIFS(LogTable2023[Amount],
LogTable2023[My Category], D$2,
LogTable2023[Date], "&gt;="&amp;AggregateTable2023[[#This Row],[Start]], LogTable2023[Date], "&lt;="&amp;AggregateTable2023[[#This Row],[End]])</calculatedColumnFormula>
    </tableColumn>
    <tableColumn id="4" xr3:uid="{27BF4ADE-1EBF-4CC3-9CD3-B4530BCBB317}" name="Car - Other">
      <calculatedColumnFormula>SUMIFS(LogTable2023[Amount],
LogTable2023[My Category], E$2,
LogTable2023[Date], "&gt;="&amp;AggregateTable2023[[#This Row],[Start]], LogTable2023[Date], "&lt;="&amp;AggregateTable2023[[#This Row],[End]])</calculatedColumnFormula>
    </tableColumn>
    <tableColumn id="5" xr3:uid="{9921E901-3BE2-4EFF-944E-8CAB575AC5AF}" name="Car - Parking Pass">
      <calculatedColumnFormula>SUMIFS(LogTable2023[Amount],
LogTable2023[My Category], F$2,
LogTable2023[Date], "&gt;="&amp;AggregateTable2023[[#This Row],[Start]], LogTable2023[Date], "&lt;="&amp;AggregateTable2023[[#This Row],[End]])</calculatedColumnFormula>
    </tableColumn>
    <tableColumn id="6" xr3:uid="{09A3E7D6-0A1E-4A9C-8768-1998CACD8C19}" name="Self-improvement">
      <calculatedColumnFormula>SUMIFS(LogTable2023[Amount],
LogTable2023[My Category], G$2,
LogTable2023[Date], "&gt;="&amp;AggregateTable2023[[#This Row],[Start]], LogTable2023[Date], "&lt;="&amp;AggregateTable2023[[#This Row],[End]])</calculatedColumnFormula>
    </tableColumn>
    <tableColumn id="7" xr3:uid="{846668D6-FDA0-49D4-A56B-8B52B3B3BFF0}" name="Clothes/Personal care">
      <calculatedColumnFormula>SUMIFS(LogTable2023[Amount],
LogTable2023[My Category], H$2,
LogTable2023[Date], "&gt;="&amp;AggregateTable2023[[#This Row],[Start]], LogTable2023[Date], "&lt;="&amp;AggregateTable2023[[#This Row],[End]])</calculatedColumnFormula>
    </tableColumn>
    <tableColumn id="8" xr3:uid="{4E5769DB-0C05-46ED-93BF-A0CEBDCF4907}" name="Dates">
      <calculatedColumnFormula>SUMIFS(LogTable2023[Amount],
LogTable2023[My Category], I$2,
LogTable2023[Date], "&gt;="&amp;AggregateTable2023[[#This Row],[Start]], LogTable2023[Date], "&lt;="&amp;AggregateTable2023[[#This Row],[End]])</calculatedColumnFormula>
    </tableColumn>
    <tableColumn id="9" xr3:uid="{4A7ECF09-9D46-4957-94B0-193AADABD8A1}" name="Entertainment - Other">
      <calculatedColumnFormula>SUMIFS(LogTable2023[Amount],
LogTable2023[My Category], J$2,
LogTable2023[Date], "&gt;="&amp;AggregateTable2023[[#This Row],[Start]], LogTable2023[Date], "&lt;="&amp;AggregateTable2023[[#This Row],[End]])</calculatedColumnFormula>
    </tableColumn>
    <tableColumn id="10" xr3:uid="{A9FEE680-D641-4C7E-B570-94998349F39D}" name="Games">
      <calculatedColumnFormula>SUMIFS(LogTable2023[Amount],
LogTable2023[My Category], K$2,
LogTable2023[Date], "&gt;="&amp;AggregateTable2023[[#This Row],[Start]], LogTable2023[Date], "&lt;="&amp;AggregateTable2023[[#This Row],[End]])</calculatedColumnFormula>
    </tableColumn>
    <tableColumn id="11" xr3:uid="{A3A4E2B6-9612-4B17-8F17-0FF63698B65D}" name="Going out">
      <calculatedColumnFormula>SUMIFS(LogTable2023[Amount],
LogTable2023[My Category], L$2,
LogTable2023[Date], "&gt;="&amp;AggregateTable2023[[#This Row],[Start]], LogTable2023[Date], "&lt;="&amp;AggregateTable2023[[#This Row],[End]])</calculatedColumnFormula>
    </tableColumn>
    <tableColumn id="12" xr3:uid="{B93ED49C-BCD3-44D2-97F2-0E1C860791A9}" name="Books">
      <calculatedColumnFormula>SUMIFS(LogTable2023[Amount],
LogTable2023[My Category], M$2,
LogTable2023[Date], "&gt;="&amp;AggregateTable2023[[#This Row],[Start]], LogTable2023[Date], "&lt;="&amp;AggregateTable2023[[#This Row],[End]])</calculatedColumnFormula>
    </tableColumn>
    <tableColumn id="13" xr3:uid="{9FD2AE89-23F1-4041-9580-665BC75AD649}" name="Big Fun">
      <calculatedColumnFormula>SUMIFS(LogTable2023[Amount],
LogTable2023[My Category], N$2,
LogTable2023[Date], "&gt;="&amp;AggregateTable2023[[#This Row],[Start]], LogTable2023[Date], "&lt;="&amp;AggregateTable2023[[#This Row],[End]])</calculatedColumnFormula>
    </tableColumn>
    <tableColumn id="14" xr3:uid="{2EC6C24B-C719-4B55-84DB-AED9E6BE6406}" name="Groceries">
      <calculatedColumnFormula>SUMIFS(LogTable2023[Amount],
LogTable2023[My Category], O$2,
LogTable2023[Date], "&gt;="&amp;AggregateTable2023[[#This Row],[Start]], LogTable2023[Date], "&lt;="&amp;AggregateTable2023[[#This Row],[End]])</calculatedColumnFormula>
    </tableColumn>
    <tableColumn id="15" xr3:uid="{6FA6EB7B-8FCE-4C51-9CE0-B445FA235C9C}" name="Food - nice">
      <calculatedColumnFormula>SUMIFS(LogTable2023[Amount],
LogTable2023[My Category], P$2,
LogTable2023[Date], "&gt;="&amp;AggregateTable2023[[#This Row],[Start]], LogTable2023[Date], "&lt;="&amp;AggregateTable2023[[#This Row],[End]])</calculatedColumnFormula>
    </tableColumn>
    <tableColumn id="16" xr3:uid="{AEA5C17C-AE74-4E9E-9E9C-990D0FA7B720}" name="Rent">
      <calculatedColumnFormula>SUMIFS(LogTable2023[Amount],
LogTable2023[My Category], Q$2,
LogTable2023[Date], "&gt;="&amp;AggregateTable2023[[#This Row],[Start]], LogTable2023[Date], "&lt;="&amp;AggregateTable2023[[#This Row],[End]])</calculatedColumnFormula>
    </tableColumn>
    <tableColumn id="17" xr3:uid="{49600E63-5AC2-4288-A984-E1B76C52C946}" name="Utilities">
      <calculatedColumnFormula>SUMIFS(LogTable2023[Amount],
LogTable2023[My Category], R$2,
LogTable2023[Date], "&gt;="&amp;AggregateTable2023[[#This Row],[Start]], LogTable2023[Date], "&lt;="&amp;AggregateTable2023[[#This Row],[End]])</calculatedColumnFormula>
    </tableColumn>
    <tableColumn id="18" xr3:uid="{D2481518-B0C5-4FB3-8A9C-34DAE0A90FB0}" name="Internet">
      <calculatedColumnFormula>SUMIFS(LogTable2023[Amount],
LogTable2023[My Category], S$2,
LogTable2023[Date], "&gt;="&amp;AggregateTable2023[[#This Row],[Start]], LogTable2023[Date], "&lt;="&amp;AggregateTable2023[[#This Row],[End]])</calculatedColumnFormula>
    </tableColumn>
    <tableColumn id="19" xr3:uid="{D9145055-4D98-43C6-8832-2D130F9A6D5E}" name="Housing - Other">
      <calculatedColumnFormula>SUMIFS(LogTable2023[Amount],
LogTable2023[My Category], T$2,
LogTable2023[Date], "&gt;="&amp;AggregateTable2023[[#This Row],[Start]], LogTable2023[Date], "&lt;="&amp;AggregateTable2023[[#This Row],[End]])</calculatedColumnFormula>
    </tableColumn>
    <tableColumn id="20" xr3:uid="{40FFFC28-8549-429D-A201-43AD23B71B49}" name="Decoration">
      <calculatedColumnFormula>SUMIFS(LogTable2023[Amount],
LogTable2023[My Category], U$2,
LogTable2023[Date], "&gt;="&amp;AggregateTable2023[[#This Row],[Start]], LogTable2023[Date], "&lt;="&amp;AggregateTable2023[[#This Row],[End]])</calculatedColumnFormula>
    </tableColumn>
    <tableColumn id="21" xr3:uid="{E97D19A6-734E-40F6-A5E1-07781342F424}" name="401k">
      <calculatedColumnFormula>SUMIFS(LogTable2023[Amount],
LogTable2023[My Category], V$2,
LogTable2023[Date], "&gt;="&amp;AggregateTable2023[[#This Row],[Start]], LogTable2023[Date], "&lt;="&amp;AggregateTable2023[[#This Row],[End]])</calculatedColumnFormula>
    </tableColumn>
    <tableColumn id="22" xr3:uid="{4E0C1F45-B976-4091-8233-29CDF55676C3}" name="Retirement">
      <calculatedColumnFormula>SUMIFS(LogTable2023[Amount],
LogTable2023[My Category], W$2,
LogTable2023[Date], "&gt;="&amp;AggregateTable2023[[#This Row],[Start]], LogTable2023[Date], "&lt;="&amp;AggregateTable2023[[#This Row],[End]])</calculatedColumnFormula>
    </tableColumn>
    <tableColumn id="23" xr3:uid="{986F7251-B986-41EF-8D95-C29D88C93ECA}" name="Long-term">
      <calculatedColumnFormula>SUMIFS(LogTable2023[Amount],
LogTable2023[My Category], X$2,
LogTable2023[Date], "&gt;="&amp;AggregateTable2023[[#This Row],[Start]], LogTable2023[Date], "&lt;="&amp;AggregateTable2023[[#This Row],[End]])</calculatedColumnFormula>
    </tableColumn>
    <tableColumn id="24" xr3:uid="{CF251263-0BCC-4F37-A5BF-2AA9CD103710}" name="Unexpected Fund">
      <calculatedColumnFormula>SUMIFS(LogTable2023[Amount],
LogTable2023[My Category], Y$2,
LogTable2023[Date], "&gt;="&amp;AggregateTable2023[[#This Row],[Start]], LogTable2023[Date], "&lt;="&amp;AggregateTable2023[[#This Row],[End]])</calculatedColumnFormula>
    </tableColumn>
    <tableColumn id="25" xr3:uid="{9A87DF73-AA00-49D2-AAB5-F19D218FC037}" name="Medical - Other">
      <calculatedColumnFormula>SUMIFS(LogTable2023[Amount],
LogTable2023[My Category], Z$2,
LogTable2023[Date], "&gt;="&amp;AggregateTable2023[[#This Row],[Start]], LogTable2023[Date], "&lt;="&amp;AggregateTable2023[[#This Row],[End]])</calculatedColumnFormula>
    </tableColumn>
    <tableColumn id="26" xr3:uid="{29EBB118-26CE-4D4E-A4F9-CC9407B3D279}" name="Medical Insurance">
      <calculatedColumnFormula>SUMIFS(LogTable2023[Amount],
LogTable2023[My Category], AA$2,
LogTable2023[Date], "&gt;="&amp;AggregateTable2023[[#This Row],[Start]], LogTable2023[Date], "&lt;="&amp;AggregateTable2023[[#This Row],[End]])</calculatedColumnFormula>
    </tableColumn>
    <tableColumn id="27" xr3:uid="{451CF55D-2AF3-432D-AD6D-5D631F78B754}" name="ATM">
      <calculatedColumnFormula>SUMIFS(LogTable2023[Amount],
LogTable2023[My Category], AB$2,
LogTable2023[Date], "&gt;="&amp;AggregateTable2023[[#This Row],[Start]], LogTable2023[Date], "&lt;="&amp;AggregateTable2023[[#This Row],[End]])</calculatedColumnFormula>
    </tableColumn>
    <tableColumn id="28" xr3:uid="{12B7A6BD-0E3C-4374-B544-7C9C20DA84C8}" name="Other - Other">
      <calculatedColumnFormula>SUMIFS(LogTable2023[Amount],
LogTable2023[My Category], AC$2,
LogTable2023[Date], "&gt;="&amp;AggregateTable2023[[#This Row],[Start]], LogTable2023[Date], "&lt;="&amp;AggregateTable2023[[#This Row],[End]])</calculatedColumnFormula>
    </tableColumn>
    <tableColumn id="29" xr3:uid="{D48E34B7-E00A-487A-8E48-34B4992C6F18}" name="Salary">
      <calculatedColumnFormula>SUMIFS(LogTable2023[Amount],
LogTable2023[My Category], AD$2,
LogTable2023[Date], "&gt;="&amp;AggregateTable2023[[#This Row],[Start]], LogTable2023[Date], "&lt;="&amp;AggregateTable2023[[#This Row],[End]])</calculatedColumnFormula>
    </tableColumn>
    <tableColumn id="30" xr3:uid="{D2442562-8159-41AE-A55B-0D8B1AD6E61F}" name="Income - Other">
      <calculatedColumnFormula>SUMIFS(LogTable2023[Amount],
LogTable2023[My Category], AE$2,
LogTable2023[Date], "&gt;="&amp;AggregateTable2023[[#This Row],[Start]], LogTable2023[Date], "&lt;="&amp;AggregateTable2023[[#This Row],[End]])</calculatedColumnFormula>
    </tableColumn>
    <tableColumn id="31" xr3:uid="{7C387090-005A-4862-A0DD-5AAFC7C425AB}" name="CC Payments">
      <calculatedColumnFormula>SUMIFS(LogTable2023[Amount],
LogTable2023[My Category], AF$2,
LogTable2023[Date], "&gt;="&amp;AggregateTable2023[[#This Row],[Start]], LogTable2023[Date], "&lt;="&amp;AggregateTable2023[[#This Row],[End]])</calculatedColumnFormula>
    </tableColumn>
    <tableColumn id="32" xr3:uid="{9907069D-D55E-4970-9E13-BB652AFC1A92}" name="Internal Transfers">
      <calculatedColumnFormula>SUMIFS(LogTable2023[Amount],
LogTable2023[My Category], AG$2,
LogTable2023[Date], "&gt;="&amp;AggregateTable2023[[#This Row],[Start]], LogTable2023[Date], "&lt;="&amp;AggregateTable2023[[#This Row],[End]])</calculatedColumnFormula>
    </tableColumn>
    <tableColumn id="33" xr3:uid="{C1BDB3B1-CC79-4DC2-A975-A38B5E454E3C}" name="Parental Funds">
      <calculatedColumnFormula>SUMIFS(LogTable2023[Amount],
LogTable2023[My Category], AH$2,
LogTable2023[Date], "&gt;="&amp;AggregateTable2023[[#This Row],[Start]], LogTable2023[Date], "&lt;="&amp;AggregateTable2023[[#This Row],[End]])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78"/>
  <sheetViews>
    <sheetView topLeftCell="F147" workbookViewId="0">
      <selection activeCell="N178" sqref="N178"/>
    </sheetView>
  </sheetViews>
  <sheetFormatPr defaultRowHeight="15" x14ac:dyDescent="0.25"/>
  <cols>
    <col min="1" max="1" width="10.7109375" bestFit="1" customWidth="1"/>
    <col min="2" max="2" width="36.7109375" bestFit="1" customWidth="1"/>
    <col min="3" max="3" width="47.85546875" bestFit="1" customWidth="1"/>
    <col min="4" max="4" width="21.140625" bestFit="1" customWidth="1"/>
    <col min="5" max="5" width="12" bestFit="1" customWidth="1"/>
    <col min="6" max="6" width="10.28515625" bestFit="1" customWidth="1"/>
    <col min="7" max="7" width="10.42578125" bestFit="1" customWidth="1"/>
    <col min="8" max="8" width="9.5703125" bestFit="1" customWidth="1"/>
    <col min="9" max="9" width="15.7109375" bestFit="1" customWidth="1"/>
    <col min="10" max="10" width="23.28515625" bestFit="1" customWidth="1"/>
    <col min="11" max="11" width="13.28515625" bestFit="1" customWidth="1"/>
    <col min="12" max="12" width="12.5703125" bestFit="1" customWidth="1"/>
    <col min="13" max="13" width="10.85546875" bestFit="1" customWidth="1"/>
    <col min="14" max="14" width="10.7109375" style="1" bestFit="1" customWidth="1"/>
    <col min="15" max="15" width="36.7109375" bestFit="1" customWidth="1"/>
    <col min="16" max="16" width="47.85546875" bestFit="1" customWidth="1"/>
    <col min="17" max="17" width="21.140625" bestFit="1" customWidth="1"/>
    <col min="18" max="18" width="10.42578125" style="10" bestFit="1" customWidth="1"/>
    <col min="19" max="19" width="8.7109375" bestFit="1" customWidth="1"/>
    <col min="20" max="20" width="14.42578125" bestFit="1" customWidth="1"/>
  </cols>
  <sheetData>
    <row r="1" spans="1:20" x14ac:dyDescent="0.25">
      <c r="A1" s="11" t="s">
        <v>254</v>
      </c>
      <c r="B1" s="11"/>
      <c r="C1" s="11"/>
      <c r="D1" s="11"/>
      <c r="E1" s="11"/>
      <c r="F1" s="11"/>
      <c r="G1" t="s">
        <v>194</v>
      </c>
      <c r="H1" s="12" t="s">
        <v>255</v>
      </c>
      <c r="I1" s="12"/>
      <c r="J1" s="12"/>
      <c r="K1" s="12"/>
      <c r="L1" s="12"/>
      <c r="M1" s="12"/>
      <c r="N1" s="13" t="s">
        <v>262</v>
      </c>
      <c r="O1" s="13"/>
      <c r="P1" s="13"/>
      <c r="Q1" s="13"/>
      <c r="R1" s="13"/>
      <c r="S1" s="13"/>
      <c r="T1" t="s">
        <v>311</v>
      </c>
    </row>
    <row r="2" spans="1:20" x14ac:dyDescent="0.25">
      <c r="A2" s="2" t="s">
        <v>263</v>
      </c>
      <c r="B2" s="2" t="s">
        <v>264</v>
      </c>
      <c r="C2" s="2" t="s">
        <v>265</v>
      </c>
      <c r="D2" s="2" t="s">
        <v>266</v>
      </c>
      <c r="E2" s="2" t="s">
        <v>267</v>
      </c>
      <c r="F2" s="2" t="s">
        <v>268</v>
      </c>
      <c r="G2" s="2" t="s">
        <v>194</v>
      </c>
      <c r="H2" s="2" t="s">
        <v>256</v>
      </c>
      <c r="I2" s="2" t="s">
        <v>257</v>
      </c>
      <c r="J2" s="2" t="s">
        <v>258</v>
      </c>
      <c r="K2" s="2" t="s">
        <v>259</v>
      </c>
      <c r="L2" s="2" t="s">
        <v>260</v>
      </c>
      <c r="M2" s="3" t="s">
        <v>261</v>
      </c>
      <c r="N2" s="1" t="s">
        <v>0</v>
      </c>
      <c r="O2" t="s">
        <v>1</v>
      </c>
      <c r="P2" t="s">
        <v>2</v>
      </c>
      <c r="Q2" t="s">
        <v>3</v>
      </c>
      <c r="R2" s="10" t="s">
        <v>4</v>
      </c>
      <c r="S2" t="s">
        <v>5</v>
      </c>
      <c r="T2" s="31" t="s">
        <v>311</v>
      </c>
    </row>
    <row r="3" spans="1:20" x14ac:dyDescent="0.25">
      <c r="A3" s="4">
        <v>45260</v>
      </c>
      <c r="B3" s="5" t="s">
        <v>6</v>
      </c>
      <c r="C3" s="5" t="s">
        <v>7</v>
      </c>
      <c r="D3" s="5" t="s">
        <v>8</v>
      </c>
      <c r="E3" s="5">
        <v>-144.58000000000001</v>
      </c>
      <c r="F3" s="5" t="s">
        <v>9</v>
      </c>
      <c r="G3" s="5" t="s">
        <v>195</v>
      </c>
      <c r="H3" s="5"/>
      <c r="I3" s="5"/>
      <c r="J3" s="5"/>
      <c r="K3" s="5"/>
      <c r="L3" s="5"/>
      <c r="M3" s="6"/>
      <c r="N3" s="1">
        <f>IF( ISBLANK(LogTable2023[[#This Row],[Date_o]]), IF(ISBLANK(LogTable2023[[#This Row],[Date_i]]), "", LogTable2023[[#This Row],[Date_i]]), LogTable2023[[#This Row],[Date_o]])</f>
        <v>45260</v>
      </c>
      <c r="O3" t="str">
        <f>IF( ISBLANK(LogTable2023[[#This Row],[Description_o]]), IF(ISBLANK(LogTable2023[[#This Row],[Description_i]]), "", LogTable2023[[#This Row],[Description_i]]), LogTable2023[[#This Row],[Description_o]])</f>
        <v>Colorado Division of Motor Vehicles</v>
      </c>
      <c r="P3" t="str">
        <f>IF( ISBLANK(LogTable2023[[#This Row],[Original Description_o]]), IF(ISBLANK(LogTable2023[[#This Row],[Original Description_i]]), "", LogTable2023[[#This Row],[Original Description_i]]), LogTable2023[[#This Row],[Original Description_o]])</f>
        <v>CO MOTOR VEH SERV EMV    DENVER       CO</v>
      </c>
      <c r="Q3" t="str">
        <f>IF( ISBLANK(LogTable2023[[#This Row],[Category_o]]), IF(ISBLANK(LogTable2023[[#This Row],[Category_i]]), "", LogTable2023[[#This Row],[Category_i]]), LogTable2023[[#This Row],[Category_o]])</f>
        <v>Auto &amp; Transport</v>
      </c>
      <c r="R3" s="10">
        <f>IF( ISBLANK(LogTable2023[[#This Row],[Amount_o]]), IF(ISBLANK(LogTable2023[[#This Row],[Amount_i]]), "", LogTable2023[[#This Row],[Amount_i]]), LogTable2023[[#This Row],[Amount_o]])</f>
        <v>-144.58000000000001</v>
      </c>
      <c r="S3" s="1" t="str">
        <f>IF( ISBLANK(LogTable2023[[#This Row],[Status_o]]), IF(ISBLANK(LogTable2023[[#This Row],[Status_i]]), "", LogTable2023[[#This Row],[Status_i]]), LogTable2023[[#This Row],[Status_o]])</f>
        <v>Posted</v>
      </c>
      <c r="T3" s="30"/>
    </row>
    <row r="4" spans="1:20" x14ac:dyDescent="0.25">
      <c r="A4" s="4">
        <v>45259</v>
      </c>
      <c r="B4" s="5" t="s">
        <v>10</v>
      </c>
      <c r="C4" s="5" t="s">
        <v>11</v>
      </c>
      <c r="D4" s="5" t="s">
        <v>12</v>
      </c>
      <c r="E4" s="5">
        <v>-670.79</v>
      </c>
      <c r="F4" s="5" t="s">
        <v>9</v>
      </c>
      <c r="G4" s="5" t="s">
        <v>195</v>
      </c>
      <c r="H4" s="5"/>
      <c r="I4" s="5"/>
      <c r="J4" s="5"/>
      <c r="K4" s="5"/>
      <c r="L4" s="5"/>
      <c r="M4" s="6"/>
      <c r="N4" s="1">
        <f>IF( ISBLANK(LogTable2023[[#This Row],[Date_o]]), IF(ISBLANK(LogTable2023[[#This Row],[Date_i]]), "", LogTable2023[[#This Row],[Date_i]]), LogTable2023[[#This Row],[Date_o]])</f>
        <v>45259</v>
      </c>
      <c r="O4" t="str">
        <f>IF( ISBLANK(LogTable2023[[#This Row],[Description_o]]), IF(ISBLANK(LogTable2023[[#This Row],[Description_i]]), "", LogTable2023[[#This Row],[Description_i]]), LogTable2023[[#This Row],[Description_o]])</f>
        <v>Google Store</v>
      </c>
      <c r="P4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*GOOGLE STORE     402-935-7733 CA</v>
      </c>
      <c r="Q4" t="str">
        <f>IF( ISBLANK(LogTable2023[[#This Row],[Category_o]]), IF(ISBLANK(LogTable2023[[#This Row],[Category_i]]), "", LogTable2023[[#This Row],[Category_i]]), LogTable2023[[#This Row],[Category_o]])</f>
        <v>Shopping</v>
      </c>
      <c r="R4" s="10">
        <f>IF( ISBLANK(LogTable2023[[#This Row],[Amount_o]]), IF(ISBLANK(LogTable2023[[#This Row],[Amount_i]]), "", LogTable2023[[#This Row],[Amount_i]]), LogTable2023[[#This Row],[Amount_o]])</f>
        <v>-670.79</v>
      </c>
      <c r="S4" s="1" t="str">
        <f>IF( ISBLANK(LogTable2023[[#This Row],[Status_o]]), IF(ISBLANK(LogTable2023[[#This Row],[Status_i]]), "", LogTable2023[[#This Row],[Status_i]]), LogTable2023[[#This Row],[Status_o]])</f>
        <v>Posted</v>
      </c>
      <c r="T4" s="30"/>
    </row>
    <row r="5" spans="1:20" x14ac:dyDescent="0.25">
      <c r="A5" s="4">
        <v>45258</v>
      </c>
      <c r="B5" s="5" t="s">
        <v>13</v>
      </c>
      <c r="C5" s="5" t="s">
        <v>14</v>
      </c>
      <c r="D5" s="5" t="s">
        <v>15</v>
      </c>
      <c r="E5" s="5">
        <v>-81.489999999999995</v>
      </c>
      <c r="F5" s="5" t="s">
        <v>9</v>
      </c>
      <c r="G5" s="5" t="s">
        <v>195</v>
      </c>
      <c r="H5" s="5"/>
      <c r="I5" s="5"/>
      <c r="J5" s="5"/>
      <c r="K5" s="5"/>
      <c r="L5" s="5"/>
      <c r="M5" s="6"/>
      <c r="N5" s="1">
        <f>IF( ISBLANK(LogTable2023[[#This Row],[Date_o]]), IF(ISBLANK(LogTable2023[[#This Row],[Date_i]]), "", LogTable2023[[#This Row],[Date_i]]), LogTable2023[[#This Row],[Date_o]])</f>
        <v>45258</v>
      </c>
      <c r="O5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5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5" t="str">
        <f>IF( ISBLANK(LogTable2023[[#This Row],[Category_o]]), IF(ISBLANK(LogTable2023[[#This Row],[Category_i]]), "", LogTable2023[[#This Row],[Category_i]]), LogTable2023[[#This Row],[Category_o]])</f>
        <v>Groceries</v>
      </c>
      <c r="R5" s="10">
        <f>IF( ISBLANK(LogTable2023[[#This Row],[Amount_o]]), IF(ISBLANK(LogTable2023[[#This Row],[Amount_i]]), "", LogTable2023[[#This Row],[Amount_i]]), LogTable2023[[#This Row],[Amount_o]])</f>
        <v>-81.489999999999995</v>
      </c>
      <c r="S5" s="1" t="str">
        <f>IF( ISBLANK(LogTable2023[[#This Row],[Status_o]]), IF(ISBLANK(LogTable2023[[#This Row],[Status_i]]), "", LogTable2023[[#This Row],[Status_i]]), LogTable2023[[#This Row],[Status_o]])</f>
        <v>Posted</v>
      </c>
      <c r="T5" s="30"/>
    </row>
    <row r="6" spans="1:20" x14ac:dyDescent="0.25">
      <c r="A6" s="4">
        <v>45257</v>
      </c>
      <c r="B6" s="5" t="s">
        <v>16</v>
      </c>
      <c r="C6" s="5" t="s">
        <v>17</v>
      </c>
      <c r="D6" s="5" t="s">
        <v>18</v>
      </c>
      <c r="E6" s="5">
        <v>-156.24</v>
      </c>
      <c r="F6" s="5" t="s">
        <v>9</v>
      </c>
      <c r="G6" s="5" t="s">
        <v>195</v>
      </c>
      <c r="H6" s="5"/>
      <c r="I6" s="5"/>
      <c r="J6" s="5"/>
      <c r="K6" s="5"/>
      <c r="L6" s="5"/>
      <c r="M6" s="6"/>
      <c r="N6" s="1">
        <f>IF( ISBLANK(LogTable2023[[#This Row],[Date_o]]), IF(ISBLANK(LogTable2023[[#This Row],[Date_i]]), "", LogTable2023[[#This Row],[Date_i]]), LogTable2023[[#This Row],[Date_o]])</f>
        <v>45257</v>
      </c>
      <c r="O6" t="str">
        <f>IF( ISBLANK(LogTable2023[[#This Row],[Description_o]]), IF(ISBLANK(LogTable2023[[#This Row],[Description_i]]), "", LogTable2023[[#This Row],[Description_i]]), LogTable2023[[#This Row],[Description_o]])</f>
        <v>Weyco Shoes</v>
      </c>
      <c r="P6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*WEYCO SHOES      402-935-7733 WI</v>
      </c>
      <c r="Q6" t="str">
        <f>IF( ISBLANK(LogTable2023[[#This Row],[Category_o]]), IF(ISBLANK(LogTable2023[[#This Row],[Category_i]]), "", LogTable2023[[#This Row],[Category_i]]), LogTable2023[[#This Row],[Category_o]])</f>
        <v>Clothing</v>
      </c>
      <c r="R6" s="10">
        <f>IF( ISBLANK(LogTable2023[[#This Row],[Amount_o]]), IF(ISBLANK(LogTable2023[[#This Row],[Amount_i]]), "", LogTable2023[[#This Row],[Amount_i]]), LogTable2023[[#This Row],[Amount_o]])</f>
        <v>-156.24</v>
      </c>
      <c r="S6" s="1" t="str">
        <f>IF( ISBLANK(LogTable2023[[#This Row],[Status_o]]), IF(ISBLANK(LogTable2023[[#This Row],[Status_i]]), "", LogTable2023[[#This Row],[Status_i]]), LogTable2023[[#This Row],[Status_o]])</f>
        <v>Posted</v>
      </c>
      <c r="T6" s="30"/>
    </row>
    <row r="7" spans="1:20" x14ac:dyDescent="0.25">
      <c r="A7" s="4">
        <v>45257</v>
      </c>
      <c r="B7" s="5" t="s">
        <v>19</v>
      </c>
      <c r="C7" s="5" t="s">
        <v>20</v>
      </c>
      <c r="D7" s="5" t="s">
        <v>21</v>
      </c>
      <c r="E7" s="5">
        <v>-13.32</v>
      </c>
      <c r="F7" s="5" t="s">
        <v>9</v>
      </c>
      <c r="G7" s="5" t="s">
        <v>195</v>
      </c>
      <c r="H7" s="5"/>
      <c r="I7" s="5"/>
      <c r="J7" s="5"/>
      <c r="K7" s="5"/>
      <c r="L7" s="5"/>
      <c r="M7" s="6"/>
      <c r="N7" s="1">
        <f>IF( ISBLANK(LogTable2023[[#This Row],[Date_o]]), IF(ISBLANK(LogTable2023[[#This Row],[Date_i]]), "", LogTable2023[[#This Row],[Date_i]]), LogTable2023[[#This Row],[Date_o]])</f>
        <v>45257</v>
      </c>
      <c r="O7" t="str">
        <f>IF( ISBLANK(LogTable2023[[#This Row],[Description_o]]), IF(ISBLANK(LogTable2023[[#This Row],[Description_i]]), "", LogTable2023[[#This Row],[Description_i]]), LogTable2023[[#This Row],[Description_o]])</f>
        <v>Mad Greens</v>
      </c>
      <c r="P7" t="str">
        <f>IF( ISBLANK(LogTable2023[[#This Row],[Original Description_o]]), IF(ISBLANK(LogTable2023[[#This Row],[Original Description_i]]), "", LogTable2023[[#This Row],[Original Description_i]]), LogTable2023[[#This Row],[Original Description_o]])</f>
        <v>MAD GREENS MG0115        WESTMINSTER  CO</v>
      </c>
      <c r="Q7" t="str">
        <f>IF( ISBLANK(LogTable2023[[#This Row],[Category_o]]), IF(ISBLANK(LogTable2023[[#This Row],[Category_i]]), "", LogTable2023[[#This Row],[Category_i]]), LogTable2023[[#This Row],[Category_o]])</f>
        <v>Restaurants</v>
      </c>
      <c r="R7" s="10">
        <f>IF( ISBLANK(LogTable2023[[#This Row],[Amount_o]]), IF(ISBLANK(LogTable2023[[#This Row],[Amount_i]]), "", LogTable2023[[#This Row],[Amount_i]]), LogTable2023[[#This Row],[Amount_o]])</f>
        <v>-13.32</v>
      </c>
      <c r="S7" s="1" t="str">
        <f>IF( ISBLANK(LogTable2023[[#This Row],[Status_o]]), IF(ISBLANK(LogTable2023[[#This Row],[Status_i]]), "", LogTable2023[[#This Row],[Status_i]]), LogTable2023[[#This Row],[Status_o]])</f>
        <v>Posted</v>
      </c>
      <c r="T7" s="30"/>
    </row>
    <row r="8" spans="1:20" x14ac:dyDescent="0.25">
      <c r="A8" s="4">
        <v>45256</v>
      </c>
      <c r="B8" s="5" t="s">
        <v>22</v>
      </c>
      <c r="C8" s="5" t="s">
        <v>23</v>
      </c>
      <c r="D8" s="5" t="s">
        <v>24</v>
      </c>
      <c r="E8" s="5">
        <v>-65.239999999999995</v>
      </c>
      <c r="F8" s="5" t="s">
        <v>9</v>
      </c>
      <c r="G8" s="5" t="s">
        <v>195</v>
      </c>
      <c r="H8" s="5"/>
      <c r="I8" s="5"/>
      <c r="J8" s="5"/>
      <c r="K8" s="5"/>
      <c r="L8" s="5"/>
      <c r="M8" s="6"/>
      <c r="N8" s="1">
        <f>IF( ISBLANK(LogTable2023[[#This Row],[Date_o]]), IF(ISBLANK(LogTable2023[[#This Row],[Date_i]]), "", LogTable2023[[#This Row],[Date_i]]), LogTable2023[[#This Row],[Date_o]])</f>
        <v>45256</v>
      </c>
      <c r="O8" t="str">
        <f>IF( ISBLANK(LogTable2023[[#This Row],[Description_o]]), IF(ISBLANK(LogTable2023[[#This Row],[Description_i]]), "", LogTable2023[[#This Row],[Description_i]]), LogTable2023[[#This Row],[Description_o]])</f>
        <v>Best Buy</v>
      </c>
      <c r="P8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*BESTBUY COM      402-935-7733 MN</v>
      </c>
      <c r="Q8" t="str">
        <f>IF( ISBLANK(LogTable2023[[#This Row],[Category_o]]), IF(ISBLANK(LogTable2023[[#This Row],[Category_i]]), "", LogTable2023[[#This Row],[Category_i]]), LogTable2023[[#This Row],[Category_o]])</f>
        <v>Electronics &amp; Software</v>
      </c>
      <c r="R8" s="10">
        <f>IF( ISBLANK(LogTable2023[[#This Row],[Amount_o]]), IF(ISBLANK(LogTable2023[[#This Row],[Amount_i]]), "", LogTable2023[[#This Row],[Amount_i]]), LogTable2023[[#This Row],[Amount_o]])</f>
        <v>-65.239999999999995</v>
      </c>
      <c r="S8" s="1" t="str">
        <f>IF( ISBLANK(LogTable2023[[#This Row],[Status_o]]), IF(ISBLANK(LogTable2023[[#This Row],[Status_i]]), "", LogTable2023[[#This Row],[Status_i]]), LogTable2023[[#This Row],[Status_o]])</f>
        <v>Posted</v>
      </c>
      <c r="T8" s="30"/>
    </row>
    <row r="9" spans="1:20" x14ac:dyDescent="0.25">
      <c r="A9" s="4">
        <v>45252</v>
      </c>
      <c r="B9" s="5" t="s">
        <v>25</v>
      </c>
      <c r="C9" s="5" t="s">
        <v>26</v>
      </c>
      <c r="D9" s="5" t="s">
        <v>27</v>
      </c>
      <c r="E9" s="5">
        <v>-12.67</v>
      </c>
      <c r="F9" s="5" t="s">
        <v>9</v>
      </c>
      <c r="G9" s="5" t="s">
        <v>195</v>
      </c>
      <c r="H9" s="5"/>
      <c r="I9" s="5"/>
      <c r="J9" s="5"/>
      <c r="K9" s="5"/>
      <c r="L9" s="5"/>
      <c r="M9" s="6"/>
      <c r="N9" s="1">
        <f>IF( ISBLANK(LogTable2023[[#This Row],[Date_o]]), IF(ISBLANK(LogTable2023[[#This Row],[Date_i]]), "", LogTable2023[[#This Row],[Date_i]]), LogTable2023[[#This Row],[Date_o]])</f>
        <v>45252</v>
      </c>
      <c r="O9" t="str">
        <f>IF( ISBLANK(LogTable2023[[#This Row],[Description_o]]), IF(ISBLANK(LogTable2023[[#This Row],[Description_i]]), "", LogTable2023[[#This Row],[Description_i]]), LogTable2023[[#This Row],[Description_o]])</f>
        <v>Qdoba</v>
      </c>
      <c r="P9" t="str">
        <f>IF( ISBLANK(LogTable2023[[#This Row],[Original Description_o]]), IF(ISBLANK(LogTable2023[[#This Row],[Original Description_i]]), "", LogTable2023[[#This Row],[Original Description_i]]), LogTable2023[[#This Row],[Original Description_o]])</f>
        <v>QDOBA 2063               WESTMINSTER  CA</v>
      </c>
      <c r="Q9" t="str">
        <f>IF( ISBLANK(LogTable2023[[#This Row],[Category_o]]), IF(ISBLANK(LogTable2023[[#This Row],[Category_i]]), "", LogTable2023[[#This Row],[Category_i]]), LogTable2023[[#This Row],[Category_o]])</f>
        <v>Fast Food</v>
      </c>
      <c r="R9" s="10">
        <f>IF( ISBLANK(LogTable2023[[#This Row],[Amount_o]]), IF(ISBLANK(LogTable2023[[#This Row],[Amount_i]]), "", LogTable2023[[#This Row],[Amount_i]]), LogTable2023[[#This Row],[Amount_o]])</f>
        <v>-12.67</v>
      </c>
      <c r="S9" s="1" t="str">
        <f>IF( ISBLANK(LogTable2023[[#This Row],[Status_o]]), IF(ISBLANK(LogTable2023[[#This Row],[Status_i]]), "", LogTable2023[[#This Row],[Status_i]]), LogTable2023[[#This Row],[Status_o]])</f>
        <v>Posted</v>
      </c>
      <c r="T9" s="30"/>
    </row>
    <row r="10" spans="1:20" x14ac:dyDescent="0.25">
      <c r="A10" s="4">
        <v>45252</v>
      </c>
      <c r="B10" s="5" t="s">
        <v>28</v>
      </c>
      <c r="C10" s="5" t="s">
        <v>29</v>
      </c>
      <c r="D10" s="5" t="s">
        <v>21</v>
      </c>
      <c r="E10" s="5">
        <v>-30.63</v>
      </c>
      <c r="F10" s="5" t="s">
        <v>9</v>
      </c>
      <c r="G10" s="5" t="s">
        <v>195</v>
      </c>
      <c r="H10" s="5"/>
      <c r="I10" s="5"/>
      <c r="J10" s="5"/>
      <c r="K10" s="5"/>
      <c r="L10" s="5"/>
      <c r="M10" s="6"/>
      <c r="N10" s="1">
        <f>IF( ISBLANK(LogTable2023[[#This Row],[Date_o]]), IF(ISBLANK(LogTable2023[[#This Row],[Date_i]]), "", LogTable2023[[#This Row],[Date_i]]), LogTable2023[[#This Row],[Date_o]])</f>
        <v>45252</v>
      </c>
      <c r="O10" t="str">
        <f>IF( ISBLANK(LogTable2023[[#This Row],[Description_o]]), IF(ISBLANK(LogTable2023[[#This Row],[Description_i]]), "", LogTable2023[[#This Row],[Description_i]]), LogTable2023[[#This Row],[Description_o]])</f>
        <v>It's Brothers Bar Gril</v>
      </c>
      <c r="P10" t="str">
        <f>IF( ISBLANK(LogTable2023[[#This Row],[Original Description_o]]), IF(ISBLANK(LogTable2023[[#This Row],[Original Description_i]]), "", LogTable2023[[#This Row],[Original Description_i]]), LogTable2023[[#This Row],[Original Description_o]])</f>
        <v>IT'S BROTHERS BAR GRIL   DENVER       CO</v>
      </c>
      <c r="Q10" t="str">
        <f>IF( ISBLANK(LogTable2023[[#This Row],[Category_o]]), IF(ISBLANK(LogTable2023[[#This Row],[Category_i]]), "", LogTable2023[[#This Row],[Category_i]]), LogTable2023[[#This Row],[Category_o]])</f>
        <v>Restaurants</v>
      </c>
      <c r="R10" s="10">
        <f>IF( ISBLANK(LogTable2023[[#This Row],[Amount_o]]), IF(ISBLANK(LogTable2023[[#This Row],[Amount_i]]), "", LogTable2023[[#This Row],[Amount_i]]), LogTable2023[[#This Row],[Amount_o]])</f>
        <v>-30.63</v>
      </c>
      <c r="S10" s="1" t="str">
        <f>IF( ISBLANK(LogTable2023[[#This Row],[Status_o]]), IF(ISBLANK(LogTable2023[[#This Row],[Status_i]]), "", LogTable2023[[#This Row],[Status_i]]), LogTable2023[[#This Row],[Status_o]])</f>
        <v>Posted</v>
      </c>
      <c r="T10" s="30"/>
    </row>
    <row r="11" spans="1:20" x14ac:dyDescent="0.25">
      <c r="A11" s="4">
        <v>45252</v>
      </c>
      <c r="B11" s="5" t="s">
        <v>30</v>
      </c>
      <c r="C11" s="5" t="s">
        <v>31</v>
      </c>
      <c r="D11" s="5" t="s">
        <v>32</v>
      </c>
      <c r="E11" s="5">
        <v>-15</v>
      </c>
      <c r="F11" s="5" t="s">
        <v>9</v>
      </c>
      <c r="G11" s="5" t="s">
        <v>195</v>
      </c>
      <c r="H11" s="5"/>
      <c r="I11" s="5"/>
      <c r="J11" s="5"/>
      <c r="K11" s="5"/>
      <c r="L11" s="5"/>
      <c r="M11" s="6"/>
      <c r="N11" s="1">
        <f>IF( ISBLANK(LogTable2023[[#This Row],[Date_o]]), IF(ISBLANK(LogTable2023[[#This Row],[Date_i]]), "", LogTable2023[[#This Row],[Date_i]]), LogTable2023[[#This Row],[Date_o]])</f>
        <v>45252</v>
      </c>
      <c r="O11" t="str">
        <f>IF( ISBLANK(LogTable2023[[#This Row],[Description_o]]), IF(ISBLANK(LogTable2023[[#This Row],[Description_i]]), "", LogTable2023[[#This Row],[Description_i]]), LogTable2023[[#This Row],[Description_o]])</f>
        <v>Boulderswing</v>
      </c>
      <c r="P11" t="str">
        <f>IF( ISBLANK(LogTable2023[[#This Row],[Original Description_o]]), IF(ISBLANK(LogTable2023[[#This Row],[Original Description_i]]), "", LogTable2023[[#This Row],[Original Description_i]]), LogTable2023[[#This Row],[Original Description_o]])</f>
        <v>BOULDERSWING             BOULDERSWINGDCO</v>
      </c>
      <c r="Q11" t="str">
        <f>IF( ISBLANK(LogTable2023[[#This Row],[Category_o]]), IF(ISBLANK(LogTable2023[[#This Row],[Category_i]]), "", LogTable2023[[#This Row],[Category_i]]), LogTable2023[[#This Row],[Category_o]])</f>
        <v>Entertainment</v>
      </c>
      <c r="R11" s="10">
        <f>IF( ISBLANK(LogTable2023[[#This Row],[Amount_o]]), IF(ISBLANK(LogTable2023[[#This Row],[Amount_i]]), "", LogTable2023[[#This Row],[Amount_i]]), LogTable2023[[#This Row],[Amount_o]])</f>
        <v>-15</v>
      </c>
      <c r="S11" s="1" t="str">
        <f>IF( ISBLANK(LogTable2023[[#This Row],[Status_o]]), IF(ISBLANK(LogTable2023[[#This Row],[Status_i]]), "", LogTable2023[[#This Row],[Status_i]]), LogTable2023[[#This Row],[Status_o]])</f>
        <v>Posted</v>
      </c>
      <c r="T11" s="30"/>
    </row>
    <row r="12" spans="1:20" x14ac:dyDescent="0.25">
      <c r="A12" s="4">
        <v>45252</v>
      </c>
      <c r="B12" s="5" t="s">
        <v>33</v>
      </c>
      <c r="C12" s="5" t="s">
        <v>34</v>
      </c>
      <c r="D12" s="5" t="s">
        <v>35</v>
      </c>
      <c r="E12" s="5">
        <v>-46.08</v>
      </c>
      <c r="F12" s="5" t="s">
        <v>9</v>
      </c>
      <c r="G12" s="5" t="s">
        <v>195</v>
      </c>
      <c r="H12" s="5"/>
      <c r="I12" s="5"/>
      <c r="J12" s="5"/>
      <c r="K12" s="5"/>
      <c r="L12" s="5"/>
      <c r="M12" s="6"/>
      <c r="N12" s="1">
        <f>IF( ISBLANK(LogTable2023[[#This Row],[Date_o]]), IF(ISBLANK(LogTable2023[[#This Row],[Date_i]]), "", LogTable2023[[#This Row],[Date_i]]), LogTable2023[[#This Row],[Date_o]])</f>
        <v>45252</v>
      </c>
      <c r="O12" t="str">
        <f>IF( ISBLANK(LogTable2023[[#This Row],[Description_o]]), IF(ISBLANK(LogTable2023[[#This Row],[Description_i]]), "", LogTable2023[[#This Row],[Description_i]]), LogTable2023[[#This Row],[Description_o]])</f>
        <v>Bar Louie</v>
      </c>
      <c r="P12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BAR LOUIE - DENVER  DENVER       CO</v>
      </c>
      <c r="Q12" t="str">
        <f>IF( ISBLANK(LogTable2023[[#This Row],[Category_o]]), IF(ISBLANK(LogTable2023[[#This Row],[Category_i]]), "", LogTable2023[[#This Row],[Category_i]]), LogTable2023[[#This Row],[Category_o]])</f>
        <v>Alcohol &amp; Bars</v>
      </c>
      <c r="R12" s="10">
        <f>IF( ISBLANK(LogTable2023[[#This Row],[Amount_o]]), IF(ISBLANK(LogTable2023[[#This Row],[Amount_i]]), "", LogTable2023[[#This Row],[Amount_i]]), LogTable2023[[#This Row],[Amount_o]])</f>
        <v>-46.08</v>
      </c>
      <c r="S12" s="1" t="str">
        <f>IF( ISBLANK(LogTable2023[[#This Row],[Status_o]]), IF(ISBLANK(LogTable2023[[#This Row],[Status_i]]), "", LogTable2023[[#This Row],[Status_i]]), LogTable2023[[#This Row],[Status_o]])</f>
        <v>Posted</v>
      </c>
      <c r="T12" s="30"/>
    </row>
    <row r="13" spans="1:20" x14ac:dyDescent="0.25">
      <c r="A13" s="4">
        <v>45251</v>
      </c>
      <c r="B13" s="5" t="s">
        <v>36</v>
      </c>
      <c r="C13" s="5" t="s">
        <v>37</v>
      </c>
      <c r="D13" s="5" t="s">
        <v>21</v>
      </c>
      <c r="E13" s="5">
        <v>-13.66</v>
      </c>
      <c r="F13" s="5" t="s">
        <v>9</v>
      </c>
      <c r="G13" s="5" t="s">
        <v>195</v>
      </c>
      <c r="H13" s="5"/>
      <c r="I13" s="5"/>
      <c r="J13" s="5"/>
      <c r="K13" s="5"/>
      <c r="L13" s="5"/>
      <c r="M13" s="6"/>
      <c r="N13" s="1">
        <f>IF( ISBLANK(LogTable2023[[#This Row],[Date_o]]), IF(ISBLANK(LogTable2023[[#This Row],[Date_i]]), "", LogTable2023[[#This Row],[Date_i]]), LogTable2023[[#This Row],[Date_o]])</f>
        <v>45251</v>
      </c>
      <c r="O13" t="str">
        <f>IF( ISBLANK(LogTable2023[[#This Row],[Description_o]]), IF(ISBLANK(LogTable2023[[#This Row],[Description_i]]), "", LogTable2023[[#This Row],[Description_i]]), LogTable2023[[#This Row],[Description_o]])</f>
        <v>Call Your Mother</v>
      </c>
      <c r="P13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CALL YOUR MOTHER - TDenver       CO</v>
      </c>
      <c r="Q13" t="str">
        <f>IF( ISBLANK(LogTable2023[[#This Row],[Category_o]]), IF(ISBLANK(LogTable2023[[#This Row],[Category_i]]), "", LogTable2023[[#This Row],[Category_i]]), LogTable2023[[#This Row],[Category_o]])</f>
        <v>Restaurants</v>
      </c>
      <c r="R13" s="10">
        <f>IF( ISBLANK(LogTable2023[[#This Row],[Amount_o]]), IF(ISBLANK(LogTable2023[[#This Row],[Amount_i]]), "", LogTable2023[[#This Row],[Amount_i]]), LogTable2023[[#This Row],[Amount_o]])</f>
        <v>-13.66</v>
      </c>
      <c r="S13" s="1" t="str">
        <f>IF( ISBLANK(LogTable2023[[#This Row],[Status_o]]), IF(ISBLANK(LogTable2023[[#This Row],[Status_i]]), "", LogTable2023[[#This Row],[Status_i]]), LogTable2023[[#This Row],[Status_o]])</f>
        <v>Posted</v>
      </c>
      <c r="T13" s="30"/>
    </row>
    <row r="14" spans="1:20" x14ac:dyDescent="0.25">
      <c r="A14" s="4">
        <v>45250</v>
      </c>
      <c r="B14" s="5" t="s">
        <v>13</v>
      </c>
      <c r="C14" s="5" t="s">
        <v>38</v>
      </c>
      <c r="D14" s="5" t="s">
        <v>39</v>
      </c>
      <c r="E14" s="5">
        <v>-29.13</v>
      </c>
      <c r="F14" s="5" t="s">
        <v>9</v>
      </c>
      <c r="G14" s="5" t="s">
        <v>195</v>
      </c>
      <c r="H14" s="5"/>
      <c r="I14" s="5"/>
      <c r="J14" s="5"/>
      <c r="K14" s="5"/>
      <c r="L14" s="5"/>
      <c r="M14" s="6"/>
      <c r="N14" s="1">
        <f>IF( ISBLANK(LogTable2023[[#This Row],[Date_o]]), IF(ISBLANK(LogTable2023[[#This Row],[Date_i]]), "", LogTable2023[[#This Row],[Date_i]]), LogTable2023[[#This Row],[Date_o]])</f>
        <v>45250</v>
      </c>
      <c r="O14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14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#0657 FUEL QWHEAT RIDGE  CO</v>
      </c>
      <c r="Q14" t="str">
        <f>IF( ISBLANK(LogTable2023[[#This Row],[Category_o]]), IF(ISBLANK(LogTable2023[[#This Row],[Category_i]]), "", LogTable2023[[#This Row],[Category_i]]), LogTable2023[[#This Row],[Category_o]])</f>
        <v>Gas</v>
      </c>
      <c r="R14" s="10">
        <f>IF( ISBLANK(LogTable2023[[#This Row],[Amount_o]]), IF(ISBLANK(LogTable2023[[#This Row],[Amount_i]]), "", LogTable2023[[#This Row],[Amount_i]]), LogTable2023[[#This Row],[Amount_o]])</f>
        <v>-29.13</v>
      </c>
      <c r="S14" s="1" t="str">
        <f>IF( ISBLANK(LogTable2023[[#This Row],[Status_o]]), IF(ISBLANK(LogTable2023[[#This Row],[Status_i]]), "", LogTable2023[[#This Row],[Status_i]]), LogTable2023[[#This Row],[Status_o]])</f>
        <v>Posted</v>
      </c>
      <c r="T14" s="30"/>
    </row>
    <row r="15" spans="1:20" x14ac:dyDescent="0.25">
      <c r="A15" s="4">
        <v>45250</v>
      </c>
      <c r="B15" s="5" t="s">
        <v>13</v>
      </c>
      <c r="C15" s="5" t="s">
        <v>14</v>
      </c>
      <c r="D15" s="5" t="s">
        <v>15</v>
      </c>
      <c r="E15" s="5">
        <v>-46.3</v>
      </c>
      <c r="F15" s="5" t="s">
        <v>9</v>
      </c>
      <c r="G15" s="5" t="s">
        <v>195</v>
      </c>
      <c r="H15" s="5"/>
      <c r="I15" s="5"/>
      <c r="J15" s="5"/>
      <c r="K15" s="5"/>
      <c r="L15" s="5"/>
      <c r="M15" s="6"/>
      <c r="N15" s="1">
        <f>IF( ISBLANK(LogTable2023[[#This Row],[Date_o]]), IF(ISBLANK(LogTable2023[[#This Row],[Date_i]]), "", LogTable2023[[#This Row],[Date_i]]), LogTable2023[[#This Row],[Date_o]])</f>
        <v>45250</v>
      </c>
      <c r="O15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15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15" t="str">
        <f>IF( ISBLANK(LogTable2023[[#This Row],[Category_o]]), IF(ISBLANK(LogTable2023[[#This Row],[Category_i]]), "", LogTable2023[[#This Row],[Category_i]]), LogTable2023[[#This Row],[Category_o]])</f>
        <v>Groceries</v>
      </c>
      <c r="R15" s="10">
        <f>IF( ISBLANK(LogTable2023[[#This Row],[Amount_o]]), IF(ISBLANK(LogTable2023[[#This Row],[Amount_i]]), "", LogTable2023[[#This Row],[Amount_i]]), LogTable2023[[#This Row],[Amount_o]])</f>
        <v>-46.3</v>
      </c>
      <c r="S15" s="1" t="str">
        <f>IF( ISBLANK(LogTable2023[[#This Row],[Status_o]]), IF(ISBLANK(LogTable2023[[#This Row],[Status_i]]), "", LogTable2023[[#This Row],[Status_i]]), LogTable2023[[#This Row],[Status_o]])</f>
        <v>Posted</v>
      </c>
      <c r="T15" s="30"/>
    </row>
    <row r="16" spans="1:20" x14ac:dyDescent="0.25">
      <c r="A16" s="4">
        <v>45250</v>
      </c>
      <c r="B16" s="5" t="s">
        <v>40</v>
      </c>
      <c r="C16" s="5" t="s">
        <v>41</v>
      </c>
      <c r="D16" s="5" t="s">
        <v>12</v>
      </c>
      <c r="E16" s="5">
        <v>-70.459999999999994</v>
      </c>
      <c r="F16" s="5" t="s">
        <v>9</v>
      </c>
      <c r="G16" s="5" t="s">
        <v>195</v>
      </c>
      <c r="H16" s="5"/>
      <c r="I16" s="5"/>
      <c r="J16" s="5"/>
      <c r="K16" s="5"/>
      <c r="L16" s="5"/>
      <c r="M16" s="6"/>
      <c r="N16" s="1">
        <f>IF( ISBLANK(LogTable2023[[#This Row],[Date_o]]), IF(ISBLANK(LogTable2023[[#This Row],[Date_i]]), "", LogTable2023[[#This Row],[Date_i]]), LogTable2023[[#This Row],[Date_o]])</f>
        <v>45250</v>
      </c>
      <c r="O16" t="str">
        <f>IF( ISBLANK(LogTable2023[[#This Row],[Description_o]]), IF(ISBLANK(LogTable2023[[#This Row],[Description_i]]), "", LogTable2023[[#This Row],[Description_i]]), LogTable2023[[#This Row],[Description_o]])</f>
        <v>Grandmaster Games</v>
      </c>
      <c r="P16" t="str">
        <f>IF( ISBLANK(LogTable2023[[#This Row],[Original Description_o]]), IF(ISBLANK(LogTable2023[[#This Row],[Original Description_i]]), "", LogTable2023[[#This Row],[Original Description_i]]), LogTable2023[[#This Row],[Original Description_o]])</f>
        <v>GRANDMASTER GAMES        BOULDER      CO</v>
      </c>
      <c r="Q16" t="str">
        <f>IF( ISBLANK(LogTable2023[[#This Row],[Category_o]]), IF(ISBLANK(LogTable2023[[#This Row],[Category_i]]), "", LogTable2023[[#This Row],[Category_i]]), LogTable2023[[#This Row],[Category_o]])</f>
        <v>Shopping</v>
      </c>
      <c r="R16" s="10">
        <f>IF( ISBLANK(LogTable2023[[#This Row],[Amount_o]]), IF(ISBLANK(LogTable2023[[#This Row],[Amount_i]]), "", LogTable2023[[#This Row],[Amount_i]]), LogTable2023[[#This Row],[Amount_o]])</f>
        <v>-70.459999999999994</v>
      </c>
      <c r="S16" s="1" t="str">
        <f>IF( ISBLANK(LogTable2023[[#This Row],[Status_o]]), IF(ISBLANK(LogTable2023[[#This Row],[Status_i]]), "", LogTable2023[[#This Row],[Status_i]]), LogTable2023[[#This Row],[Status_o]])</f>
        <v>Posted</v>
      </c>
      <c r="T16" s="30"/>
    </row>
    <row r="17" spans="1:20" x14ac:dyDescent="0.25">
      <c r="A17" s="4">
        <v>45250</v>
      </c>
      <c r="B17" s="5" t="s">
        <v>42</v>
      </c>
      <c r="C17" s="5" t="s">
        <v>43</v>
      </c>
      <c r="D17" s="5" t="s">
        <v>44</v>
      </c>
      <c r="E17" s="5">
        <v>-30</v>
      </c>
      <c r="F17" s="5" t="s">
        <v>9</v>
      </c>
      <c r="G17" s="5" t="s">
        <v>195</v>
      </c>
      <c r="H17" s="5"/>
      <c r="I17" s="5"/>
      <c r="J17" s="5"/>
      <c r="K17" s="5"/>
      <c r="L17" s="5"/>
      <c r="M17" s="6"/>
      <c r="N17" s="1">
        <f>IF( ISBLANK(LogTable2023[[#This Row],[Date_o]]), IF(ISBLANK(LogTable2023[[#This Row],[Date_i]]), "", LogTable2023[[#This Row],[Date_i]]), LogTable2023[[#This Row],[Date_o]])</f>
        <v>45250</v>
      </c>
      <c r="O17" t="str">
        <f>IF( ISBLANK(LogTable2023[[#This Row],[Description_o]]), IF(ISBLANK(LogTable2023[[#This Row],[Description_i]]), "", LogTable2023[[#This Row],[Description_i]]), LogTable2023[[#This Row],[Description_o]])</f>
        <v>Great Clips</v>
      </c>
      <c r="P17" t="str">
        <f>IF( ISBLANK(LogTable2023[[#This Row],[Original Description_o]]), IF(ISBLANK(LogTable2023[[#This Row],[Original Description_i]]), "", LogTable2023[[#This Row],[Original Description_i]]), LogTable2023[[#This Row],[Original Description_o]])</f>
        <v>9480 GREAT CLIPS AT BROOMBROOMFIELD   CO</v>
      </c>
      <c r="Q17" t="str">
        <f>IF( ISBLANK(LogTable2023[[#This Row],[Category_o]]), IF(ISBLANK(LogTable2023[[#This Row],[Category_i]]), "", LogTable2023[[#This Row],[Category_i]]), LogTable2023[[#This Row],[Category_o]])</f>
        <v>Hair</v>
      </c>
      <c r="R17" s="10">
        <f>IF( ISBLANK(LogTable2023[[#This Row],[Amount_o]]), IF(ISBLANK(LogTable2023[[#This Row],[Amount_i]]), "", LogTable2023[[#This Row],[Amount_i]]), LogTable2023[[#This Row],[Amount_o]])</f>
        <v>-30</v>
      </c>
      <c r="S17" s="1" t="str">
        <f>IF( ISBLANK(LogTable2023[[#This Row],[Status_o]]), IF(ISBLANK(LogTable2023[[#This Row],[Status_i]]), "", LogTable2023[[#This Row],[Status_i]]), LogTable2023[[#This Row],[Status_o]])</f>
        <v>Posted</v>
      </c>
      <c r="T17" s="30"/>
    </row>
    <row r="18" spans="1:20" x14ac:dyDescent="0.25">
      <c r="A18" s="4">
        <v>45248</v>
      </c>
      <c r="B18" s="5" t="s">
        <v>45</v>
      </c>
      <c r="C18" s="5" t="s">
        <v>46</v>
      </c>
      <c r="D18" s="5" t="s">
        <v>47</v>
      </c>
      <c r="E18" s="5">
        <v>-40.24</v>
      </c>
      <c r="F18" s="5" t="s">
        <v>9</v>
      </c>
      <c r="G18" s="5" t="s">
        <v>195</v>
      </c>
      <c r="H18" s="5"/>
      <c r="I18" s="5"/>
      <c r="J18" s="5"/>
      <c r="K18" s="5"/>
      <c r="L18" s="5"/>
      <c r="M18" s="6"/>
      <c r="N18" s="1">
        <f>IF( ISBLANK(LogTable2023[[#This Row],[Date_o]]), IF(ISBLANK(LogTable2023[[#This Row],[Date_i]]), "", LogTable2023[[#This Row],[Date_i]]), LogTable2023[[#This Row],[Date_o]])</f>
        <v>45248</v>
      </c>
      <c r="O18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18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612-202-3545 CO</v>
      </c>
      <c r="Q18" t="str">
        <f>IF( ISBLANK(LogTable2023[[#This Row],[Category_o]]), IF(ISBLANK(LogTable2023[[#This Row],[Category_i]]), "", LogTable2023[[#This Row],[Category_i]]), LogTable2023[[#This Row],[Category_o]])</f>
        <v>Food &amp; Dining</v>
      </c>
      <c r="R18" s="10">
        <f>IF( ISBLANK(LogTable2023[[#This Row],[Amount_o]]), IF(ISBLANK(LogTable2023[[#This Row],[Amount_i]]), "", LogTable2023[[#This Row],[Amount_i]]), LogTable2023[[#This Row],[Amount_o]])</f>
        <v>-40.24</v>
      </c>
      <c r="S18" s="1" t="str">
        <f>IF( ISBLANK(LogTable2023[[#This Row],[Status_o]]), IF(ISBLANK(LogTable2023[[#This Row],[Status_i]]), "", LogTable2023[[#This Row],[Status_i]]), LogTable2023[[#This Row],[Status_o]])</f>
        <v>Posted</v>
      </c>
      <c r="T18" s="30"/>
    </row>
    <row r="19" spans="1:20" x14ac:dyDescent="0.25">
      <c r="A19" s="4">
        <v>45248</v>
      </c>
      <c r="B19" s="5" t="s">
        <v>48</v>
      </c>
      <c r="C19" s="5" t="s">
        <v>49</v>
      </c>
      <c r="D19" s="5" t="s">
        <v>47</v>
      </c>
      <c r="E19" s="5">
        <v>-31.05</v>
      </c>
      <c r="F19" s="5" t="s">
        <v>9</v>
      </c>
      <c r="G19" s="5" t="s">
        <v>195</v>
      </c>
      <c r="H19" s="5"/>
      <c r="I19" s="5"/>
      <c r="J19" s="5"/>
      <c r="K19" s="5"/>
      <c r="L19" s="5"/>
      <c r="M19" s="6"/>
      <c r="N19" s="1">
        <f>IF( ISBLANK(LogTable2023[[#This Row],[Date_o]]), IF(ISBLANK(LogTable2023[[#This Row],[Date_i]]), "", LogTable2023[[#This Row],[Date_i]]), LogTable2023[[#This Row],[Date_o]])</f>
        <v>45248</v>
      </c>
      <c r="O19" t="str">
        <f>IF( ISBLANK(LogTable2023[[#This Row],[Description_o]]), IF(ISBLANK(LogTable2023[[#This Row],[Description_i]]), "", LogTable2023[[#This Row],[Description_i]]), LogTable2023[[#This Row],[Description_o]])</f>
        <v>Cosmos Pizza Federal</v>
      </c>
      <c r="P19" t="str">
        <f>IF( ISBLANK(LogTable2023[[#This Row],[Original Description_o]]), IF(ISBLANK(LogTable2023[[#This Row],[Original Description_i]]), "", LogTable2023[[#This Row],[Original Description_i]]), LogTable2023[[#This Row],[Original Description_o]])</f>
        <v>COSMOS PIZZA - FEDERAL   DENVER       CO</v>
      </c>
      <c r="Q19" t="str">
        <f>IF( ISBLANK(LogTable2023[[#This Row],[Category_o]]), IF(ISBLANK(LogTable2023[[#This Row],[Category_i]]), "", LogTable2023[[#This Row],[Category_i]]), LogTable2023[[#This Row],[Category_o]])</f>
        <v>Food &amp; Dining</v>
      </c>
      <c r="R19" s="10">
        <f>IF( ISBLANK(LogTable2023[[#This Row],[Amount_o]]), IF(ISBLANK(LogTable2023[[#This Row],[Amount_i]]), "", LogTable2023[[#This Row],[Amount_i]]), LogTable2023[[#This Row],[Amount_o]])</f>
        <v>-31.05</v>
      </c>
      <c r="S19" s="1" t="str">
        <f>IF( ISBLANK(LogTable2023[[#This Row],[Status_o]]), IF(ISBLANK(LogTable2023[[#This Row],[Status_i]]), "", LogTable2023[[#This Row],[Status_i]]), LogTable2023[[#This Row],[Status_o]])</f>
        <v>Posted</v>
      </c>
      <c r="T19" s="30"/>
    </row>
    <row r="20" spans="1:20" x14ac:dyDescent="0.25">
      <c r="A20" s="4">
        <v>45246</v>
      </c>
      <c r="B20" s="5" t="s">
        <v>50</v>
      </c>
      <c r="C20" s="5" t="s">
        <v>51</v>
      </c>
      <c r="D20" s="5" t="s">
        <v>32</v>
      </c>
      <c r="E20" s="5">
        <v>-2</v>
      </c>
      <c r="F20" s="5" t="s">
        <v>9</v>
      </c>
      <c r="G20" s="5" t="s">
        <v>195</v>
      </c>
      <c r="H20" s="5"/>
      <c r="I20" s="5"/>
      <c r="J20" s="5"/>
      <c r="K20" s="5"/>
      <c r="L20" s="5"/>
      <c r="M20" s="6"/>
      <c r="N20" s="1">
        <f>IF( ISBLANK(LogTable2023[[#This Row],[Date_o]]), IF(ISBLANK(LogTable2023[[#This Row],[Date_i]]), "", LogTable2023[[#This Row],[Date_i]]), LogTable2023[[#This Row],[Date_o]])</f>
        <v>45246</v>
      </c>
      <c r="O20" t="str">
        <f>IF( ISBLANK(LogTable2023[[#This Row],[Description_o]]), IF(ISBLANK(LogTable2023[[#This Row],[Description_i]]), "", LogTable2023[[#This Row],[Description_i]]), LogTable2023[[#This Row],[Description_o]])</f>
        <v>Membership</v>
      </c>
      <c r="P20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 MEMBERSHIP      402-935-7733 CA</v>
      </c>
      <c r="Q20" t="str">
        <f>IF( ISBLANK(LogTable2023[[#This Row],[Category_o]]), IF(ISBLANK(LogTable2023[[#This Row],[Category_i]]), "", LogTable2023[[#This Row],[Category_i]]), LogTable2023[[#This Row],[Category_o]])</f>
        <v>Entertainment</v>
      </c>
      <c r="R20" s="10">
        <f>IF( ISBLANK(LogTable2023[[#This Row],[Amount_o]]), IF(ISBLANK(LogTable2023[[#This Row],[Amount_i]]), "", LogTable2023[[#This Row],[Amount_i]]), LogTable2023[[#This Row],[Amount_o]])</f>
        <v>-2</v>
      </c>
      <c r="S20" s="1" t="str">
        <f>IF( ISBLANK(LogTable2023[[#This Row],[Status_o]]), IF(ISBLANK(LogTable2023[[#This Row],[Status_i]]), "", LogTable2023[[#This Row],[Status_i]]), LogTable2023[[#This Row],[Status_o]])</f>
        <v>Posted</v>
      </c>
      <c r="T20" s="30"/>
    </row>
    <row r="21" spans="1:20" x14ac:dyDescent="0.25">
      <c r="A21" s="4">
        <v>45242</v>
      </c>
      <c r="B21" s="5" t="s">
        <v>52</v>
      </c>
      <c r="C21" s="5" t="s">
        <v>53</v>
      </c>
      <c r="D21" s="5" t="s">
        <v>54</v>
      </c>
      <c r="E21" s="5">
        <v>-19.760000000000002</v>
      </c>
      <c r="F21" s="5" t="s">
        <v>9</v>
      </c>
      <c r="G21" s="5" t="s">
        <v>195</v>
      </c>
      <c r="H21" s="5"/>
      <c r="I21" s="5"/>
      <c r="J21" s="5"/>
      <c r="K21" s="5"/>
      <c r="L21" s="5"/>
      <c r="M21" s="6"/>
      <c r="N21" s="1">
        <f>IF( ISBLANK(LogTable2023[[#This Row],[Date_o]]), IF(ISBLANK(LogTable2023[[#This Row],[Date_i]]), "", LogTable2023[[#This Row],[Date_i]]), LogTable2023[[#This Row],[Date_o]])</f>
        <v>45242</v>
      </c>
      <c r="O21" t="str">
        <f>IF( ISBLANK(LogTable2023[[#This Row],[Description_o]]), IF(ISBLANK(LogTable2023[[#This Row],[Description_i]]), "", LogTable2023[[#This Row],[Description_i]]), LogTable2023[[#This Row],[Description_o]])</f>
        <v>CVS</v>
      </c>
      <c r="P21" t="str">
        <f>IF( ISBLANK(LogTable2023[[#This Row],[Original Description_o]]), IF(ISBLANK(LogTable2023[[#This Row],[Original Description_i]]), "", LogTable2023[[#This Row],[Original Description_i]]), LogTable2023[[#This Row],[Original Description_o]])</f>
        <v>CVS/PHARMACY #10784      DENVER       CO</v>
      </c>
      <c r="Q21" t="str">
        <f>IF( ISBLANK(LogTable2023[[#This Row],[Category_o]]), IF(ISBLANK(LogTable2023[[#This Row],[Category_i]]), "", LogTable2023[[#This Row],[Category_i]]), LogTable2023[[#This Row],[Category_o]])</f>
        <v>Pharmacy</v>
      </c>
      <c r="R21" s="10">
        <f>IF( ISBLANK(LogTable2023[[#This Row],[Amount_o]]), IF(ISBLANK(LogTable2023[[#This Row],[Amount_i]]), "", LogTable2023[[#This Row],[Amount_i]]), LogTable2023[[#This Row],[Amount_o]])</f>
        <v>-19.760000000000002</v>
      </c>
      <c r="S21" s="1" t="str">
        <f>IF( ISBLANK(LogTable2023[[#This Row],[Status_o]]), IF(ISBLANK(LogTable2023[[#This Row],[Status_i]]), "", LogTable2023[[#This Row],[Status_i]]), LogTable2023[[#This Row],[Status_o]])</f>
        <v>Posted</v>
      </c>
      <c r="T21" s="30"/>
    </row>
    <row r="22" spans="1:20" x14ac:dyDescent="0.25">
      <c r="A22" s="4">
        <v>45239</v>
      </c>
      <c r="B22" s="5" t="s">
        <v>55</v>
      </c>
      <c r="C22" s="5" t="s">
        <v>56</v>
      </c>
      <c r="D22" s="5" t="s">
        <v>27</v>
      </c>
      <c r="E22" s="5">
        <v>-23.74</v>
      </c>
      <c r="F22" s="5" t="s">
        <v>9</v>
      </c>
      <c r="G22" s="5" t="s">
        <v>195</v>
      </c>
      <c r="H22" s="5"/>
      <c r="I22" s="5"/>
      <c r="J22" s="5"/>
      <c r="K22" s="5"/>
      <c r="L22" s="5"/>
      <c r="M22" s="6"/>
      <c r="N22" s="1">
        <f>IF( ISBLANK(LogTable2023[[#This Row],[Date_o]]), IF(ISBLANK(LogTable2023[[#This Row],[Date_i]]), "", LogTable2023[[#This Row],[Date_i]]), LogTable2023[[#This Row],[Date_o]])</f>
        <v>45239</v>
      </c>
      <c r="O22" t="str">
        <f>IF( ISBLANK(LogTable2023[[#This Row],[Description_o]]), IF(ISBLANK(LogTable2023[[#This Row],[Description_i]]), "", LogTable2023[[#This Row],[Description_i]]), LogTable2023[[#This Row],[Description_o]])</f>
        <v>The Pasty Republic</v>
      </c>
      <c r="P22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*THE PASTY REPUBLIC   Denver       CO</v>
      </c>
      <c r="Q22" t="str">
        <f>IF( ISBLANK(LogTable2023[[#This Row],[Category_o]]), IF(ISBLANK(LogTable2023[[#This Row],[Category_i]]), "", LogTable2023[[#This Row],[Category_i]]), LogTable2023[[#This Row],[Category_o]])</f>
        <v>Fast Food</v>
      </c>
      <c r="R22" s="10">
        <f>IF( ISBLANK(LogTable2023[[#This Row],[Amount_o]]), IF(ISBLANK(LogTable2023[[#This Row],[Amount_i]]), "", LogTable2023[[#This Row],[Amount_i]]), LogTable2023[[#This Row],[Amount_o]])</f>
        <v>-23.74</v>
      </c>
      <c r="S22" s="1" t="str">
        <f>IF( ISBLANK(LogTable2023[[#This Row],[Status_o]]), IF(ISBLANK(LogTable2023[[#This Row],[Status_i]]), "", LogTable2023[[#This Row],[Status_i]]), LogTable2023[[#This Row],[Status_o]])</f>
        <v>Posted</v>
      </c>
      <c r="T22" s="30"/>
    </row>
    <row r="23" spans="1:20" x14ac:dyDescent="0.25">
      <c r="A23" s="4">
        <v>45239</v>
      </c>
      <c r="B23" s="5" t="s">
        <v>13</v>
      </c>
      <c r="C23" s="5" t="s">
        <v>14</v>
      </c>
      <c r="D23" s="5" t="s">
        <v>15</v>
      </c>
      <c r="E23" s="5">
        <v>-28.76</v>
      </c>
      <c r="F23" s="5" t="s">
        <v>9</v>
      </c>
      <c r="G23" s="5" t="s">
        <v>195</v>
      </c>
      <c r="H23" s="5"/>
      <c r="I23" s="5"/>
      <c r="J23" s="5"/>
      <c r="K23" s="5"/>
      <c r="L23" s="5"/>
      <c r="M23" s="6"/>
      <c r="N23" s="1">
        <f>IF( ISBLANK(LogTable2023[[#This Row],[Date_o]]), IF(ISBLANK(LogTable2023[[#This Row],[Date_i]]), "", LogTable2023[[#This Row],[Date_i]]), LogTable2023[[#This Row],[Date_o]])</f>
        <v>45239</v>
      </c>
      <c r="O23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23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23" t="str">
        <f>IF( ISBLANK(LogTable2023[[#This Row],[Category_o]]), IF(ISBLANK(LogTable2023[[#This Row],[Category_i]]), "", LogTable2023[[#This Row],[Category_i]]), LogTable2023[[#This Row],[Category_o]])</f>
        <v>Groceries</v>
      </c>
      <c r="R23" s="10">
        <f>IF( ISBLANK(LogTable2023[[#This Row],[Amount_o]]), IF(ISBLANK(LogTable2023[[#This Row],[Amount_i]]), "", LogTable2023[[#This Row],[Amount_i]]), LogTable2023[[#This Row],[Amount_o]])</f>
        <v>-28.76</v>
      </c>
      <c r="S23" s="1" t="str">
        <f>IF( ISBLANK(LogTable2023[[#This Row],[Status_o]]), IF(ISBLANK(LogTable2023[[#This Row],[Status_i]]), "", LogTable2023[[#This Row],[Status_i]]), LogTable2023[[#This Row],[Status_o]])</f>
        <v>Posted</v>
      </c>
      <c r="T23" s="30"/>
    </row>
    <row r="24" spans="1:20" x14ac:dyDescent="0.25">
      <c r="A24" s="4">
        <v>45238</v>
      </c>
      <c r="B24" s="5" t="s">
        <v>57</v>
      </c>
      <c r="C24" s="5" t="s">
        <v>58</v>
      </c>
      <c r="D24" s="5" t="s">
        <v>47</v>
      </c>
      <c r="E24" s="5">
        <v>-16.170000000000002</v>
      </c>
      <c r="F24" s="5" t="s">
        <v>9</v>
      </c>
      <c r="G24" s="5" t="s">
        <v>195</v>
      </c>
      <c r="H24" s="5"/>
      <c r="I24" s="5"/>
      <c r="J24" s="5"/>
      <c r="K24" s="5"/>
      <c r="L24" s="5"/>
      <c r="M24" s="6"/>
      <c r="N24" s="1">
        <f>IF( ISBLANK(LogTable2023[[#This Row],[Date_o]]), IF(ISBLANK(LogTable2023[[#This Row],[Date_i]]), "", LogTable2023[[#This Row],[Date_i]]), LogTable2023[[#This Row],[Date_o]])</f>
        <v>45238</v>
      </c>
      <c r="O24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24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24" t="str">
        <f>IF( ISBLANK(LogTable2023[[#This Row],[Category_o]]), IF(ISBLANK(LogTable2023[[#This Row],[Category_i]]), "", LogTable2023[[#This Row],[Category_i]]), LogTable2023[[#This Row],[Category_o]])</f>
        <v>Food &amp; Dining</v>
      </c>
      <c r="R24" s="10">
        <f>IF( ISBLANK(LogTable2023[[#This Row],[Amount_o]]), IF(ISBLANK(LogTable2023[[#This Row],[Amount_i]]), "", LogTable2023[[#This Row],[Amount_i]]), LogTable2023[[#This Row],[Amount_o]])</f>
        <v>-16.170000000000002</v>
      </c>
      <c r="S24" s="1" t="str">
        <f>IF( ISBLANK(LogTable2023[[#This Row],[Status_o]]), IF(ISBLANK(LogTable2023[[#This Row],[Status_i]]), "", LogTable2023[[#This Row],[Status_i]]), LogTable2023[[#This Row],[Status_o]])</f>
        <v>Posted</v>
      </c>
      <c r="T24" s="30"/>
    </row>
    <row r="25" spans="1:20" x14ac:dyDescent="0.25">
      <c r="A25" s="4">
        <v>45237</v>
      </c>
      <c r="B25" s="5" t="s">
        <v>59</v>
      </c>
      <c r="C25" s="5" t="s">
        <v>60</v>
      </c>
      <c r="D25" s="5" t="s">
        <v>61</v>
      </c>
      <c r="E25" s="5">
        <v>-30</v>
      </c>
      <c r="F25" s="5" t="s">
        <v>9</v>
      </c>
      <c r="G25" s="5" t="s">
        <v>195</v>
      </c>
      <c r="H25" s="5"/>
      <c r="I25" s="5"/>
      <c r="J25" s="5"/>
      <c r="K25" s="5"/>
      <c r="L25" s="5"/>
      <c r="M25" s="6"/>
      <c r="N25" s="1">
        <f>IF( ISBLANK(LogTable2023[[#This Row],[Date_o]]), IF(ISBLANK(LogTable2023[[#This Row],[Date_i]]), "", LogTable2023[[#This Row],[Date_i]]), LogTable2023[[#This Row],[Date_o]])</f>
        <v>45237</v>
      </c>
      <c r="O25" t="str">
        <f>IF( ISBLANK(LogTable2023[[#This Row],[Description_o]]), IF(ISBLANK(LogTable2023[[#This Row],[Description_i]]), "", LogTable2023[[#This Row],[Description_i]]), LogTable2023[[#This Row],[Description_o]])</f>
        <v>Nature Conservancy</v>
      </c>
      <c r="P25" t="str">
        <f>IF( ISBLANK(LogTable2023[[#This Row],[Original Description_o]]), IF(ISBLANK(LogTable2023[[#This Row],[Original Description_i]]), "", LogTable2023[[#This Row],[Original Description_i]]), LogTable2023[[#This Row],[Original Description_o]])</f>
        <v>Nature Conservancy       800-6286860  VA</v>
      </c>
      <c r="Q25" t="str">
        <f>IF( ISBLANK(LogTable2023[[#This Row],[Category_o]]), IF(ISBLANK(LogTable2023[[#This Row],[Category_i]]), "", LogTable2023[[#This Row],[Category_i]]), LogTable2023[[#This Row],[Category_o]])</f>
        <v>Gifts &amp; Donations</v>
      </c>
      <c r="R25" s="10">
        <f>IF( ISBLANK(LogTable2023[[#This Row],[Amount_o]]), IF(ISBLANK(LogTable2023[[#This Row],[Amount_i]]), "", LogTable2023[[#This Row],[Amount_i]]), LogTable2023[[#This Row],[Amount_o]])</f>
        <v>-30</v>
      </c>
      <c r="S25" s="1" t="str">
        <f>IF( ISBLANK(LogTable2023[[#This Row],[Status_o]]), IF(ISBLANK(LogTable2023[[#This Row],[Status_i]]), "", LogTable2023[[#This Row],[Status_i]]), LogTable2023[[#This Row],[Status_o]])</f>
        <v>Posted</v>
      </c>
      <c r="T25" s="30"/>
    </row>
    <row r="26" spans="1:20" x14ac:dyDescent="0.25">
      <c r="A26" s="4">
        <v>45236</v>
      </c>
      <c r="B26" s="5" t="s">
        <v>62</v>
      </c>
      <c r="C26" s="5" t="s">
        <v>63</v>
      </c>
      <c r="D26" s="5" t="s">
        <v>27</v>
      </c>
      <c r="E26" s="5">
        <v>-9.1199999999999992</v>
      </c>
      <c r="F26" s="5" t="s">
        <v>9</v>
      </c>
      <c r="G26" s="5" t="s">
        <v>195</v>
      </c>
      <c r="H26" s="5"/>
      <c r="I26" s="5"/>
      <c r="J26" s="5"/>
      <c r="K26" s="5"/>
      <c r="L26" s="5"/>
      <c r="M26" s="6"/>
      <c r="N26" s="1">
        <f>IF( ISBLANK(LogTable2023[[#This Row],[Date_o]]), IF(ISBLANK(LogTable2023[[#This Row],[Date_i]]), "", LogTable2023[[#This Row],[Date_i]]), LogTable2023[[#This Row],[Date_o]])</f>
        <v>45236</v>
      </c>
      <c r="O26" t="str">
        <f>IF( ISBLANK(LogTable2023[[#This Row],[Description_o]]), IF(ISBLANK(LogTable2023[[#This Row],[Description_i]]), "", LogTable2023[[#This Row],[Description_i]]), LogTable2023[[#This Row],[Description_o]])</f>
        <v>Jersey Mike's Subs</v>
      </c>
      <c r="P26" t="str">
        <f>IF( ISBLANK(LogTable2023[[#This Row],[Original Description_o]]), IF(ISBLANK(LogTable2023[[#This Row],[Original Description_i]]), "", LogTable2023[[#This Row],[Original Description_i]]), LogTable2023[[#This Row],[Original Description_o]])</f>
        <v>JERSEY MIKES 22003       WESTMINSTER  CO</v>
      </c>
      <c r="Q26" t="str">
        <f>IF( ISBLANK(LogTable2023[[#This Row],[Category_o]]), IF(ISBLANK(LogTable2023[[#This Row],[Category_i]]), "", LogTable2023[[#This Row],[Category_i]]), LogTable2023[[#This Row],[Category_o]])</f>
        <v>Fast Food</v>
      </c>
      <c r="R26" s="10">
        <f>IF( ISBLANK(LogTable2023[[#This Row],[Amount_o]]), IF(ISBLANK(LogTable2023[[#This Row],[Amount_i]]), "", LogTable2023[[#This Row],[Amount_i]]), LogTable2023[[#This Row],[Amount_o]])</f>
        <v>-9.1199999999999992</v>
      </c>
      <c r="S26" s="1" t="str">
        <f>IF( ISBLANK(LogTable2023[[#This Row],[Status_o]]), IF(ISBLANK(LogTable2023[[#This Row],[Status_i]]), "", LogTable2023[[#This Row],[Status_i]]), LogTable2023[[#This Row],[Status_o]])</f>
        <v>Posted</v>
      </c>
      <c r="T26" s="30"/>
    </row>
    <row r="27" spans="1:20" x14ac:dyDescent="0.25">
      <c r="A27" s="4">
        <v>45236</v>
      </c>
      <c r="B27" s="5" t="s">
        <v>30</v>
      </c>
      <c r="C27" s="5" t="s">
        <v>31</v>
      </c>
      <c r="D27" s="5" t="s">
        <v>32</v>
      </c>
      <c r="E27" s="5">
        <v>-50</v>
      </c>
      <c r="F27" s="5" t="s">
        <v>9</v>
      </c>
      <c r="G27" s="5" t="s">
        <v>195</v>
      </c>
      <c r="H27" s="5"/>
      <c r="I27" s="5"/>
      <c r="J27" s="5"/>
      <c r="K27" s="5"/>
      <c r="L27" s="5"/>
      <c r="M27" s="6"/>
      <c r="N27" s="1">
        <f>IF( ISBLANK(LogTable2023[[#This Row],[Date_o]]), IF(ISBLANK(LogTable2023[[#This Row],[Date_i]]), "", LogTable2023[[#This Row],[Date_i]]), LogTable2023[[#This Row],[Date_o]])</f>
        <v>45236</v>
      </c>
      <c r="O27" t="str">
        <f>IF( ISBLANK(LogTable2023[[#This Row],[Description_o]]), IF(ISBLANK(LogTable2023[[#This Row],[Description_i]]), "", LogTable2023[[#This Row],[Description_i]]), LogTable2023[[#This Row],[Description_o]])</f>
        <v>Boulderswing</v>
      </c>
      <c r="P27" t="str">
        <f>IF( ISBLANK(LogTable2023[[#This Row],[Original Description_o]]), IF(ISBLANK(LogTable2023[[#This Row],[Original Description_i]]), "", LogTable2023[[#This Row],[Original Description_i]]), LogTable2023[[#This Row],[Original Description_o]])</f>
        <v>BOULDERSWING             BOULDERSWINGDCO</v>
      </c>
      <c r="Q27" t="str">
        <f>IF( ISBLANK(LogTable2023[[#This Row],[Category_o]]), IF(ISBLANK(LogTable2023[[#This Row],[Category_i]]), "", LogTable2023[[#This Row],[Category_i]]), LogTable2023[[#This Row],[Category_o]])</f>
        <v>Entertainment</v>
      </c>
      <c r="R27" s="10">
        <f>IF( ISBLANK(LogTable2023[[#This Row],[Amount_o]]), IF(ISBLANK(LogTable2023[[#This Row],[Amount_i]]), "", LogTable2023[[#This Row],[Amount_i]]), LogTable2023[[#This Row],[Amount_o]])</f>
        <v>-50</v>
      </c>
      <c r="S27" s="1" t="str">
        <f>IF( ISBLANK(LogTable2023[[#This Row],[Status_o]]), IF(ISBLANK(LogTable2023[[#This Row],[Status_i]]), "", LogTable2023[[#This Row],[Status_i]]), LogTable2023[[#This Row],[Status_o]])</f>
        <v>Posted</v>
      </c>
      <c r="T27" s="30"/>
    </row>
    <row r="28" spans="1:20" x14ac:dyDescent="0.25">
      <c r="A28" s="4">
        <v>45236</v>
      </c>
      <c r="B28" s="5" t="s">
        <v>64</v>
      </c>
      <c r="C28" s="5" t="s">
        <v>65</v>
      </c>
      <c r="D28" s="5" t="s">
        <v>39</v>
      </c>
      <c r="E28" s="5">
        <v>-32.83</v>
      </c>
      <c r="F28" s="5" t="s">
        <v>9</v>
      </c>
      <c r="G28" s="5" t="s">
        <v>195</v>
      </c>
      <c r="H28" s="5"/>
      <c r="I28" s="5"/>
      <c r="J28" s="5"/>
      <c r="K28" s="5"/>
      <c r="L28" s="5"/>
      <c r="M28" s="6"/>
      <c r="N28" s="1">
        <f>IF( ISBLANK(LogTable2023[[#This Row],[Date_o]]), IF(ISBLANK(LogTable2023[[#This Row],[Date_i]]), "", LogTable2023[[#This Row],[Date_i]]), LogTable2023[[#This Row],[Date_o]])</f>
        <v>45236</v>
      </c>
      <c r="O28" t="str">
        <f>IF( ISBLANK(LogTable2023[[#This Row],[Description_o]]), IF(ISBLANK(LogTable2023[[#This Row],[Description_i]]), "", LogTable2023[[#This Row],[Description_i]]), LogTable2023[[#This Row],[Description_o]])</f>
        <v>Conoco</v>
      </c>
      <c r="P28" t="str">
        <f>IF( ISBLANK(LogTable2023[[#This Row],[Original Description_o]]), IF(ISBLANK(LogTable2023[[#This Row],[Original Description_i]]), "", LogTable2023[[#This Row],[Original Description_i]]), LogTable2023[[#This Row],[Original Description_o]])</f>
        <v>CONOCO - SEI 25325       WESTMINSTER  CO</v>
      </c>
      <c r="Q28" t="str">
        <f>IF( ISBLANK(LogTable2023[[#This Row],[Category_o]]), IF(ISBLANK(LogTable2023[[#This Row],[Category_i]]), "", LogTable2023[[#This Row],[Category_i]]), LogTable2023[[#This Row],[Category_o]])</f>
        <v>Gas</v>
      </c>
      <c r="R28" s="10">
        <f>IF( ISBLANK(LogTable2023[[#This Row],[Amount_o]]), IF(ISBLANK(LogTable2023[[#This Row],[Amount_i]]), "", LogTable2023[[#This Row],[Amount_i]]), LogTable2023[[#This Row],[Amount_o]])</f>
        <v>-32.83</v>
      </c>
      <c r="S28" s="1" t="str">
        <f>IF( ISBLANK(LogTable2023[[#This Row],[Status_o]]), IF(ISBLANK(LogTable2023[[#This Row],[Status_i]]), "", LogTable2023[[#This Row],[Status_i]]), LogTable2023[[#This Row],[Status_o]])</f>
        <v>Posted</v>
      </c>
      <c r="T28" s="30"/>
    </row>
    <row r="29" spans="1:20" x14ac:dyDescent="0.25">
      <c r="A29" s="4">
        <v>45235</v>
      </c>
      <c r="B29" s="5" t="s">
        <v>13</v>
      </c>
      <c r="C29" s="5" t="s">
        <v>14</v>
      </c>
      <c r="D29" s="5" t="s">
        <v>15</v>
      </c>
      <c r="E29" s="5">
        <v>-95.69</v>
      </c>
      <c r="F29" s="5" t="s">
        <v>9</v>
      </c>
      <c r="G29" s="5" t="s">
        <v>195</v>
      </c>
      <c r="H29" s="5"/>
      <c r="I29" s="5"/>
      <c r="J29" s="5"/>
      <c r="K29" s="5"/>
      <c r="L29" s="5"/>
      <c r="M29" s="6"/>
      <c r="N29" s="1">
        <f>IF( ISBLANK(LogTable2023[[#This Row],[Date_o]]), IF(ISBLANK(LogTable2023[[#This Row],[Date_i]]), "", LogTable2023[[#This Row],[Date_i]]), LogTable2023[[#This Row],[Date_o]])</f>
        <v>45235</v>
      </c>
      <c r="O29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29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29" t="str">
        <f>IF( ISBLANK(LogTable2023[[#This Row],[Category_o]]), IF(ISBLANK(LogTable2023[[#This Row],[Category_i]]), "", LogTable2023[[#This Row],[Category_i]]), LogTable2023[[#This Row],[Category_o]])</f>
        <v>Groceries</v>
      </c>
      <c r="R29" s="10">
        <f>IF( ISBLANK(LogTable2023[[#This Row],[Amount_o]]), IF(ISBLANK(LogTable2023[[#This Row],[Amount_i]]), "", LogTable2023[[#This Row],[Amount_i]]), LogTable2023[[#This Row],[Amount_o]])</f>
        <v>-95.69</v>
      </c>
      <c r="S29" s="1" t="str">
        <f>IF( ISBLANK(LogTable2023[[#This Row],[Status_o]]), IF(ISBLANK(LogTable2023[[#This Row],[Status_i]]), "", LogTable2023[[#This Row],[Status_i]]), LogTable2023[[#This Row],[Status_o]])</f>
        <v>Posted</v>
      </c>
      <c r="T29" s="30"/>
    </row>
    <row r="30" spans="1:20" x14ac:dyDescent="0.25">
      <c r="A30" s="4">
        <v>45234</v>
      </c>
      <c r="B30" s="5" t="s">
        <v>66</v>
      </c>
      <c r="C30" s="5" t="s">
        <v>67</v>
      </c>
      <c r="D30" s="5" t="s">
        <v>68</v>
      </c>
      <c r="E30" s="5">
        <v>-43.63</v>
      </c>
      <c r="F30" s="5" t="s">
        <v>9</v>
      </c>
      <c r="G30" s="5" t="s">
        <v>195</v>
      </c>
      <c r="H30" s="5"/>
      <c r="I30" s="5"/>
      <c r="J30" s="5"/>
      <c r="K30" s="5"/>
      <c r="L30" s="5"/>
      <c r="M30" s="6"/>
      <c r="N30" s="1">
        <f>IF( ISBLANK(LogTable2023[[#This Row],[Date_o]]), IF(ISBLANK(LogTable2023[[#This Row],[Date_i]]), "", LogTable2023[[#This Row],[Date_i]]), LogTable2023[[#This Row],[Date_o]])</f>
        <v>45234</v>
      </c>
      <c r="O30" t="str">
        <f>IF( ISBLANK(LogTable2023[[#This Row],[Description_o]]), IF(ISBLANK(LogTable2023[[#This Row],[Description_i]]), "", LogTable2023[[#This Row],[Description_i]]), LogTable2023[[#This Row],[Description_o]])</f>
        <v>T-Mobile</v>
      </c>
      <c r="P30" t="str">
        <f>IF( ISBLANK(LogTable2023[[#This Row],[Original Description_o]]), IF(ISBLANK(LogTable2023[[#This Row],[Original Description_i]]), "", LogTable2023[[#This Row],[Original Description_i]]), LogTable2023[[#This Row],[Original Description_o]])</f>
        <v>TMOBILE*AUTO PAY         800-937-8997 WA</v>
      </c>
      <c r="Q30" t="str">
        <f>IF( ISBLANK(LogTable2023[[#This Row],[Category_o]]), IF(ISBLANK(LogTable2023[[#This Row],[Category_i]]), "", LogTable2023[[#This Row],[Category_i]]), LogTable2023[[#This Row],[Category_o]])</f>
        <v>Mobile Phone</v>
      </c>
      <c r="R30" s="10">
        <f>IF( ISBLANK(LogTable2023[[#This Row],[Amount_o]]), IF(ISBLANK(LogTable2023[[#This Row],[Amount_i]]), "", LogTable2023[[#This Row],[Amount_i]]), LogTable2023[[#This Row],[Amount_o]])</f>
        <v>-43.63</v>
      </c>
      <c r="S30" s="1" t="str">
        <f>IF( ISBLANK(LogTable2023[[#This Row],[Status_o]]), IF(ISBLANK(LogTable2023[[#This Row],[Status_i]]), "", LogTable2023[[#This Row],[Status_i]]), LogTable2023[[#This Row],[Status_o]])</f>
        <v>Posted</v>
      </c>
      <c r="T30" s="30"/>
    </row>
    <row r="31" spans="1:20" x14ac:dyDescent="0.25">
      <c r="A31" s="4">
        <v>45233</v>
      </c>
      <c r="B31" s="5" t="s">
        <v>57</v>
      </c>
      <c r="C31" s="5" t="s">
        <v>58</v>
      </c>
      <c r="D31" s="5" t="s">
        <v>47</v>
      </c>
      <c r="E31" s="5">
        <v>-16.170000000000002</v>
      </c>
      <c r="F31" s="5" t="s">
        <v>9</v>
      </c>
      <c r="G31" s="5" t="s">
        <v>195</v>
      </c>
      <c r="H31" s="5"/>
      <c r="I31" s="5"/>
      <c r="J31" s="5"/>
      <c r="K31" s="5"/>
      <c r="L31" s="5"/>
      <c r="M31" s="6"/>
      <c r="N31" s="1">
        <f>IF( ISBLANK(LogTable2023[[#This Row],[Date_o]]), IF(ISBLANK(LogTable2023[[#This Row],[Date_i]]), "", LogTable2023[[#This Row],[Date_i]]), LogTable2023[[#This Row],[Date_o]])</f>
        <v>45233</v>
      </c>
      <c r="O31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31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31" t="str">
        <f>IF( ISBLANK(LogTable2023[[#This Row],[Category_o]]), IF(ISBLANK(LogTable2023[[#This Row],[Category_i]]), "", LogTable2023[[#This Row],[Category_i]]), LogTable2023[[#This Row],[Category_o]])</f>
        <v>Food &amp; Dining</v>
      </c>
      <c r="R31" s="10">
        <f>IF( ISBLANK(LogTable2023[[#This Row],[Amount_o]]), IF(ISBLANK(LogTable2023[[#This Row],[Amount_i]]), "", LogTable2023[[#This Row],[Amount_i]]), LogTable2023[[#This Row],[Amount_o]])</f>
        <v>-16.170000000000002</v>
      </c>
      <c r="S31" s="1" t="str">
        <f>IF( ISBLANK(LogTable2023[[#This Row],[Status_o]]), IF(ISBLANK(LogTable2023[[#This Row],[Status_i]]), "", LogTable2023[[#This Row],[Status_i]]), LogTable2023[[#This Row],[Status_o]])</f>
        <v>Posted</v>
      </c>
      <c r="T31" s="30"/>
    </row>
    <row r="32" spans="1:20" x14ac:dyDescent="0.25">
      <c r="A32" s="4">
        <v>45231</v>
      </c>
      <c r="B32" s="5" t="s">
        <v>69</v>
      </c>
      <c r="C32" s="5" t="s">
        <v>70</v>
      </c>
      <c r="D32" s="5" t="s">
        <v>21</v>
      </c>
      <c r="E32" s="5">
        <v>-23.23</v>
      </c>
      <c r="F32" s="5" t="s">
        <v>9</v>
      </c>
      <c r="G32" s="5" t="s">
        <v>195</v>
      </c>
      <c r="H32" s="5"/>
      <c r="I32" s="5"/>
      <c r="J32" s="5"/>
      <c r="K32" s="5"/>
      <c r="L32" s="5"/>
      <c r="M32" s="6"/>
      <c r="N32" s="1">
        <f>IF( ISBLANK(LogTable2023[[#This Row],[Date_o]]), IF(ISBLANK(LogTable2023[[#This Row],[Date_i]]), "", LogTable2023[[#This Row],[Date_i]]), LogTable2023[[#This Row],[Date_o]])</f>
        <v>45231</v>
      </c>
      <c r="O32" t="str">
        <f>IF( ISBLANK(LogTable2023[[#This Row],[Description_o]]), IF(ISBLANK(LogTable2023[[#This Row],[Description_i]]), "", LogTable2023[[#This Row],[Description_i]]), LogTable2023[[#This Row],[Description_o]])</f>
        <v>Post Oak Bbq</v>
      </c>
      <c r="P32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POST OAK BBQ        DENVER       CO</v>
      </c>
      <c r="Q32" t="str">
        <f>IF( ISBLANK(LogTable2023[[#This Row],[Category_o]]), IF(ISBLANK(LogTable2023[[#This Row],[Category_i]]), "", LogTable2023[[#This Row],[Category_i]]), LogTable2023[[#This Row],[Category_o]])</f>
        <v>Restaurants</v>
      </c>
      <c r="R32" s="10">
        <f>IF( ISBLANK(LogTable2023[[#This Row],[Amount_o]]), IF(ISBLANK(LogTable2023[[#This Row],[Amount_i]]), "", LogTable2023[[#This Row],[Amount_i]]), LogTable2023[[#This Row],[Amount_o]])</f>
        <v>-23.23</v>
      </c>
      <c r="S32" s="1" t="str">
        <f>IF( ISBLANK(LogTable2023[[#This Row],[Status_o]]), IF(ISBLANK(LogTable2023[[#This Row],[Status_i]]), "", LogTable2023[[#This Row],[Status_i]]), LogTable2023[[#This Row],[Status_o]])</f>
        <v>Posted</v>
      </c>
      <c r="T32" s="30"/>
    </row>
    <row r="33" spans="1:20" x14ac:dyDescent="0.25">
      <c r="A33" s="4">
        <v>45230</v>
      </c>
      <c r="B33" s="5" t="s">
        <v>71</v>
      </c>
      <c r="C33" s="5" t="s">
        <v>72</v>
      </c>
      <c r="D33" s="5" t="s">
        <v>73</v>
      </c>
      <c r="E33" s="5">
        <v>1471.7</v>
      </c>
      <c r="F33" s="5" t="s">
        <v>9</v>
      </c>
      <c r="G33" s="5" t="s">
        <v>195</v>
      </c>
      <c r="H33" s="5"/>
      <c r="I33" s="5"/>
      <c r="J33" s="5"/>
      <c r="K33" s="5"/>
      <c r="L33" s="5"/>
      <c r="M33" s="6"/>
      <c r="N33" s="1">
        <f>IF( ISBLANK(LogTable2023[[#This Row],[Date_o]]), IF(ISBLANK(LogTable2023[[#This Row],[Date_i]]), "", LogTable2023[[#This Row],[Date_i]]), LogTable2023[[#This Row],[Date_o]])</f>
        <v>45230</v>
      </c>
      <c r="O33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33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 SAN ANTONIO  TX</v>
      </c>
      <c r="Q33" t="str">
        <f>IF( ISBLANK(LogTable2023[[#This Row],[Category_o]]), IF(ISBLANK(LogTable2023[[#This Row],[Category_i]]), "", LogTable2023[[#This Row],[Category_i]]), LogTable2023[[#This Row],[Category_o]])</f>
        <v>Transfer</v>
      </c>
      <c r="R33" s="10">
        <f>IF( ISBLANK(LogTable2023[[#This Row],[Amount_o]]), IF(ISBLANK(LogTable2023[[#This Row],[Amount_i]]), "", LogTable2023[[#This Row],[Amount_i]]), LogTable2023[[#This Row],[Amount_o]])</f>
        <v>1471.7</v>
      </c>
      <c r="S33" s="1" t="str">
        <f>IF( ISBLANK(LogTable2023[[#This Row],[Status_o]]), IF(ISBLANK(LogTable2023[[#This Row],[Status_i]]), "", LogTable2023[[#This Row],[Status_i]]), LogTable2023[[#This Row],[Status_o]])</f>
        <v>Posted</v>
      </c>
      <c r="T33" s="30"/>
    </row>
    <row r="34" spans="1:20" x14ac:dyDescent="0.25">
      <c r="A34" s="4">
        <v>45229</v>
      </c>
      <c r="B34" s="5" t="s">
        <v>55</v>
      </c>
      <c r="C34" s="5" t="s">
        <v>56</v>
      </c>
      <c r="D34" s="5" t="s">
        <v>27</v>
      </c>
      <c r="E34" s="5">
        <v>-11.87</v>
      </c>
      <c r="F34" s="5" t="s">
        <v>9</v>
      </c>
      <c r="G34" s="5" t="s">
        <v>195</v>
      </c>
      <c r="H34" s="5"/>
      <c r="I34" s="5"/>
      <c r="J34" s="5"/>
      <c r="K34" s="5"/>
      <c r="L34" s="5"/>
      <c r="M34" s="6"/>
      <c r="N34" s="1">
        <f>IF( ISBLANK(LogTable2023[[#This Row],[Date_o]]), IF(ISBLANK(LogTable2023[[#This Row],[Date_i]]), "", LogTable2023[[#This Row],[Date_i]]), LogTable2023[[#This Row],[Date_o]])</f>
        <v>45229</v>
      </c>
      <c r="O34" t="str">
        <f>IF( ISBLANK(LogTable2023[[#This Row],[Description_o]]), IF(ISBLANK(LogTable2023[[#This Row],[Description_i]]), "", LogTable2023[[#This Row],[Description_i]]), LogTable2023[[#This Row],[Description_o]])</f>
        <v>The Pasty Republic</v>
      </c>
      <c r="P34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*THE PASTY REPUBLIC   Denver       CO</v>
      </c>
      <c r="Q34" t="str">
        <f>IF( ISBLANK(LogTable2023[[#This Row],[Category_o]]), IF(ISBLANK(LogTable2023[[#This Row],[Category_i]]), "", LogTable2023[[#This Row],[Category_i]]), LogTable2023[[#This Row],[Category_o]])</f>
        <v>Fast Food</v>
      </c>
      <c r="R34" s="10">
        <f>IF( ISBLANK(LogTable2023[[#This Row],[Amount_o]]), IF(ISBLANK(LogTable2023[[#This Row],[Amount_i]]), "", LogTable2023[[#This Row],[Amount_i]]), LogTable2023[[#This Row],[Amount_o]])</f>
        <v>-11.87</v>
      </c>
      <c r="S34" s="1" t="str">
        <f>IF( ISBLANK(LogTable2023[[#This Row],[Status_o]]), IF(ISBLANK(LogTable2023[[#This Row],[Status_i]]), "", LogTable2023[[#This Row],[Status_i]]), LogTable2023[[#This Row],[Status_o]])</f>
        <v>Posted</v>
      </c>
      <c r="T34" s="30"/>
    </row>
    <row r="35" spans="1:20" x14ac:dyDescent="0.25">
      <c r="A35" s="4">
        <v>45227</v>
      </c>
      <c r="B35" s="5" t="s">
        <v>74</v>
      </c>
      <c r="C35" s="5" t="s">
        <v>75</v>
      </c>
      <c r="D35" s="5" t="s">
        <v>76</v>
      </c>
      <c r="E35" s="5">
        <v>-29.17</v>
      </c>
      <c r="F35" s="5" t="s">
        <v>9</v>
      </c>
      <c r="G35" s="5" t="s">
        <v>195</v>
      </c>
      <c r="H35" s="5"/>
      <c r="I35" s="5"/>
      <c r="J35" s="5"/>
      <c r="K35" s="5"/>
      <c r="L35" s="5"/>
      <c r="M35" s="6"/>
      <c r="N35" s="1">
        <f>IF( ISBLANK(LogTable2023[[#This Row],[Date_o]]), IF(ISBLANK(LogTable2023[[#This Row],[Date_i]]), "", LogTable2023[[#This Row],[Date_i]]), LogTable2023[[#This Row],[Date_o]])</f>
        <v>45227</v>
      </c>
      <c r="O35" t="str">
        <f>IF( ISBLANK(LogTable2023[[#This Row],[Description_o]]), IF(ISBLANK(LogTable2023[[#This Row],[Description_i]]), "", LogTable2023[[#This Row],[Description_i]]), LogTable2023[[#This Row],[Description_o]])</f>
        <v>Lyft</v>
      </c>
      <c r="P35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*LYFT TEMP AUTH HO402-935-7733 CA</v>
      </c>
      <c r="Q35" t="str">
        <f>IF( ISBLANK(LogTable2023[[#This Row],[Category_o]]), IF(ISBLANK(LogTable2023[[#This Row],[Category_i]]), "", LogTable2023[[#This Row],[Category_i]]), LogTable2023[[#This Row],[Category_o]])</f>
        <v>Rental Car &amp; Taxi</v>
      </c>
      <c r="R35" s="10">
        <f>IF( ISBLANK(LogTable2023[[#This Row],[Amount_o]]), IF(ISBLANK(LogTable2023[[#This Row],[Amount_i]]), "", LogTable2023[[#This Row],[Amount_i]]), LogTable2023[[#This Row],[Amount_o]])</f>
        <v>-29.17</v>
      </c>
      <c r="S35" s="1" t="str">
        <f>IF( ISBLANK(LogTable2023[[#This Row],[Status_o]]), IF(ISBLANK(LogTable2023[[#This Row],[Status_i]]), "", LogTable2023[[#This Row],[Status_i]]), LogTable2023[[#This Row],[Status_o]])</f>
        <v>Posted</v>
      </c>
      <c r="T35" s="30"/>
    </row>
    <row r="36" spans="1:20" x14ac:dyDescent="0.25">
      <c r="A36" s="4">
        <v>45227</v>
      </c>
      <c r="B36" s="5" t="s">
        <v>77</v>
      </c>
      <c r="C36" s="5" t="s">
        <v>78</v>
      </c>
      <c r="D36" s="5" t="s">
        <v>32</v>
      </c>
      <c r="E36" s="5">
        <v>-16.23</v>
      </c>
      <c r="F36" s="5" t="s">
        <v>9</v>
      </c>
      <c r="G36" s="5" t="s">
        <v>195</v>
      </c>
      <c r="H36" s="5"/>
      <c r="I36" s="5"/>
      <c r="J36" s="5"/>
      <c r="K36" s="5"/>
      <c r="L36" s="5"/>
      <c r="M36" s="6"/>
      <c r="N36" s="1">
        <f>IF( ISBLANK(LogTable2023[[#This Row],[Date_o]]), IF(ISBLANK(LogTable2023[[#This Row],[Date_i]]), "", LogTable2023[[#This Row],[Date_i]]), LogTable2023[[#This Row],[Date_o]])</f>
        <v>45227</v>
      </c>
      <c r="O36" t="str">
        <f>IF( ISBLANK(LogTable2023[[#This Row],[Description_o]]), IF(ISBLANK(LogTable2023[[#This Row],[Description_i]]), "", LogTable2023[[#This Row],[Description_i]]), LogTable2023[[#This Row],[Description_o]])</f>
        <v>Steam</v>
      </c>
      <c r="P36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*STEAM GAMES      4259522985   WA</v>
      </c>
      <c r="Q36" t="str">
        <f>IF( ISBLANK(LogTable2023[[#This Row],[Category_o]]), IF(ISBLANK(LogTable2023[[#This Row],[Category_i]]), "", LogTable2023[[#This Row],[Category_i]]), LogTable2023[[#This Row],[Category_o]])</f>
        <v>Entertainment</v>
      </c>
      <c r="R36" s="10">
        <f>IF( ISBLANK(LogTable2023[[#This Row],[Amount_o]]), IF(ISBLANK(LogTable2023[[#This Row],[Amount_i]]), "", LogTable2023[[#This Row],[Amount_i]]), LogTable2023[[#This Row],[Amount_o]])</f>
        <v>-16.23</v>
      </c>
      <c r="S36" s="1" t="str">
        <f>IF( ISBLANK(LogTable2023[[#This Row],[Status_o]]), IF(ISBLANK(LogTable2023[[#This Row],[Status_i]]), "", LogTable2023[[#This Row],[Status_i]]), LogTable2023[[#This Row],[Status_o]])</f>
        <v>Posted</v>
      </c>
      <c r="T36" s="30"/>
    </row>
    <row r="37" spans="1:20" x14ac:dyDescent="0.25">
      <c r="A37" s="4">
        <v>45226</v>
      </c>
      <c r="B37" s="5" t="s">
        <v>79</v>
      </c>
      <c r="C37" s="5" t="s">
        <v>80</v>
      </c>
      <c r="D37" s="5" t="s">
        <v>81</v>
      </c>
      <c r="E37" s="5">
        <v>-11.65</v>
      </c>
      <c r="F37" s="5" t="s">
        <v>9</v>
      </c>
      <c r="G37" s="5" t="s">
        <v>195</v>
      </c>
      <c r="H37" s="5"/>
      <c r="I37" s="5"/>
      <c r="J37" s="5"/>
      <c r="K37" s="5"/>
      <c r="L37" s="5"/>
      <c r="M37" s="6"/>
      <c r="N37" s="1">
        <f>IF( ISBLANK(LogTable2023[[#This Row],[Date_o]]), IF(ISBLANK(LogTable2023[[#This Row],[Date_i]]), "", LogTable2023[[#This Row],[Date_i]]), LogTable2023[[#This Row],[Date_o]])</f>
        <v>45226</v>
      </c>
      <c r="O37" t="str">
        <f>IF( ISBLANK(LogTable2023[[#This Row],[Description_o]]), IF(ISBLANK(LogTable2023[[#This Row],[Description_i]]), "", LogTable2023[[#This Row],[Description_i]]), LogTable2023[[#This Row],[Description_o]])</f>
        <v>I Hop Ipa</v>
      </c>
      <c r="P37" t="str">
        <f>IF( ISBLANK(LogTable2023[[#This Row],[Original Description_o]]), IF(ISBLANK(LogTable2023[[#This Row],[Original Description_i]]), "", LogTable2023[[#This Row],[Original Description_i]]), LogTable2023[[#This Row],[Original Description_o]])</f>
        <v>SQ *I HOP IPA            BROOMFIELD   CO</v>
      </c>
      <c r="Q37" t="str">
        <f>IF( ISBLANK(LogTable2023[[#This Row],[Category_o]]), IF(ISBLANK(LogTable2023[[#This Row],[Category_i]]), "", LogTable2023[[#This Row],[Category_i]]), LogTable2023[[#This Row],[Category_o]])</f>
        <v>Business Services</v>
      </c>
      <c r="R37" s="10">
        <f>IF( ISBLANK(LogTable2023[[#This Row],[Amount_o]]), IF(ISBLANK(LogTable2023[[#This Row],[Amount_i]]), "", LogTable2023[[#This Row],[Amount_i]]), LogTable2023[[#This Row],[Amount_o]])</f>
        <v>-11.65</v>
      </c>
      <c r="S37" s="1" t="str">
        <f>IF( ISBLANK(LogTable2023[[#This Row],[Status_o]]), IF(ISBLANK(LogTable2023[[#This Row],[Status_i]]), "", LogTable2023[[#This Row],[Status_i]]), LogTable2023[[#This Row],[Status_o]])</f>
        <v>Posted</v>
      </c>
      <c r="T37" s="30"/>
    </row>
    <row r="38" spans="1:20" x14ac:dyDescent="0.25">
      <c r="A38" s="4">
        <v>45226</v>
      </c>
      <c r="B38" s="5" t="s">
        <v>74</v>
      </c>
      <c r="C38" s="5" t="s">
        <v>75</v>
      </c>
      <c r="D38" s="5" t="s">
        <v>76</v>
      </c>
      <c r="E38" s="5">
        <v>-19.989999999999998</v>
      </c>
      <c r="F38" s="5" t="s">
        <v>9</v>
      </c>
      <c r="G38" s="5" t="s">
        <v>195</v>
      </c>
      <c r="H38" s="5"/>
      <c r="I38" s="5"/>
      <c r="J38" s="5"/>
      <c r="K38" s="5"/>
      <c r="L38" s="5"/>
      <c r="M38" s="6"/>
      <c r="N38" s="1">
        <f>IF( ISBLANK(LogTable2023[[#This Row],[Date_o]]), IF(ISBLANK(LogTable2023[[#This Row],[Date_i]]), "", LogTable2023[[#This Row],[Date_i]]), LogTable2023[[#This Row],[Date_o]])</f>
        <v>45226</v>
      </c>
      <c r="O38" t="str">
        <f>IF( ISBLANK(LogTable2023[[#This Row],[Description_o]]), IF(ISBLANK(LogTable2023[[#This Row],[Description_i]]), "", LogTable2023[[#This Row],[Description_i]]), LogTable2023[[#This Row],[Description_o]])</f>
        <v>Lyft</v>
      </c>
      <c r="P38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*LYFT TEMP AUTH HO402-935-7733 CA</v>
      </c>
      <c r="Q38" t="str">
        <f>IF( ISBLANK(LogTable2023[[#This Row],[Category_o]]), IF(ISBLANK(LogTable2023[[#This Row],[Category_i]]), "", LogTable2023[[#This Row],[Category_i]]), LogTable2023[[#This Row],[Category_o]])</f>
        <v>Rental Car &amp; Taxi</v>
      </c>
      <c r="R38" s="10">
        <f>IF( ISBLANK(LogTable2023[[#This Row],[Amount_o]]), IF(ISBLANK(LogTable2023[[#This Row],[Amount_i]]), "", LogTable2023[[#This Row],[Amount_i]]), LogTable2023[[#This Row],[Amount_o]])</f>
        <v>-19.989999999999998</v>
      </c>
      <c r="S38" s="1" t="str">
        <f>IF( ISBLANK(LogTable2023[[#This Row],[Status_o]]), IF(ISBLANK(LogTable2023[[#This Row],[Status_i]]), "", LogTable2023[[#This Row],[Status_i]]), LogTable2023[[#This Row],[Status_o]])</f>
        <v>Posted</v>
      </c>
      <c r="T38" s="30"/>
    </row>
    <row r="39" spans="1:20" x14ac:dyDescent="0.25">
      <c r="A39" s="4">
        <v>45226</v>
      </c>
      <c r="B39" s="5" t="s">
        <v>45</v>
      </c>
      <c r="C39" s="5" t="s">
        <v>46</v>
      </c>
      <c r="D39" s="5" t="s">
        <v>47</v>
      </c>
      <c r="E39" s="5">
        <v>-26.6</v>
      </c>
      <c r="F39" s="5" t="s">
        <v>9</v>
      </c>
      <c r="G39" s="5" t="s">
        <v>195</v>
      </c>
      <c r="H39" s="5"/>
      <c r="I39" s="5"/>
      <c r="J39" s="5"/>
      <c r="K39" s="5"/>
      <c r="L39" s="5"/>
      <c r="M39" s="6"/>
      <c r="N39" s="1">
        <f>IF( ISBLANK(LogTable2023[[#This Row],[Date_o]]), IF(ISBLANK(LogTable2023[[#This Row],[Date_i]]), "", LogTable2023[[#This Row],[Date_i]]), LogTable2023[[#This Row],[Date_o]])</f>
        <v>45226</v>
      </c>
      <c r="O39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39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612-202-3545 CO</v>
      </c>
      <c r="Q39" t="str">
        <f>IF( ISBLANK(LogTable2023[[#This Row],[Category_o]]), IF(ISBLANK(LogTable2023[[#This Row],[Category_i]]), "", LogTable2023[[#This Row],[Category_i]]), LogTable2023[[#This Row],[Category_o]])</f>
        <v>Food &amp; Dining</v>
      </c>
      <c r="R39" s="10">
        <f>IF( ISBLANK(LogTable2023[[#This Row],[Amount_o]]), IF(ISBLANK(LogTable2023[[#This Row],[Amount_i]]), "", LogTable2023[[#This Row],[Amount_i]]), LogTable2023[[#This Row],[Amount_o]])</f>
        <v>-26.6</v>
      </c>
      <c r="S39" s="1" t="str">
        <f>IF( ISBLANK(LogTable2023[[#This Row],[Status_o]]), IF(ISBLANK(LogTable2023[[#This Row],[Status_i]]), "", LogTable2023[[#This Row],[Status_i]]), LogTable2023[[#This Row],[Status_o]])</f>
        <v>Posted</v>
      </c>
      <c r="T39" s="30"/>
    </row>
    <row r="40" spans="1:20" x14ac:dyDescent="0.25">
      <c r="A40" s="4">
        <v>45226</v>
      </c>
      <c r="B40" s="5" t="s">
        <v>82</v>
      </c>
      <c r="C40" s="5" t="s">
        <v>83</v>
      </c>
      <c r="D40" s="5" t="s">
        <v>21</v>
      </c>
      <c r="E40" s="5">
        <v>-28.46</v>
      </c>
      <c r="F40" s="5" t="s">
        <v>9</v>
      </c>
      <c r="G40" s="5" t="s">
        <v>195</v>
      </c>
      <c r="H40" s="5"/>
      <c r="I40" s="5"/>
      <c r="J40" s="5"/>
      <c r="K40" s="5"/>
      <c r="L40" s="5"/>
      <c r="M40" s="6"/>
      <c r="N40" s="1">
        <f>IF( ISBLANK(LogTable2023[[#This Row],[Date_o]]), IF(ISBLANK(LogTable2023[[#This Row],[Date_i]]), "", LogTable2023[[#This Row],[Date_i]]), LogTable2023[[#This Row],[Date_o]])</f>
        <v>45226</v>
      </c>
      <c r="O40" t="str">
        <f>IF( ISBLANK(LogTable2023[[#This Row],[Description_o]]), IF(ISBLANK(LogTable2023[[#This Row],[Description_i]]), "", LogTable2023[[#This Row],[Description_i]]), LogTable2023[[#This Row],[Description_o]])</f>
        <v>Babajoon's Kabobs &amp; More</v>
      </c>
      <c r="P40" t="str">
        <f>IF( ISBLANK(LogTable2023[[#This Row],[Original Description_o]]), IF(ISBLANK(LogTable2023[[#This Row],[Original Description_i]]), "", LogTable2023[[#This Row],[Original Description_i]]), LogTable2023[[#This Row],[Original Description_o]])</f>
        <v>BABAJOON`S KABOBS &amp; MORE WESTMINSTER  CO</v>
      </c>
      <c r="Q40" t="str">
        <f>IF( ISBLANK(LogTable2023[[#This Row],[Category_o]]), IF(ISBLANK(LogTable2023[[#This Row],[Category_i]]), "", LogTable2023[[#This Row],[Category_i]]), LogTable2023[[#This Row],[Category_o]])</f>
        <v>Restaurants</v>
      </c>
      <c r="R40" s="10">
        <f>IF( ISBLANK(LogTable2023[[#This Row],[Amount_o]]), IF(ISBLANK(LogTable2023[[#This Row],[Amount_i]]), "", LogTable2023[[#This Row],[Amount_i]]), LogTable2023[[#This Row],[Amount_o]])</f>
        <v>-28.46</v>
      </c>
      <c r="S40" s="1" t="str">
        <f>IF( ISBLANK(LogTable2023[[#This Row],[Status_o]]), IF(ISBLANK(LogTable2023[[#This Row],[Status_i]]), "", LogTable2023[[#This Row],[Status_i]]), LogTable2023[[#This Row],[Status_o]])</f>
        <v>Posted</v>
      </c>
      <c r="T40" s="30"/>
    </row>
    <row r="41" spans="1:20" x14ac:dyDescent="0.25">
      <c r="A41" s="4">
        <v>45225</v>
      </c>
      <c r="B41" s="5" t="s">
        <v>84</v>
      </c>
      <c r="C41" s="5" t="s">
        <v>85</v>
      </c>
      <c r="D41" s="5" t="s">
        <v>27</v>
      </c>
      <c r="E41" s="5">
        <v>-14.85</v>
      </c>
      <c r="F41" s="5" t="s">
        <v>9</v>
      </c>
      <c r="G41" s="5" t="s">
        <v>195</v>
      </c>
      <c r="H41" s="5"/>
      <c r="I41" s="5"/>
      <c r="J41" s="5"/>
      <c r="K41" s="5"/>
      <c r="L41" s="5"/>
      <c r="M41" s="6"/>
      <c r="N41" s="1">
        <f>IF( ISBLANK(LogTable2023[[#This Row],[Date_o]]), IF(ISBLANK(LogTable2023[[#This Row],[Date_i]]), "", LogTable2023[[#This Row],[Date_i]]), LogTable2023[[#This Row],[Date_o]])</f>
        <v>45225</v>
      </c>
      <c r="O41" t="str">
        <f>IF( ISBLANK(LogTable2023[[#This Row],[Description_o]]), IF(ISBLANK(LogTable2023[[#This Row],[Description_i]]), "", LogTable2023[[#This Row],[Description_i]]), LogTable2023[[#This Row],[Description_o]])</f>
        <v>Chipotle</v>
      </c>
      <c r="P41" t="str">
        <f>IF( ISBLANK(LogTable2023[[#This Row],[Original Description_o]]), IF(ISBLANK(LogTable2023[[#This Row],[Original Description_i]]), "", LogTable2023[[#This Row],[Original Description_i]]), LogTable2023[[#This Row],[Original Description_o]])</f>
        <v>CHIPOTLE 0066            AURORA       CO</v>
      </c>
      <c r="Q41" t="str">
        <f>IF( ISBLANK(LogTable2023[[#This Row],[Category_o]]), IF(ISBLANK(LogTable2023[[#This Row],[Category_i]]), "", LogTable2023[[#This Row],[Category_i]]), LogTable2023[[#This Row],[Category_o]])</f>
        <v>Fast Food</v>
      </c>
      <c r="R41" s="10">
        <f>IF( ISBLANK(LogTable2023[[#This Row],[Amount_o]]), IF(ISBLANK(LogTable2023[[#This Row],[Amount_i]]), "", LogTable2023[[#This Row],[Amount_i]]), LogTable2023[[#This Row],[Amount_o]])</f>
        <v>-14.85</v>
      </c>
      <c r="S41" s="1" t="str">
        <f>IF( ISBLANK(LogTable2023[[#This Row],[Status_o]]), IF(ISBLANK(LogTable2023[[#This Row],[Status_i]]), "", LogTable2023[[#This Row],[Status_i]]), LogTable2023[[#This Row],[Status_o]])</f>
        <v>Posted</v>
      </c>
      <c r="T41" s="30"/>
    </row>
    <row r="42" spans="1:20" x14ac:dyDescent="0.25">
      <c r="A42" s="4">
        <v>45224</v>
      </c>
      <c r="B42" s="5" t="s">
        <v>86</v>
      </c>
      <c r="C42" s="5" t="s">
        <v>87</v>
      </c>
      <c r="D42" s="5" t="s">
        <v>12</v>
      </c>
      <c r="E42" s="5">
        <v>-80</v>
      </c>
      <c r="F42" s="5" t="s">
        <v>9</v>
      </c>
      <c r="G42" s="5" t="s">
        <v>195</v>
      </c>
      <c r="H42" s="5"/>
      <c r="I42" s="5"/>
      <c r="J42" s="5"/>
      <c r="K42" s="5"/>
      <c r="L42" s="5"/>
      <c r="M42" s="6"/>
      <c r="N42" s="1">
        <f>IF( ISBLANK(LogTable2023[[#This Row],[Date_o]]), IF(ISBLANK(LogTable2023[[#This Row],[Date_i]]), "", LogTable2023[[#This Row],[Date_i]]), LogTable2023[[#This Row],[Date_o]])</f>
        <v>45224</v>
      </c>
      <c r="O42" t="str">
        <f>IF( ISBLANK(LogTable2023[[#This Row],[Description_o]]), IF(ISBLANK(LogTable2023[[#This Row],[Description_i]]), "", LogTable2023[[#This Row],[Description_i]]), LogTable2023[[#This Row],[Description_o]])</f>
        <v>Spirit Halloween</v>
      </c>
      <c r="P42" t="str">
        <f>IF( ISBLANK(LogTable2023[[#This Row],[Original Description_o]]), IF(ISBLANK(LogTable2023[[#This Row],[Original Description_i]]), "", LogTable2023[[#This Row],[Original Description_i]]), LogTable2023[[#This Row],[Original Description_o]])</f>
        <v>SPIRIT HALLOWEEN 60468   NORTHGLENN   CO</v>
      </c>
      <c r="Q42" t="str">
        <f>IF( ISBLANK(LogTable2023[[#This Row],[Category_o]]), IF(ISBLANK(LogTable2023[[#This Row],[Category_i]]), "", LogTable2023[[#This Row],[Category_i]]), LogTable2023[[#This Row],[Category_o]])</f>
        <v>Shopping</v>
      </c>
      <c r="R42" s="10">
        <f>IF( ISBLANK(LogTable2023[[#This Row],[Amount_o]]), IF(ISBLANK(LogTable2023[[#This Row],[Amount_i]]), "", LogTable2023[[#This Row],[Amount_i]]), LogTable2023[[#This Row],[Amount_o]])</f>
        <v>-80</v>
      </c>
      <c r="S42" s="1" t="str">
        <f>IF( ISBLANK(LogTable2023[[#This Row],[Status_o]]), IF(ISBLANK(LogTable2023[[#This Row],[Status_i]]), "", LogTable2023[[#This Row],[Status_i]]), LogTable2023[[#This Row],[Status_o]])</f>
        <v>Posted</v>
      </c>
      <c r="T42" s="30"/>
    </row>
    <row r="43" spans="1:20" x14ac:dyDescent="0.25">
      <c r="A43" s="4">
        <v>45224</v>
      </c>
      <c r="B43" s="5" t="s">
        <v>88</v>
      </c>
      <c r="C43" s="5" t="s">
        <v>89</v>
      </c>
      <c r="D43" s="5" t="s">
        <v>18</v>
      </c>
      <c r="E43" s="5">
        <v>-75.59</v>
      </c>
      <c r="F43" s="5" t="s">
        <v>9</v>
      </c>
      <c r="G43" s="5" t="s">
        <v>195</v>
      </c>
      <c r="H43" s="5"/>
      <c r="I43" s="5"/>
      <c r="J43" s="5"/>
      <c r="K43" s="5"/>
      <c r="L43" s="5"/>
      <c r="M43" s="6"/>
      <c r="N43" s="1">
        <f>IF( ISBLANK(LogTable2023[[#This Row],[Date_o]]), IF(ISBLANK(LogTable2023[[#This Row],[Date_i]]), "", LogTable2023[[#This Row],[Date_i]]), LogTable2023[[#This Row],[Date_o]])</f>
        <v>45224</v>
      </c>
      <c r="O43" t="str">
        <f>IF( ISBLANK(LogTable2023[[#This Row],[Description_o]]), IF(ISBLANK(LogTable2023[[#This Row],[Description_i]]), "", LogTable2023[[#This Row],[Description_i]]), LogTable2023[[#This Row],[Description_o]])</f>
        <v>Disguises</v>
      </c>
      <c r="P43" t="str">
        <f>IF( ISBLANK(LogTable2023[[#This Row],[Original Description_o]]), IF(ISBLANK(LogTable2023[[#This Row],[Original Description_i]]), "", LogTable2023[[#This Row],[Original Description_i]]), LogTable2023[[#This Row],[Original Description_o]])</f>
        <v>DISGUISES                LAKEWOOD     CO</v>
      </c>
      <c r="Q43" t="str">
        <f>IF( ISBLANK(LogTable2023[[#This Row],[Category_o]]), IF(ISBLANK(LogTable2023[[#This Row],[Category_i]]), "", LogTable2023[[#This Row],[Category_i]]), LogTable2023[[#This Row],[Category_o]])</f>
        <v>Clothing</v>
      </c>
      <c r="R43" s="10">
        <f>IF( ISBLANK(LogTable2023[[#This Row],[Amount_o]]), IF(ISBLANK(LogTable2023[[#This Row],[Amount_i]]), "", LogTable2023[[#This Row],[Amount_i]]), LogTable2023[[#This Row],[Amount_o]])</f>
        <v>-75.59</v>
      </c>
      <c r="S43" s="1" t="str">
        <f>IF( ISBLANK(LogTable2023[[#This Row],[Status_o]]), IF(ISBLANK(LogTable2023[[#This Row],[Status_i]]), "", LogTable2023[[#This Row],[Status_i]]), LogTable2023[[#This Row],[Status_o]])</f>
        <v>Posted</v>
      </c>
      <c r="T43" s="30"/>
    </row>
    <row r="44" spans="1:20" x14ac:dyDescent="0.25">
      <c r="A44" s="4">
        <v>45223</v>
      </c>
      <c r="B44" s="5" t="s">
        <v>90</v>
      </c>
      <c r="C44" s="5" t="s">
        <v>91</v>
      </c>
      <c r="D44" s="5" t="s">
        <v>21</v>
      </c>
      <c r="E44" s="5">
        <v>-13.18</v>
      </c>
      <c r="F44" s="5" t="s">
        <v>9</v>
      </c>
      <c r="G44" s="5" t="s">
        <v>195</v>
      </c>
      <c r="H44" s="5"/>
      <c r="I44" s="5"/>
      <c r="J44" s="5"/>
      <c r="K44" s="5"/>
      <c r="L44" s="5"/>
      <c r="M44" s="6"/>
      <c r="N44" s="1">
        <f>IF( ISBLANK(LogTable2023[[#This Row],[Date_o]]), IF(ISBLANK(LogTable2023[[#This Row],[Date_i]]), "", LogTable2023[[#This Row],[Date_i]]), LogTable2023[[#This Row],[Date_o]])</f>
        <v>45223</v>
      </c>
      <c r="O44" t="str">
        <f>IF( ISBLANK(LogTable2023[[#This Row],[Description_o]]), IF(ISBLANK(LogTable2023[[#This Row],[Description_i]]), "", LogTable2023[[#This Row],[Description_i]]), LogTable2023[[#This Row],[Description_o]])</f>
        <v>Taziki's</v>
      </c>
      <c r="P44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*TAZIKIS MEDITERRANEANWestminster  CO</v>
      </c>
      <c r="Q44" t="str">
        <f>IF( ISBLANK(LogTable2023[[#This Row],[Category_o]]), IF(ISBLANK(LogTable2023[[#This Row],[Category_i]]), "", LogTable2023[[#This Row],[Category_i]]), LogTable2023[[#This Row],[Category_o]])</f>
        <v>Restaurants</v>
      </c>
      <c r="R44" s="10">
        <f>IF( ISBLANK(LogTable2023[[#This Row],[Amount_o]]), IF(ISBLANK(LogTable2023[[#This Row],[Amount_i]]), "", LogTable2023[[#This Row],[Amount_i]]), LogTable2023[[#This Row],[Amount_o]])</f>
        <v>-13.18</v>
      </c>
      <c r="S44" s="1" t="str">
        <f>IF( ISBLANK(LogTable2023[[#This Row],[Status_o]]), IF(ISBLANK(LogTable2023[[#This Row],[Status_i]]), "", LogTable2023[[#This Row],[Status_i]]), LogTable2023[[#This Row],[Status_o]])</f>
        <v>Posted</v>
      </c>
      <c r="T44" s="30"/>
    </row>
    <row r="45" spans="1:20" x14ac:dyDescent="0.25">
      <c r="A45" s="4">
        <v>45223</v>
      </c>
      <c r="B45" s="5" t="s">
        <v>92</v>
      </c>
      <c r="C45" s="5" t="s">
        <v>93</v>
      </c>
      <c r="D45" s="5" t="s">
        <v>54</v>
      </c>
      <c r="E45" s="5">
        <v>-14.43</v>
      </c>
      <c r="F45" s="5" t="s">
        <v>9</v>
      </c>
      <c r="G45" s="5" t="s">
        <v>195</v>
      </c>
      <c r="H45" s="5"/>
      <c r="I45" s="5"/>
      <c r="J45" s="5"/>
      <c r="K45" s="5"/>
      <c r="L45" s="5"/>
      <c r="M45" s="6"/>
      <c r="N45" s="1">
        <f>IF( ISBLANK(LogTable2023[[#This Row],[Date_o]]), IF(ISBLANK(LogTable2023[[#This Row],[Date_i]]), "", LogTable2023[[#This Row],[Date_i]]), LogTable2023[[#This Row],[Date_o]])</f>
        <v>45223</v>
      </c>
      <c r="O45" t="str">
        <f>IF( ISBLANK(LogTable2023[[#This Row],[Description_o]]), IF(ISBLANK(LogTable2023[[#This Row],[Description_i]]), "", LogTable2023[[#This Row],[Description_i]]), LogTable2023[[#This Row],[Description_o]])</f>
        <v>Walgreens</v>
      </c>
      <c r="P45" t="str">
        <f>IF( ISBLANK(LogTable2023[[#This Row],[Original Description_o]]), IF(ISBLANK(LogTable2023[[#This Row],[Original Description_i]]), "", LogTable2023[[#This Row],[Original Description_i]]), LogTable2023[[#This Row],[Original Description_o]])</f>
        <v>WALGREENS #5644          NORTHGLENN   CO</v>
      </c>
      <c r="Q45" t="str">
        <f>IF( ISBLANK(LogTable2023[[#This Row],[Category_o]]), IF(ISBLANK(LogTable2023[[#This Row],[Category_i]]), "", LogTable2023[[#This Row],[Category_i]]), LogTable2023[[#This Row],[Category_o]])</f>
        <v>Pharmacy</v>
      </c>
      <c r="R45" s="10">
        <f>IF( ISBLANK(LogTable2023[[#This Row],[Amount_o]]), IF(ISBLANK(LogTable2023[[#This Row],[Amount_i]]), "", LogTable2023[[#This Row],[Amount_i]]), LogTable2023[[#This Row],[Amount_o]])</f>
        <v>-14.43</v>
      </c>
      <c r="S45" s="1" t="str">
        <f>IF( ISBLANK(LogTable2023[[#This Row],[Status_o]]), IF(ISBLANK(LogTable2023[[#This Row],[Status_i]]), "", LogTable2023[[#This Row],[Status_i]]), LogTable2023[[#This Row],[Status_o]])</f>
        <v>Posted</v>
      </c>
      <c r="T45" s="30"/>
    </row>
    <row r="46" spans="1:20" x14ac:dyDescent="0.25">
      <c r="A46" s="4">
        <v>45223</v>
      </c>
      <c r="B46" s="5" t="s">
        <v>45</v>
      </c>
      <c r="C46" s="5" t="s">
        <v>46</v>
      </c>
      <c r="D46" s="5" t="s">
        <v>47</v>
      </c>
      <c r="E46" s="5">
        <v>-25.99</v>
      </c>
      <c r="F46" s="5" t="s">
        <v>9</v>
      </c>
      <c r="G46" s="5" t="s">
        <v>195</v>
      </c>
      <c r="H46" s="5"/>
      <c r="I46" s="5"/>
      <c r="J46" s="5"/>
      <c r="K46" s="5"/>
      <c r="L46" s="5"/>
      <c r="M46" s="6"/>
      <c r="N46" s="1">
        <f>IF( ISBLANK(LogTable2023[[#This Row],[Date_o]]), IF(ISBLANK(LogTable2023[[#This Row],[Date_i]]), "", LogTable2023[[#This Row],[Date_i]]), LogTable2023[[#This Row],[Date_o]])</f>
        <v>45223</v>
      </c>
      <c r="O46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46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612-202-3545 CO</v>
      </c>
      <c r="Q46" t="str">
        <f>IF( ISBLANK(LogTable2023[[#This Row],[Category_o]]), IF(ISBLANK(LogTable2023[[#This Row],[Category_i]]), "", LogTable2023[[#This Row],[Category_i]]), LogTable2023[[#This Row],[Category_o]])</f>
        <v>Food &amp; Dining</v>
      </c>
      <c r="R46" s="10">
        <f>IF( ISBLANK(LogTable2023[[#This Row],[Amount_o]]), IF(ISBLANK(LogTable2023[[#This Row],[Amount_i]]), "", LogTable2023[[#This Row],[Amount_i]]), LogTable2023[[#This Row],[Amount_o]])</f>
        <v>-25.99</v>
      </c>
      <c r="S46" s="1" t="str">
        <f>IF( ISBLANK(LogTable2023[[#This Row],[Status_o]]), IF(ISBLANK(LogTable2023[[#This Row],[Status_i]]), "", LogTable2023[[#This Row],[Status_i]]), LogTable2023[[#This Row],[Status_o]])</f>
        <v>Posted</v>
      </c>
      <c r="T46" s="30"/>
    </row>
    <row r="47" spans="1:20" x14ac:dyDescent="0.25">
      <c r="A47" s="4">
        <v>45222</v>
      </c>
      <c r="B47" s="5" t="s">
        <v>94</v>
      </c>
      <c r="C47" s="5" t="s">
        <v>95</v>
      </c>
      <c r="D47" s="5" t="s">
        <v>81</v>
      </c>
      <c r="E47" s="5">
        <v>-21.6</v>
      </c>
      <c r="F47" s="5" t="s">
        <v>9</v>
      </c>
      <c r="G47" s="5" t="s">
        <v>195</v>
      </c>
      <c r="H47" s="5"/>
      <c r="I47" s="5"/>
      <c r="J47" s="5"/>
      <c r="K47" s="5"/>
      <c r="L47" s="5"/>
      <c r="M47" s="6"/>
      <c r="N47" s="1">
        <f>IF( ISBLANK(LogTable2023[[#This Row],[Date_o]]), IF(ISBLANK(LogTable2023[[#This Row],[Date_i]]), "", LogTable2023[[#This Row],[Date_i]]), LogTable2023[[#This Row],[Date_o]])</f>
        <v>45222</v>
      </c>
      <c r="O47" t="str">
        <f>IF( ISBLANK(LogTable2023[[#This Row],[Description_o]]), IF(ISBLANK(LogTable2023[[#This Row],[Description_i]]), "", LogTable2023[[#This Row],[Description_i]]), LogTable2023[[#This Row],[Description_o]])</f>
        <v>Childhelp Backpack</v>
      </c>
      <c r="P47" t="str">
        <f>IF( ISBLANK(LogTable2023[[#This Row],[Original Description_o]]), IF(ISBLANK(LogTable2023[[#This Row],[Original Description_i]]), "", LogTable2023[[#This Row],[Original Description_i]]), LogTable2023[[#This Row],[Original Description_o]])</f>
        <v>CHILDHELP* BACKPACK DR   HTTPSWWW.BRANAZ</v>
      </c>
      <c r="Q47" t="str">
        <f>IF( ISBLANK(LogTable2023[[#This Row],[Category_o]]), IF(ISBLANK(LogTable2023[[#This Row],[Category_i]]), "", LogTable2023[[#This Row],[Category_i]]), LogTable2023[[#This Row],[Category_o]])</f>
        <v>Business Services</v>
      </c>
      <c r="R47" s="10">
        <f>IF( ISBLANK(LogTable2023[[#This Row],[Amount_o]]), IF(ISBLANK(LogTable2023[[#This Row],[Amount_i]]), "", LogTable2023[[#This Row],[Amount_i]]), LogTable2023[[#This Row],[Amount_o]])</f>
        <v>-21.6</v>
      </c>
      <c r="S47" s="1" t="str">
        <f>IF( ISBLANK(LogTable2023[[#This Row],[Status_o]]), IF(ISBLANK(LogTable2023[[#This Row],[Status_i]]), "", LogTable2023[[#This Row],[Status_i]]), LogTable2023[[#This Row],[Status_o]])</f>
        <v>Posted</v>
      </c>
      <c r="T47" s="30"/>
    </row>
    <row r="48" spans="1:20" x14ac:dyDescent="0.25">
      <c r="A48" s="4">
        <v>45221</v>
      </c>
      <c r="B48" s="5" t="s">
        <v>69</v>
      </c>
      <c r="C48" s="5" t="s">
        <v>70</v>
      </c>
      <c r="D48" s="5" t="s">
        <v>21</v>
      </c>
      <c r="E48" s="5">
        <v>-38.880000000000003</v>
      </c>
      <c r="F48" s="5" t="s">
        <v>9</v>
      </c>
      <c r="G48" s="5" t="s">
        <v>195</v>
      </c>
      <c r="H48" s="5"/>
      <c r="I48" s="5"/>
      <c r="J48" s="5"/>
      <c r="K48" s="5"/>
      <c r="L48" s="5"/>
      <c r="M48" s="6"/>
      <c r="N48" s="1">
        <f>IF( ISBLANK(LogTable2023[[#This Row],[Date_o]]), IF(ISBLANK(LogTable2023[[#This Row],[Date_i]]), "", LogTable2023[[#This Row],[Date_i]]), LogTable2023[[#This Row],[Date_o]])</f>
        <v>45221</v>
      </c>
      <c r="O48" t="str">
        <f>IF( ISBLANK(LogTable2023[[#This Row],[Description_o]]), IF(ISBLANK(LogTable2023[[#This Row],[Description_i]]), "", LogTable2023[[#This Row],[Description_i]]), LogTable2023[[#This Row],[Description_o]])</f>
        <v>Post Oak Bbq</v>
      </c>
      <c r="P48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POST OAK BBQ        DENVER       CO</v>
      </c>
      <c r="Q48" t="str">
        <f>IF( ISBLANK(LogTable2023[[#This Row],[Category_o]]), IF(ISBLANK(LogTable2023[[#This Row],[Category_i]]), "", LogTable2023[[#This Row],[Category_i]]), LogTable2023[[#This Row],[Category_o]])</f>
        <v>Restaurants</v>
      </c>
      <c r="R48" s="10">
        <f>IF( ISBLANK(LogTable2023[[#This Row],[Amount_o]]), IF(ISBLANK(LogTable2023[[#This Row],[Amount_i]]), "", LogTable2023[[#This Row],[Amount_i]]), LogTable2023[[#This Row],[Amount_o]])</f>
        <v>-38.880000000000003</v>
      </c>
      <c r="S48" s="1" t="str">
        <f>IF( ISBLANK(LogTable2023[[#This Row],[Status_o]]), IF(ISBLANK(LogTable2023[[#This Row],[Status_i]]), "", LogTable2023[[#This Row],[Status_i]]), LogTable2023[[#This Row],[Status_o]])</f>
        <v>Posted</v>
      </c>
      <c r="T48" s="30"/>
    </row>
    <row r="49" spans="1:20" x14ac:dyDescent="0.25">
      <c r="A49" s="4">
        <v>45218</v>
      </c>
      <c r="B49" s="5" t="s">
        <v>57</v>
      </c>
      <c r="C49" s="5" t="s">
        <v>58</v>
      </c>
      <c r="D49" s="5" t="s">
        <v>47</v>
      </c>
      <c r="E49" s="5">
        <v>-16.170000000000002</v>
      </c>
      <c r="F49" s="5" t="s">
        <v>9</v>
      </c>
      <c r="G49" s="5" t="s">
        <v>195</v>
      </c>
      <c r="H49" s="5"/>
      <c r="I49" s="5"/>
      <c r="J49" s="5"/>
      <c r="K49" s="5"/>
      <c r="L49" s="5"/>
      <c r="M49" s="6"/>
      <c r="N49" s="1">
        <f>IF( ISBLANK(LogTable2023[[#This Row],[Date_o]]), IF(ISBLANK(LogTable2023[[#This Row],[Date_i]]), "", LogTable2023[[#This Row],[Date_i]]), LogTable2023[[#This Row],[Date_o]])</f>
        <v>45218</v>
      </c>
      <c r="O49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49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49" t="str">
        <f>IF( ISBLANK(LogTable2023[[#This Row],[Category_o]]), IF(ISBLANK(LogTable2023[[#This Row],[Category_i]]), "", LogTable2023[[#This Row],[Category_i]]), LogTable2023[[#This Row],[Category_o]])</f>
        <v>Food &amp; Dining</v>
      </c>
      <c r="R49" s="10">
        <f>IF( ISBLANK(LogTable2023[[#This Row],[Amount_o]]), IF(ISBLANK(LogTable2023[[#This Row],[Amount_i]]), "", LogTable2023[[#This Row],[Amount_i]]), LogTable2023[[#This Row],[Amount_o]])</f>
        <v>-16.170000000000002</v>
      </c>
      <c r="S49" s="1" t="str">
        <f>IF( ISBLANK(LogTable2023[[#This Row],[Status_o]]), IF(ISBLANK(LogTable2023[[#This Row],[Status_i]]), "", LogTable2023[[#This Row],[Status_i]]), LogTable2023[[#This Row],[Status_o]])</f>
        <v>Posted</v>
      </c>
      <c r="T49" s="30"/>
    </row>
    <row r="50" spans="1:20" x14ac:dyDescent="0.25">
      <c r="A50" s="4">
        <v>45218</v>
      </c>
      <c r="B50" s="5" t="s">
        <v>96</v>
      </c>
      <c r="C50" s="5" t="s">
        <v>97</v>
      </c>
      <c r="D50" s="5" t="s">
        <v>39</v>
      </c>
      <c r="E50" s="5">
        <v>-38.26</v>
      </c>
      <c r="F50" s="5" t="s">
        <v>9</v>
      </c>
      <c r="G50" s="5" t="s">
        <v>195</v>
      </c>
      <c r="H50" s="5"/>
      <c r="I50" s="5"/>
      <c r="J50" s="5"/>
      <c r="K50" s="5"/>
      <c r="L50" s="5"/>
      <c r="M50" s="6"/>
      <c r="N50" s="1">
        <f>IF( ISBLANK(LogTable2023[[#This Row],[Date_o]]), IF(ISBLANK(LogTable2023[[#This Row],[Date_i]]), "", LogTable2023[[#This Row],[Date_i]]), LogTable2023[[#This Row],[Date_o]])</f>
        <v>45218</v>
      </c>
      <c r="O50" t="str">
        <f>IF( ISBLANK(LogTable2023[[#This Row],[Description_o]]), IF(ISBLANK(LogTable2023[[#This Row],[Description_i]]), "", LogTable2023[[#This Row],[Description_i]]), LogTable2023[[#This Row],[Description_o]])</f>
        <v>Kum &amp; Go</v>
      </c>
      <c r="P50" t="str">
        <f>IF( ISBLANK(LogTable2023[[#This Row],[Original Description_o]]), IF(ISBLANK(LogTable2023[[#This Row],[Original Description_i]]), "", LogTable2023[[#This Row],[Original Description_i]]), LogTable2023[[#This Row],[Original Description_o]])</f>
        <v>KUM&amp;GO 2315R ARVADA      ARVADA       CO</v>
      </c>
      <c r="Q50" t="str">
        <f>IF( ISBLANK(LogTable2023[[#This Row],[Category_o]]), IF(ISBLANK(LogTable2023[[#This Row],[Category_i]]), "", LogTable2023[[#This Row],[Category_i]]), LogTable2023[[#This Row],[Category_o]])</f>
        <v>Gas</v>
      </c>
      <c r="R50" s="10">
        <f>IF( ISBLANK(LogTable2023[[#This Row],[Amount_o]]), IF(ISBLANK(LogTable2023[[#This Row],[Amount_i]]), "", LogTable2023[[#This Row],[Amount_i]]), LogTable2023[[#This Row],[Amount_o]])</f>
        <v>-38.26</v>
      </c>
      <c r="S50" s="1" t="str">
        <f>IF( ISBLANK(LogTable2023[[#This Row],[Status_o]]), IF(ISBLANK(LogTable2023[[#This Row],[Status_i]]), "", LogTable2023[[#This Row],[Status_i]]), LogTable2023[[#This Row],[Status_o]])</f>
        <v>Posted</v>
      </c>
      <c r="T50" s="30"/>
    </row>
    <row r="51" spans="1:20" x14ac:dyDescent="0.25">
      <c r="A51" s="4">
        <v>45218</v>
      </c>
      <c r="B51" s="5" t="s">
        <v>19</v>
      </c>
      <c r="C51" s="5" t="s">
        <v>20</v>
      </c>
      <c r="D51" s="5" t="s">
        <v>21</v>
      </c>
      <c r="E51" s="5">
        <v>-12.11</v>
      </c>
      <c r="F51" s="5" t="s">
        <v>9</v>
      </c>
      <c r="G51" s="5" t="s">
        <v>195</v>
      </c>
      <c r="H51" s="5"/>
      <c r="I51" s="5"/>
      <c r="J51" s="5"/>
      <c r="K51" s="5"/>
      <c r="L51" s="5"/>
      <c r="M51" s="6"/>
      <c r="N51" s="1">
        <f>IF( ISBLANK(LogTable2023[[#This Row],[Date_o]]), IF(ISBLANK(LogTable2023[[#This Row],[Date_i]]), "", LogTable2023[[#This Row],[Date_i]]), LogTable2023[[#This Row],[Date_o]])</f>
        <v>45218</v>
      </c>
      <c r="O51" t="str">
        <f>IF( ISBLANK(LogTable2023[[#This Row],[Description_o]]), IF(ISBLANK(LogTable2023[[#This Row],[Description_i]]), "", LogTable2023[[#This Row],[Description_i]]), LogTable2023[[#This Row],[Description_o]])</f>
        <v>Mad Greens</v>
      </c>
      <c r="P51" t="str">
        <f>IF( ISBLANK(LogTable2023[[#This Row],[Original Description_o]]), IF(ISBLANK(LogTable2023[[#This Row],[Original Description_i]]), "", LogTable2023[[#This Row],[Original Description_i]]), LogTable2023[[#This Row],[Original Description_o]])</f>
        <v>MAD GREENS MG0115        WESTMINSTER  CO</v>
      </c>
      <c r="Q51" t="str">
        <f>IF( ISBLANK(LogTable2023[[#This Row],[Category_o]]), IF(ISBLANK(LogTable2023[[#This Row],[Category_i]]), "", LogTable2023[[#This Row],[Category_i]]), LogTable2023[[#This Row],[Category_o]])</f>
        <v>Restaurants</v>
      </c>
      <c r="R51" s="10">
        <f>IF( ISBLANK(LogTable2023[[#This Row],[Amount_o]]), IF(ISBLANK(LogTable2023[[#This Row],[Amount_i]]), "", LogTable2023[[#This Row],[Amount_i]]), LogTable2023[[#This Row],[Amount_o]])</f>
        <v>-12.11</v>
      </c>
      <c r="S51" s="1" t="str">
        <f>IF( ISBLANK(LogTable2023[[#This Row],[Status_o]]), IF(ISBLANK(LogTable2023[[#This Row],[Status_i]]), "", LogTable2023[[#This Row],[Status_i]]), LogTable2023[[#This Row],[Status_o]])</f>
        <v>Posted</v>
      </c>
      <c r="T51" s="30"/>
    </row>
    <row r="52" spans="1:20" x14ac:dyDescent="0.25">
      <c r="A52" s="4">
        <v>45216</v>
      </c>
      <c r="B52" s="5" t="s">
        <v>98</v>
      </c>
      <c r="C52" s="5" t="s">
        <v>99</v>
      </c>
      <c r="D52" s="5" t="s">
        <v>21</v>
      </c>
      <c r="E52" s="5">
        <v>-16.3</v>
      </c>
      <c r="F52" s="5" t="s">
        <v>9</v>
      </c>
      <c r="G52" s="5" t="s">
        <v>195</v>
      </c>
      <c r="H52" s="5"/>
      <c r="I52" s="5"/>
      <c r="J52" s="5"/>
      <c r="K52" s="5"/>
      <c r="L52" s="5"/>
      <c r="M52" s="6"/>
      <c r="N52" s="1">
        <f>IF( ISBLANK(LogTable2023[[#This Row],[Date_o]]), IF(ISBLANK(LogTable2023[[#This Row],[Date_i]]), "", LogTable2023[[#This Row],[Date_i]]), LogTable2023[[#This Row],[Date_o]])</f>
        <v>45216</v>
      </c>
      <c r="O52" t="str">
        <f>IF( ISBLANK(LogTable2023[[#This Row],[Description_o]]), IF(ISBLANK(LogTable2023[[#This Row],[Description_i]]), "", LogTable2023[[#This Row],[Description_i]]), LogTable2023[[#This Row],[Description_o]])</f>
        <v>The Mac Shack</v>
      </c>
      <c r="P52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THE MAC SHACK       EDGEWATER    CO</v>
      </c>
      <c r="Q52" t="str">
        <f>IF( ISBLANK(LogTable2023[[#This Row],[Category_o]]), IF(ISBLANK(LogTable2023[[#This Row],[Category_i]]), "", LogTable2023[[#This Row],[Category_i]]), LogTable2023[[#This Row],[Category_o]])</f>
        <v>Restaurants</v>
      </c>
      <c r="R52" s="10">
        <f>IF( ISBLANK(LogTable2023[[#This Row],[Amount_o]]), IF(ISBLANK(LogTable2023[[#This Row],[Amount_i]]), "", LogTable2023[[#This Row],[Amount_i]]), LogTable2023[[#This Row],[Amount_o]])</f>
        <v>-16.3</v>
      </c>
      <c r="S52" s="1" t="str">
        <f>IF( ISBLANK(LogTable2023[[#This Row],[Status_o]]), IF(ISBLANK(LogTable2023[[#This Row],[Status_i]]), "", LogTable2023[[#This Row],[Status_i]]), LogTable2023[[#This Row],[Status_o]])</f>
        <v>Posted</v>
      </c>
      <c r="T52" s="30"/>
    </row>
    <row r="53" spans="1:20" x14ac:dyDescent="0.25">
      <c r="A53" s="4">
        <v>45215</v>
      </c>
      <c r="B53" s="5" t="s">
        <v>100</v>
      </c>
      <c r="C53" s="5" t="s">
        <v>101</v>
      </c>
      <c r="D53" s="5" t="s">
        <v>32</v>
      </c>
      <c r="E53" s="5">
        <v>-2</v>
      </c>
      <c r="F53" s="5" t="s">
        <v>9</v>
      </c>
      <c r="G53" s="5" t="s">
        <v>195</v>
      </c>
      <c r="H53" s="5"/>
      <c r="I53" s="5"/>
      <c r="J53" s="5"/>
      <c r="K53" s="5"/>
      <c r="L53" s="5"/>
      <c r="M53" s="6"/>
      <c r="N53" s="1">
        <f>IF( ISBLANK(LogTable2023[[#This Row],[Date_o]]), IF(ISBLANK(LogTable2023[[#This Row],[Date_i]]), "", LogTable2023[[#This Row],[Date_i]]), LogTable2023[[#This Row],[Date_o]])</f>
        <v>45215</v>
      </c>
      <c r="O53" t="str">
        <f>IF( ISBLANK(LogTable2023[[#This Row],[Description_o]]), IF(ISBLANK(LogTable2023[[#This Row],[Description_i]]), "", LogTable2023[[#This Row],[Description_i]]), LogTable2023[[#This Row],[Description_o]])</f>
        <v>Patreon</v>
      </c>
      <c r="P53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*PATREON INC  MEMB402-935-7733 CA</v>
      </c>
      <c r="Q53" t="str">
        <f>IF( ISBLANK(LogTable2023[[#This Row],[Category_o]]), IF(ISBLANK(LogTable2023[[#This Row],[Category_i]]), "", LogTable2023[[#This Row],[Category_i]]), LogTable2023[[#This Row],[Category_o]])</f>
        <v>Entertainment</v>
      </c>
      <c r="R53" s="10">
        <f>IF( ISBLANK(LogTable2023[[#This Row],[Amount_o]]), IF(ISBLANK(LogTable2023[[#This Row],[Amount_i]]), "", LogTable2023[[#This Row],[Amount_i]]), LogTable2023[[#This Row],[Amount_o]])</f>
        <v>-2</v>
      </c>
      <c r="S53" s="1" t="str">
        <f>IF( ISBLANK(LogTable2023[[#This Row],[Status_o]]), IF(ISBLANK(LogTable2023[[#This Row],[Status_i]]), "", LogTable2023[[#This Row],[Status_i]]), LogTable2023[[#This Row],[Status_o]])</f>
        <v>Posted</v>
      </c>
      <c r="T53" s="30"/>
    </row>
    <row r="54" spans="1:20" x14ac:dyDescent="0.25">
      <c r="A54" s="4">
        <v>45215</v>
      </c>
      <c r="B54" s="5" t="s">
        <v>102</v>
      </c>
      <c r="C54" s="5" t="s">
        <v>103</v>
      </c>
      <c r="D54" s="5" t="s">
        <v>35</v>
      </c>
      <c r="E54" s="5">
        <v>-9.1199999999999992</v>
      </c>
      <c r="F54" s="5" t="s">
        <v>9</v>
      </c>
      <c r="G54" s="5" t="s">
        <v>195</v>
      </c>
      <c r="H54" s="5"/>
      <c r="I54" s="5"/>
      <c r="J54" s="5"/>
      <c r="K54" s="5"/>
      <c r="L54" s="5"/>
      <c r="M54" s="6"/>
      <c r="N54" s="1">
        <f>IF( ISBLANK(LogTable2023[[#This Row],[Date_o]]), IF(ISBLANK(LogTable2023[[#This Row],[Date_i]]), "", LogTable2023[[#This Row],[Date_i]]), LogTable2023[[#This Row],[Date_o]])</f>
        <v>45215</v>
      </c>
      <c r="O54" t="str">
        <f>IF( ISBLANK(LogTable2023[[#This Row],[Description_o]]), IF(ISBLANK(LogTable2023[[#This Row],[Description_i]]), "", LogTable2023[[#This Row],[Description_i]]), LogTable2023[[#This Row],[Description_o]])</f>
        <v>Barquentine Brewing Com</v>
      </c>
      <c r="P54" t="str">
        <f>IF( ISBLANK(LogTable2023[[#This Row],[Original Description_o]]), IF(ISBLANK(LogTable2023[[#This Row],[Original Description_i]]), "", LogTable2023[[#This Row],[Original Description_i]]), LogTable2023[[#This Row],[Original Description_o]])</f>
        <v>BARQUENTINE BREWING COM  DENVER       CO</v>
      </c>
      <c r="Q54" t="str">
        <f>IF( ISBLANK(LogTable2023[[#This Row],[Category_o]]), IF(ISBLANK(LogTable2023[[#This Row],[Category_i]]), "", LogTable2023[[#This Row],[Category_i]]), LogTable2023[[#This Row],[Category_o]])</f>
        <v>Alcohol &amp; Bars</v>
      </c>
      <c r="R54" s="10">
        <f>IF( ISBLANK(LogTable2023[[#This Row],[Amount_o]]), IF(ISBLANK(LogTable2023[[#This Row],[Amount_i]]), "", LogTable2023[[#This Row],[Amount_i]]), LogTable2023[[#This Row],[Amount_o]])</f>
        <v>-9.1199999999999992</v>
      </c>
      <c r="S54" s="1" t="str">
        <f>IF( ISBLANK(LogTable2023[[#This Row],[Status_o]]), IF(ISBLANK(LogTable2023[[#This Row],[Status_i]]), "", LogTable2023[[#This Row],[Status_i]]), LogTable2023[[#This Row],[Status_o]])</f>
        <v>Posted</v>
      </c>
      <c r="T54" s="30"/>
    </row>
    <row r="55" spans="1:20" x14ac:dyDescent="0.25">
      <c r="A55" s="4">
        <v>45214</v>
      </c>
      <c r="B55" s="5" t="s">
        <v>104</v>
      </c>
      <c r="C55" s="5" t="s">
        <v>105</v>
      </c>
      <c r="D55" s="5" t="s">
        <v>47</v>
      </c>
      <c r="E55" s="5">
        <v>-48.12</v>
      </c>
      <c r="F55" s="5" t="s">
        <v>9</v>
      </c>
      <c r="G55" s="5" t="s">
        <v>195</v>
      </c>
      <c r="H55" s="5"/>
      <c r="I55" s="5"/>
      <c r="J55" s="5"/>
      <c r="K55" s="5"/>
      <c r="L55" s="5"/>
      <c r="M55" s="6"/>
      <c r="N55" s="1">
        <f>IF( ISBLANK(LogTable2023[[#This Row],[Date_o]]), IF(ISBLANK(LogTable2023[[#This Row],[Date_i]]), "", LogTable2023[[#This Row],[Date_i]]), LogTable2023[[#This Row],[Date_o]])</f>
        <v>45214</v>
      </c>
      <c r="O55" t="str">
        <f>IF( ISBLANK(LogTable2023[[#This Row],[Description_o]]), IF(ISBLANK(LogTable2023[[#This Row],[Description_i]]), "", LogTable2023[[#This Row],[Description_i]]), LogTable2023[[#This Row],[Description_o]])</f>
        <v>Stoners Pizza Joint</v>
      </c>
      <c r="P55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Stoners Pizza Joint 720-667-2934 CO</v>
      </c>
      <c r="Q55" t="str">
        <f>IF( ISBLANK(LogTable2023[[#This Row],[Category_o]]), IF(ISBLANK(LogTable2023[[#This Row],[Category_i]]), "", LogTable2023[[#This Row],[Category_i]]), LogTable2023[[#This Row],[Category_o]])</f>
        <v>Food &amp; Dining</v>
      </c>
      <c r="R55" s="10">
        <f>IF( ISBLANK(LogTable2023[[#This Row],[Amount_o]]), IF(ISBLANK(LogTable2023[[#This Row],[Amount_i]]), "", LogTable2023[[#This Row],[Amount_i]]), LogTable2023[[#This Row],[Amount_o]])</f>
        <v>-48.12</v>
      </c>
      <c r="S55" s="1" t="str">
        <f>IF( ISBLANK(LogTable2023[[#This Row],[Status_o]]), IF(ISBLANK(LogTable2023[[#This Row],[Status_i]]), "", LogTable2023[[#This Row],[Status_i]]), LogTable2023[[#This Row],[Status_o]])</f>
        <v>Posted</v>
      </c>
      <c r="T55" s="30"/>
    </row>
    <row r="56" spans="1:20" x14ac:dyDescent="0.25">
      <c r="A56" s="4">
        <v>45213</v>
      </c>
      <c r="B56" s="5" t="s">
        <v>45</v>
      </c>
      <c r="C56" s="5" t="s">
        <v>46</v>
      </c>
      <c r="D56" s="5" t="s">
        <v>47</v>
      </c>
      <c r="E56" s="5">
        <v>-19.64</v>
      </c>
      <c r="F56" s="5" t="s">
        <v>9</v>
      </c>
      <c r="G56" s="5" t="s">
        <v>195</v>
      </c>
      <c r="H56" s="5"/>
      <c r="I56" s="5"/>
      <c r="J56" s="5"/>
      <c r="K56" s="5"/>
      <c r="L56" s="5"/>
      <c r="M56" s="6"/>
      <c r="N56" s="1">
        <f>IF( ISBLANK(LogTable2023[[#This Row],[Date_o]]), IF(ISBLANK(LogTable2023[[#This Row],[Date_i]]), "", LogTable2023[[#This Row],[Date_i]]), LogTable2023[[#This Row],[Date_o]])</f>
        <v>45213</v>
      </c>
      <c r="O56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56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612-202-3545 CO</v>
      </c>
      <c r="Q56" t="str">
        <f>IF( ISBLANK(LogTable2023[[#This Row],[Category_o]]), IF(ISBLANK(LogTable2023[[#This Row],[Category_i]]), "", LogTable2023[[#This Row],[Category_i]]), LogTable2023[[#This Row],[Category_o]])</f>
        <v>Food &amp; Dining</v>
      </c>
      <c r="R56" s="10">
        <f>IF( ISBLANK(LogTable2023[[#This Row],[Amount_o]]), IF(ISBLANK(LogTable2023[[#This Row],[Amount_i]]), "", LogTable2023[[#This Row],[Amount_i]]), LogTable2023[[#This Row],[Amount_o]])</f>
        <v>-19.64</v>
      </c>
      <c r="S56" s="1" t="str">
        <f>IF( ISBLANK(LogTable2023[[#This Row],[Status_o]]), IF(ISBLANK(LogTable2023[[#This Row],[Status_i]]), "", LogTable2023[[#This Row],[Status_i]]), LogTable2023[[#This Row],[Status_o]])</f>
        <v>Posted</v>
      </c>
      <c r="T56" s="30"/>
    </row>
    <row r="57" spans="1:20" x14ac:dyDescent="0.25">
      <c r="A57" s="4">
        <v>45213</v>
      </c>
      <c r="B57" s="5" t="s">
        <v>71</v>
      </c>
      <c r="C57" s="5" t="s">
        <v>72</v>
      </c>
      <c r="D57" s="5" t="s">
        <v>73</v>
      </c>
      <c r="E57" s="5">
        <v>2500</v>
      </c>
      <c r="F57" s="5" t="s">
        <v>9</v>
      </c>
      <c r="G57" s="5" t="s">
        <v>195</v>
      </c>
      <c r="H57" s="5"/>
      <c r="I57" s="5"/>
      <c r="J57" s="5"/>
      <c r="K57" s="5"/>
      <c r="L57" s="5"/>
      <c r="M57" s="6"/>
      <c r="N57" s="1">
        <f>IF( ISBLANK(LogTable2023[[#This Row],[Date_o]]), IF(ISBLANK(LogTable2023[[#This Row],[Date_i]]), "", LogTable2023[[#This Row],[Date_i]]), LogTable2023[[#This Row],[Date_o]])</f>
        <v>45213</v>
      </c>
      <c r="O57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57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 SAN ANTONIO  TX</v>
      </c>
      <c r="Q57" t="str">
        <f>IF( ISBLANK(LogTable2023[[#This Row],[Category_o]]), IF(ISBLANK(LogTable2023[[#This Row],[Category_i]]), "", LogTable2023[[#This Row],[Category_i]]), LogTable2023[[#This Row],[Category_o]])</f>
        <v>Transfer</v>
      </c>
      <c r="R57" s="10">
        <f>IF( ISBLANK(LogTable2023[[#This Row],[Amount_o]]), IF(ISBLANK(LogTable2023[[#This Row],[Amount_i]]), "", LogTable2023[[#This Row],[Amount_i]]), LogTable2023[[#This Row],[Amount_o]])</f>
        <v>2500</v>
      </c>
      <c r="S57" s="1" t="str">
        <f>IF( ISBLANK(LogTable2023[[#This Row],[Status_o]]), IF(ISBLANK(LogTable2023[[#This Row],[Status_i]]), "", LogTable2023[[#This Row],[Status_i]]), LogTable2023[[#This Row],[Status_o]])</f>
        <v>Posted</v>
      </c>
      <c r="T57" s="30"/>
    </row>
    <row r="58" spans="1:20" x14ac:dyDescent="0.25">
      <c r="A58" s="4">
        <v>45211</v>
      </c>
      <c r="B58" s="5" t="s">
        <v>25</v>
      </c>
      <c r="C58" s="5" t="s">
        <v>26</v>
      </c>
      <c r="D58" s="5" t="s">
        <v>27</v>
      </c>
      <c r="E58" s="5">
        <v>-12.16</v>
      </c>
      <c r="F58" s="5" t="s">
        <v>9</v>
      </c>
      <c r="G58" s="5" t="s">
        <v>195</v>
      </c>
      <c r="H58" s="5"/>
      <c r="I58" s="5"/>
      <c r="J58" s="5"/>
      <c r="K58" s="5"/>
      <c r="L58" s="5"/>
      <c r="M58" s="6"/>
      <c r="N58" s="1">
        <f>IF( ISBLANK(LogTable2023[[#This Row],[Date_o]]), IF(ISBLANK(LogTable2023[[#This Row],[Date_i]]), "", LogTable2023[[#This Row],[Date_i]]), LogTable2023[[#This Row],[Date_o]])</f>
        <v>45211</v>
      </c>
      <c r="O58" t="str">
        <f>IF( ISBLANK(LogTable2023[[#This Row],[Description_o]]), IF(ISBLANK(LogTable2023[[#This Row],[Description_i]]), "", LogTable2023[[#This Row],[Description_i]]), LogTable2023[[#This Row],[Description_o]])</f>
        <v>Qdoba</v>
      </c>
      <c r="P58" t="str">
        <f>IF( ISBLANK(LogTable2023[[#This Row],[Original Description_o]]), IF(ISBLANK(LogTable2023[[#This Row],[Original Description_i]]), "", LogTable2023[[#This Row],[Original Description_i]]), LogTable2023[[#This Row],[Original Description_o]])</f>
        <v>QDOBA 2063               WESTMINSTER  CA</v>
      </c>
      <c r="Q58" t="str">
        <f>IF( ISBLANK(LogTable2023[[#This Row],[Category_o]]), IF(ISBLANK(LogTable2023[[#This Row],[Category_i]]), "", LogTable2023[[#This Row],[Category_i]]), LogTable2023[[#This Row],[Category_o]])</f>
        <v>Fast Food</v>
      </c>
      <c r="R58" s="10">
        <f>IF( ISBLANK(LogTable2023[[#This Row],[Amount_o]]), IF(ISBLANK(LogTable2023[[#This Row],[Amount_i]]), "", LogTable2023[[#This Row],[Amount_i]]), LogTable2023[[#This Row],[Amount_o]])</f>
        <v>-12.16</v>
      </c>
      <c r="S58" s="1" t="str">
        <f>IF( ISBLANK(LogTable2023[[#This Row],[Status_o]]), IF(ISBLANK(LogTable2023[[#This Row],[Status_i]]), "", LogTable2023[[#This Row],[Status_i]]), LogTable2023[[#This Row],[Status_o]])</f>
        <v>Posted</v>
      </c>
      <c r="T58" s="30"/>
    </row>
    <row r="59" spans="1:20" x14ac:dyDescent="0.25">
      <c r="A59" s="4">
        <v>45211</v>
      </c>
      <c r="B59" s="5">
        <v>127311211</v>
      </c>
      <c r="C59" s="5" t="s">
        <v>106</v>
      </c>
      <c r="D59" s="5" t="s">
        <v>107</v>
      </c>
      <c r="E59" s="5">
        <v>612.26</v>
      </c>
      <c r="F59" s="5" t="s">
        <v>9</v>
      </c>
      <c r="G59" s="5" t="s">
        <v>195</v>
      </c>
      <c r="H59" s="5"/>
      <c r="I59" s="5"/>
      <c r="J59" s="5"/>
      <c r="K59" s="5"/>
      <c r="L59" s="5"/>
      <c r="M59" s="6"/>
      <c r="N59" s="1">
        <f>IF( ISBLANK(LogTable2023[[#This Row],[Date_o]]), IF(ISBLANK(LogTable2023[[#This Row],[Date_i]]), "", LogTable2023[[#This Row],[Date_i]]), LogTable2023[[#This Row],[Date_o]])</f>
        <v>45211</v>
      </c>
      <c r="O59">
        <f>IF( ISBLANK(LogTable2023[[#This Row],[Description_o]]), IF(ISBLANK(LogTable2023[[#This Row],[Description_i]]), "", LogTable2023[[#This Row],[Description_i]]), LogTable2023[[#This Row],[Description_o]])</f>
        <v>127311211</v>
      </c>
      <c r="P59" t="str">
        <f>IF( ISBLANK(LogTable2023[[#This Row],[Original Description_o]]), IF(ISBLANK(LogTable2023[[#This Row],[Original Description_i]]), "", LogTable2023[[#This Row],[Original Description_i]]), LogTable2023[[#This Row],[Original Description_o]])</f>
        <v>AUTOMATIC PAYMENT - THANK YOU</v>
      </c>
      <c r="Q59" t="str">
        <f>IF( ISBLANK(LogTable2023[[#This Row],[Category_o]]), IF(ISBLANK(LogTable2023[[#This Row],[Category_i]]), "", LogTable2023[[#This Row],[Category_i]]), LogTable2023[[#This Row],[Category_o]])</f>
        <v>Uncategorized</v>
      </c>
      <c r="R59" s="10">
        <f>IF( ISBLANK(LogTable2023[[#This Row],[Amount_o]]), IF(ISBLANK(LogTable2023[[#This Row],[Amount_i]]), "", LogTable2023[[#This Row],[Amount_i]]), LogTable2023[[#This Row],[Amount_o]])</f>
        <v>612.26</v>
      </c>
      <c r="S59" s="1" t="str">
        <f>IF( ISBLANK(LogTable2023[[#This Row],[Status_o]]), IF(ISBLANK(LogTable2023[[#This Row],[Status_i]]), "", LogTable2023[[#This Row],[Status_i]]), LogTable2023[[#This Row],[Status_o]])</f>
        <v>Posted</v>
      </c>
      <c r="T59" s="30"/>
    </row>
    <row r="60" spans="1:20" x14ac:dyDescent="0.25">
      <c r="A60" s="4">
        <v>45211</v>
      </c>
      <c r="B60" s="5" t="s">
        <v>108</v>
      </c>
      <c r="C60" s="5" t="s">
        <v>109</v>
      </c>
      <c r="D60" s="5" t="s">
        <v>73</v>
      </c>
      <c r="E60" s="5">
        <v>25</v>
      </c>
      <c r="F60" s="5" t="s">
        <v>9</v>
      </c>
      <c r="G60" s="5" t="s">
        <v>195</v>
      </c>
      <c r="H60" s="5"/>
      <c r="I60" s="5"/>
      <c r="J60" s="5"/>
      <c r="K60" s="5"/>
      <c r="L60" s="5"/>
      <c r="M60" s="6"/>
      <c r="N60" s="1">
        <f>IF( ISBLANK(LogTable2023[[#This Row],[Date_o]]), IF(ISBLANK(LogTable2023[[#This Row],[Date_i]]), "", LogTable2023[[#This Row],[Date_i]]), LogTable2023[[#This Row],[Date_o]])</f>
        <v>45211</v>
      </c>
      <c r="O60" t="str">
        <f>IF( ISBLANK(LogTable2023[[#This Row],[Description_o]]), IF(ISBLANK(LogTable2023[[#This Row],[Description_i]]), "", LogTable2023[[#This Row],[Description_i]]), LogTable2023[[#This Row],[Description_o]])</f>
        <v>Recurring Reward Points Redemption</v>
      </c>
      <c r="P60" t="str">
        <f>IF( ISBLANK(LogTable2023[[#This Row],[Original Description_o]]), IF(ISBLANK(LogTable2023[[#This Row],[Original Description_i]]), "", LogTable2023[[#This Row],[Original Description_i]]), LogTable2023[[#This Row],[Original Description_o]])</f>
        <v>RECURRING REWARD POINTS REDEMPTION</v>
      </c>
      <c r="Q60" t="str">
        <f>IF( ISBLANK(LogTable2023[[#This Row],[Category_o]]), IF(ISBLANK(LogTable2023[[#This Row],[Category_i]]), "", LogTable2023[[#This Row],[Category_i]]), LogTable2023[[#This Row],[Category_o]])</f>
        <v>Transfer</v>
      </c>
      <c r="R60" s="10">
        <f>IF( ISBLANK(LogTable2023[[#This Row],[Amount_o]]), IF(ISBLANK(LogTable2023[[#This Row],[Amount_i]]), "", LogTable2023[[#This Row],[Amount_i]]), LogTable2023[[#This Row],[Amount_o]])</f>
        <v>25</v>
      </c>
      <c r="S60" s="1" t="str">
        <f>IF( ISBLANK(LogTable2023[[#This Row],[Status_o]]), IF(ISBLANK(LogTable2023[[#This Row],[Status_i]]), "", LogTable2023[[#This Row],[Status_i]]), LogTable2023[[#This Row],[Status_o]])</f>
        <v>Posted</v>
      </c>
      <c r="T60" s="30"/>
    </row>
    <row r="61" spans="1:20" x14ac:dyDescent="0.25">
      <c r="A61" s="4">
        <v>45210</v>
      </c>
      <c r="B61" s="5" t="s">
        <v>13</v>
      </c>
      <c r="C61" s="5" t="s">
        <v>14</v>
      </c>
      <c r="D61" s="5" t="s">
        <v>15</v>
      </c>
      <c r="E61" s="5">
        <v>-67.510000000000005</v>
      </c>
      <c r="F61" s="5" t="s">
        <v>9</v>
      </c>
      <c r="G61" s="5" t="s">
        <v>195</v>
      </c>
      <c r="H61" s="5"/>
      <c r="I61" s="5"/>
      <c r="J61" s="5"/>
      <c r="K61" s="5"/>
      <c r="L61" s="5"/>
      <c r="M61" s="6"/>
      <c r="N61" s="1">
        <f>IF( ISBLANK(LogTable2023[[#This Row],[Date_o]]), IF(ISBLANK(LogTable2023[[#This Row],[Date_i]]), "", LogTable2023[[#This Row],[Date_i]]), LogTable2023[[#This Row],[Date_o]])</f>
        <v>45210</v>
      </c>
      <c r="O61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61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61" t="str">
        <f>IF( ISBLANK(LogTable2023[[#This Row],[Category_o]]), IF(ISBLANK(LogTable2023[[#This Row],[Category_i]]), "", LogTable2023[[#This Row],[Category_i]]), LogTable2023[[#This Row],[Category_o]])</f>
        <v>Groceries</v>
      </c>
      <c r="R61" s="10">
        <f>IF( ISBLANK(LogTable2023[[#This Row],[Amount_o]]), IF(ISBLANK(LogTable2023[[#This Row],[Amount_i]]), "", LogTable2023[[#This Row],[Amount_i]]), LogTable2023[[#This Row],[Amount_o]])</f>
        <v>-67.510000000000005</v>
      </c>
      <c r="S61" s="1" t="str">
        <f>IF( ISBLANK(LogTable2023[[#This Row],[Status_o]]), IF(ISBLANK(LogTable2023[[#This Row],[Status_i]]), "", LogTable2023[[#This Row],[Status_i]]), LogTable2023[[#This Row],[Status_o]])</f>
        <v>Posted</v>
      </c>
      <c r="T61" s="30"/>
    </row>
    <row r="62" spans="1:20" x14ac:dyDescent="0.25">
      <c r="A62" s="4">
        <v>45209</v>
      </c>
      <c r="B62" s="5" t="s">
        <v>110</v>
      </c>
      <c r="C62" s="5" t="s">
        <v>111</v>
      </c>
      <c r="D62" s="5" t="s">
        <v>47</v>
      </c>
      <c r="E62" s="5">
        <v>-30.05</v>
      </c>
      <c r="F62" s="5" t="s">
        <v>9</v>
      </c>
      <c r="G62" s="5" t="s">
        <v>195</v>
      </c>
      <c r="H62" s="5"/>
      <c r="I62" s="5"/>
      <c r="J62" s="5"/>
      <c r="K62" s="5"/>
      <c r="L62" s="5"/>
      <c r="M62" s="6"/>
      <c r="N62" s="1">
        <f>IF( ISBLANK(LogTable2023[[#This Row],[Date_o]]), IF(ISBLANK(LogTable2023[[#This Row],[Date_i]]), "", LogTable2023[[#This Row],[Date_i]]), LogTable2023[[#This Row],[Date_o]])</f>
        <v>45209</v>
      </c>
      <c r="O62" t="str">
        <f>IF( ISBLANK(LogTable2023[[#This Row],[Description_o]]), IF(ISBLANK(LogTable2023[[#This Row],[Description_i]]), "", LogTable2023[[#This Row],[Description_i]]), LogTable2023[[#This Row],[Description_o]])</f>
        <v>Cosmos Pizza</v>
      </c>
      <c r="P62" t="str">
        <f>IF( ISBLANK(LogTable2023[[#This Row],[Original Description_o]]), IF(ISBLANK(LogTable2023[[#This Row],[Original Description_i]]), "", LogTable2023[[#This Row],[Original Description_i]]), LogTable2023[[#This Row],[Original Description_o]])</f>
        <v>COSMOS PIZZA - DENVER CO DENVER       CO</v>
      </c>
      <c r="Q62" t="str">
        <f>IF( ISBLANK(LogTable2023[[#This Row],[Category_o]]), IF(ISBLANK(LogTable2023[[#This Row],[Category_i]]), "", LogTable2023[[#This Row],[Category_i]]), LogTable2023[[#This Row],[Category_o]])</f>
        <v>Food &amp; Dining</v>
      </c>
      <c r="R62" s="10">
        <f>IF( ISBLANK(LogTable2023[[#This Row],[Amount_o]]), IF(ISBLANK(LogTable2023[[#This Row],[Amount_i]]), "", LogTable2023[[#This Row],[Amount_i]]), LogTable2023[[#This Row],[Amount_o]])</f>
        <v>-30.05</v>
      </c>
      <c r="S62" s="1" t="str">
        <f>IF( ISBLANK(LogTable2023[[#This Row],[Status_o]]), IF(ISBLANK(LogTable2023[[#This Row],[Status_i]]), "", LogTable2023[[#This Row],[Status_i]]), LogTable2023[[#This Row],[Status_o]])</f>
        <v>Posted</v>
      </c>
      <c r="T62" s="30"/>
    </row>
    <row r="63" spans="1:20" x14ac:dyDescent="0.25">
      <c r="A63" s="4">
        <v>45208</v>
      </c>
      <c r="B63" s="5" t="s">
        <v>112</v>
      </c>
      <c r="C63" s="5" t="s">
        <v>113</v>
      </c>
      <c r="D63" s="5" t="s">
        <v>81</v>
      </c>
      <c r="E63" s="5">
        <v>-20</v>
      </c>
      <c r="F63" s="5" t="s">
        <v>9</v>
      </c>
      <c r="G63" s="5" t="s">
        <v>195</v>
      </c>
      <c r="H63" s="5"/>
      <c r="I63" s="5"/>
      <c r="J63" s="5"/>
      <c r="K63" s="5"/>
      <c r="L63" s="5"/>
      <c r="M63" s="6"/>
      <c r="N63" s="1">
        <f>IF( ISBLANK(LogTable2023[[#This Row],[Date_o]]), IF(ISBLANK(LogTable2023[[#This Row],[Date_i]]), "", LogTable2023[[#This Row],[Date_i]]), LogTable2023[[#This Row],[Date_o]])</f>
        <v>45208</v>
      </c>
      <c r="O63" t="str">
        <f>IF( ISBLANK(LogTable2023[[#This Row],[Description_o]]), IF(ISBLANK(LogTable2023[[#This Row],[Description_i]]), "", LogTable2023[[#This Row],[Description_i]]), LogTable2023[[#This Row],[Description_o]])</f>
        <v>Parcel Pending</v>
      </c>
      <c r="P63" t="str">
        <f>IF( ISBLANK(LogTable2023[[#This Row],[Original Description_o]]), IF(ISBLANK(LogTable2023[[#This Row],[Original Description_i]]), "", LogTable2023[[#This Row],[Original Description_i]]), LogTable2023[[#This Row],[Original Description_o]])</f>
        <v>PARCEL PENDING           855-977-1676 CA</v>
      </c>
      <c r="Q63" t="str">
        <f>IF( ISBLANK(LogTable2023[[#This Row],[Category_o]]), IF(ISBLANK(LogTable2023[[#This Row],[Category_i]]), "", LogTable2023[[#This Row],[Category_i]]), LogTable2023[[#This Row],[Category_o]])</f>
        <v>Business Services</v>
      </c>
      <c r="R63" s="10">
        <f>IF( ISBLANK(LogTable2023[[#This Row],[Amount_o]]), IF(ISBLANK(LogTable2023[[#This Row],[Amount_i]]), "", LogTable2023[[#This Row],[Amount_i]]), LogTable2023[[#This Row],[Amount_o]])</f>
        <v>-20</v>
      </c>
      <c r="S63" s="1" t="str">
        <f>IF( ISBLANK(LogTable2023[[#This Row],[Status_o]]), IF(ISBLANK(LogTable2023[[#This Row],[Status_i]]), "", LogTable2023[[#This Row],[Status_i]]), LogTable2023[[#This Row],[Status_o]])</f>
        <v>Posted</v>
      </c>
      <c r="T63" s="30"/>
    </row>
    <row r="64" spans="1:20" x14ac:dyDescent="0.25">
      <c r="A64" s="4">
        <v>45208</v>
      </c>
      <c r="B64" s="5" t="s">
        <v>55</v>
      </c>
      <c r="C64" s="5" t="s">
        <v>56</v>
      </c>
      <c r="D64" s="5" t="s">
        <v>27</v>
      </c>
      <c r="E64" s="5">
        <v>-23.74</v>
      </c>
      <c r="F64" s="5" t="s">
        <v>9</v>
      </c>
      <c r="G64" s="5" t="s">
        <v>195</v>
      </c>
      <c r="H64" s="5"/>
      <c r="I64" s="5"/>
      <c r="J64" s="5"/>
      <c r="K64" s="5"/>
      <c r="L64" s="5"/>
      <c r="M64" s="6"/>
      <c r="N64" s="1">
        <f>IF( ISBLANK(LogTable2023[[#This Row],[Date_o]]), IF(ISBLANK(LogTable2023[[#This Row],[Date_i]]), "", LogTable2023[[#This Row],[Date_i]]), LogTable2023[[#This Row],[Date_o]])</f>
        <v>45208</v>
      </c>
      <c r="O64" t="str">
        <f>IF( ISBLANK(LogTable2023[[#This Row],[Description_o]]), IF(ISBLANK(LogTable2023[[#This Row],[Description_i]]), "", LogTable2023[[#This Row],[Description_i]]), LogTable2023[[#This Row],[Description_o]])</f>
        <v>The Pasty Republic</v>
      </c>
      <c r="P64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*THE PASTY REPUBLIC   Denver       CO</v>
      </c>
      <c r="Q64" t="str">
        <f>IF( ISBLANK(LogTable2023[[#This Row],[Category_o]]), IF(ISBLANK(LogTable2023[[#This Row],[Category_i]]), "", LogTable2023[[#This Row],[Category_i]]), LogTable2023[[#This Row],[Category_o]])</f>
        <v>Fast Food</v>
      </c>
      <c r="R64" s="10">
        <f>IF( ISBLANK(LogTable2023[[#This Row],[Amount_o]]), IF(ISBLANK(LogTable2023[[#This Row],[Amount_i]]), "", LogTable2023[[#This Row],[Amount_i]]), LogTable2023[[#This Row],[Amount_o]])</f>
        <v>-23.74</v>
      </c>
      <c r="S64" s="1" t="str">
        <f>IF( ISBLANK(LogTable2023[[#This Row],[Status_o]]), IF(ISBLANK(LogTable2023[[#This Row],[Status_i]]), "", LogTable2023[[#This Row],[Status_i]]), LogTable2023[[#This Row],[Status_o]])</f>
        <v>Posted</v>
      </c>
      <c r="T64" s="30"/>
    </row>
    <row r="65" spans="1:20" x14ac:dyDescent="0.25">
      <c r="A65" s="4">
        <v>45208</v>
      </c>
      <c r="B65" s="5" t="s">
        <v>114</v>
      </c>
      <c r="C65" s="5" t="s">
        <v>115</v>
      </c>
      <c r="D65" s="5" t="s">
        <v>116</v>
      </c>
      <c r="E65" s="5">
        <v>-90</v>
      </c>
      <c r="F65" s="5" t="s">
        <v>9</v>
      </c>
      <c r="G65" s="5" t="s">
        <v>195</v>
      </c>
      <c r="H65" s="5"/>
      <c r="I65" s="5"/>
      <c r="J65" s="5"/>
      <c r="K65" s="5"/>
      <c r="L65" s="5"/>
      <c r="M65" s="6"/>
      <c r="N65" s="1">
        <f>IF( ISBLANK(LogTable2023[[#This Row],[Date_o]]), IF(ISBLANK(LogTable2023[[#This Row],[Date_i]]), "", LogTable2023[[#This Row],[Date_i]]), LogTable2023[[#This Row],[Date_o]])</f>
        <v>45208</v>
      </c>
      <c r="O65" t="str">
        <f>IF( ISBLANK(LogTable2023[[#This Row],[Description_o]]), IF(ISBLANK(LogTable2023[[#This Row],[Description_i]]), "", LogTable2023[[#This Row],[Description_i]]), LogTable2023[[#This Row],[Description_o]])</f>
        <v>Den Public Parking</v>
      </c>
      <c r="P65" t="str">
        <f>IF( ISBLANK(LogTable2023[[#This Row],[Original Description_o]]), IF(ISBLANK(LogTable2023[[#This Row],[Original Description_i]]), "", LogTable2023[[#This Row],[Original Description_i]]), LogTable2023[[#This Row],[Original Description_o]])</f>
        <v>DEN PUBLIC PARKING       DENVER       CO</v>
      </c>
      <c r="Q65" t="str">
        <f>IF( ISBLANK(LogTable2023[[#This Row],[Category_o]]), IF(ISBLANK(LogTable2023[[#This Row],[Category_i]]), "", LogTable2023[[#This Row],[Category_i]]), LogTable2023[[#This Row],[Category_o]])</f>
        <v>Parking</v>
      </c>
      <c r="R65" s="10">
        <f>IF( ISBLANK(LogTable2023[[#This Row],[Amount_o]]), IF(ISBLANK(LogTable2023[[#This Row],[Amount_i]]), "", LogTable2023[[#This Row],[Amount_i]]), LogTable2023[[#This Row],[Amount_o]])</f>
        <v>-90</v>
      </c>
      <c r="S65" s="1" t="str">
        <f>IF( ISBLANK(LogTable2023[[#This Row],[Status_o]]), IF(ISBLANK(LogTable2023[[#This Row],[Status_i]]), "", LogTable2023[[#This Row],[Status_i]]), LogTable2023[[#This Row],[Status_o]])</f>
        <v>Posted</v>
      </c>
      <c r="T65" s="30"/>
    </row>
    <row r="66" spans="1:20" x14ac:dyDescent="0.25">
      <c r="A66" s="4">
        <v>45207</v>
      </c>
      <c r="B66" s="5" t="s">
        <v>74</v>
      </c>
      <c r="C66" s="5" t="s">
        <v>117</v>
      </c>
      <c r="D66" s="5" t="s">
        <v>76</v>
      </c>
      <c r="E66" s="5">
        <v>-10.44</v>
      </c>
      <c r="F66" s="5" t="s">
        <v>9</v>
      </c>
      <c r="G66" s="5" t="s">
        <v>195</v>
      </c>
      <c r="H66" s="5"/>
      <c r="I66" s="5"/>
      <c r="J66" s="5"/>
      <c r="K66" s="5"/>
      <c r="L66" s="5"/>
      <c r="M66" s="6"/>
      <c r="N66" s="1">
        <f>IF( ISBLANK(LogTable2023[[#This Row],[Date_o]]), IF(ISBLANK(LogTable2023[[#This Row],[Date_i]]), "", LogTable2023[[#This Row],[Date_i]]), LogTable2023[[#This Row],[Date_o]])</f>
        <v>45207</v>
      </c>
      <c r="O66" t="str">
        <f>IF( ISBLANK(LogTable2023[[#This Row],[Description_o]]), IF(ISBLANK(LogTable2023[[#This Row],[Description_i]]), "", LogTable2023[[#This Row],[Description_i]]), LogTable2023[[#This Row],[Description_o]])</f>
        <v>Lyft</v>
      </c>
      <c r="P66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*LYFT RIDE SUN 2PM402-935-7733 CA</v>
      </c>
      <c r="Q66" t="str">
        <f>IF( ISBLANK(LogTable2023[[#This Row],[Category_o]]), IF(ISBLANK(LogTable2023[[#This Row],[Category_i]]), "", LogTable2023[[#This Row],[Category_i]]), LogTable2023[[#This Row],[Category_o]])</f>
        <v>Rental Car &amp; Taxi</v>
      </c>
      <c r="R66" s="10">
        <f>IF( ISBLANK(LogTable2023[[#This Row],[Amount_o]]), IF(ISBLANK(LogTable2023[[#This Row],[Amount_i]]), "", LogTable2023[[#This Row],[Amount_i]]), LogTable2023[[#This Row],[Amount_o]])</f>
        <v>-10.44</v>
      </c>
      <c r="S66" s="1" t="str">
        <f>IF( ISBLANK(LogTable2023[[#This Row],[Status_o]]), IF(ISBLANK(LogTable2023[[#This Row],[Status_i]]), "", LogTable2023[[#This Row],[Status_i]]), LogTable2023[[#This Row],[Status_o]])</f>
        <v>Posted</v>
      </c>
      <c r="T66" s="30"/>
    </row>
    <row r="67" spans="1:20" x14ac:dyDescent="0.25">
      <c r="A67" s="4">
        <v>45207</v>
      </c>
      <c r="B67" s="5" t="s">
        <v>118</v>
      </c>
      <c r="C67" s="5" t="s">
        <v>119</v>
      </c>
      <c r="D67" s="5" t="s">
        <v>120</v>
      </c>
      <c r="E67" s="5">
        <v>-6.75</v>
      </c>
      <c r="F67" s="5" t="s">
        <v>9</v>
      </c>
      <c r="G67" s="5" t="s">
        <v>195</v>
      </c>
      <c r="H67" s="5"/>
      <c r="I67" s="5"/>
      <c r="J67" s="5"/>
      <c r="K67" s="5"/>
      <c r="L67" s="5"/>
      <c r="M67" s="6"/>
      <c r="N67" s="1">
        <f>IF( ISBLANK(LogTable2023[[#This Row],[Date_o]]), IF(ISBLANK(LogTable2023[[#This Row],[Date_i]]), "", LogTable2023[[#This Row],[Date_i]]), LogTable2023[[#This Row],[Date_o]])</f>
        <v>45207</v>
      </c>
      <c r="O67" t="str">
        <f>IF( ISBLANK(LogTable2023[[#This Row],[Description_o]]), IF(ISBLANK(LogTable2023[[#This Row],[Description_i]]), "", LogTable2023[[#This Row],[Description_i]]), LogTable2023[[#This Row],[Description_o]])</f>
        <v>SEPTA</v>
      </c>
      <c r="P67" t="str">
        <f>IF( ISBLANK(LogTable2023[[#This Row],[Original Description_o]]), IF(ISBLANK(LogTable2023[[#This Row],[Original Description_i]]), "", LogTable2023[[#This Row],[Original Description_i]]), LogTable2023[[#This Row],[Original Description_o]])</f>
        <v>SEPTA FARE MACHINE       2155618231   PA</v>
      </c>
      <c r="Q67" t="str">
        <f>IF( ISBLANK(LogTable2023[[#This Row],[Category_o]]), IF(ISBLANK(LogTable2023[[#This Row],[Category_i]]), "", LogTable2023[[#This Row],[Category_i]]), LogTable2023[[#This Row],[Category_o]])</f>
        <v>Public Transportation</v>
      </c>
      <c r="R67" s="10">
        <f>IF( ISBLANK(LogTable2023[[#This Row],[Amount_o]]), IF(ISBLANK(LogTable2023[[#This Row],[Amount_i]]), "", LogTable2023[[#This Row],[Amount_i]]), LogTable2023[[#This Row],[Amount_o]])</f>
        <v>-6.75</v>
      </c>
      <c r="S67" s="1" t="str">
        <f>IF( ISBLANK(LogTable2023[[#This Row],[Status_o]]), IF(ISBLANK(LogTable2023[[#This Row],[Status_i]]), "", LogTable2023[[#This Row],[Status_i]]), LogTable2023[[#This Row],[Status_o]])</f>
        <v>Posted</v>
      </c>
      <c r="T67" s="30"/>
    </row>
    <row r="68" spans="1:20" x14ac:dyDescent="0.25">
      <c r="A68" s="4">
        <v>45207</v>
      </c>
      <c r="B68" s="5" t="s">
        <v>121</v>
      </c>
      <c r="C68" s="5" t="s">
        <v>122</v>
      </c>
      <c r="D68" s="5" t="s">
        <v>27</v>
      </c>
      <c r="E68" s="5">
        <v>-9.51</v>
      </c>
      <c r="F68" s="5" t="s">
        <v>9</v>
      </c>
      <c r="G68" s="5" t="s">
        <v>195</v>
      </c>
      <c r="H68" s="5"/>
      <c r="I68" s="5"/>
      <c r="J68" s="5"/>
      <c r="K68" s="5"/>
      <c r="L68" s="5"/>
      <c r="M68" s="6"/>
      <c r="N68" s="1">
        <f>IF( ISBLANK(LogTable2023[[#This Row],[Date_o]]), IF(ISBLANK(LogTable2023[[#This Row],[Date_i]]), "", LogTable2023[[#This Row],[Date_i]]), LogTable2023[[#This Row],[Date_o]])</f>
        <v>45207</v>
      </c>
      <c r="O68" t="str">
        <f>IF( ISBLANK(LogTable2023[[#This Row],[Description_o]]), IF(ISBLANK(LogTable2023[[#This Row],[Description_i]]), "", LogTable2023[[#This Row],[Description_i]]), LogTable2023[[#This Row],[Description_o]])</f>
        <v>Auntie Anne's</v>
      </c>
      <c r="P68" t="str">
        <f>IF( ISBLANK(LogTable2023[[#This Row],[Original Description_o]]), IF(ISBLANK(LogTable2023[[#This Row],[Original Description_i]]), "", LogTable2023[[#This Row],[Original Description_i]]), LogTable2023[[#This Row],[Original Description_o]])</f>
        <v>AUNTIE ANNES PA194       PHILADELPHIA PA</v>
      </c>
      <c r="Q68" t="str">
        <f>IF( ISBLANK(LogTable2023[[#This Row],[Category_o]]), IF(ISBLANK(LogTable2023[[#This Row],[Category_i]]), "", LogTable2023[[#This Row],[Category_i]]), LogTable2023[[#This Row],[Category_o]])</f>
        <v>Fast Food</v>
      </c>
      <c r="R68" s="10">
        <f>IF( ISBLANK(LogTable2023[[#This Row],[Amount_o]]), IF(ISBLANK(LogTable2023[[#This Row],[Amount_i]]), "", LogTable2023[[#This Row],[Amount_i]]), LogTable2023[[#This Row],[Amount_o]])</f>
        <v>-9.51</v>
      </c>
      <c r="S68" s="1" t="str">
        <f>IF( ISBLANK(LogTable2023[[#This Row],[Status_o]]), IF(ISBLANK(LogTable2023[[#This Row],[Status_i]]), "", LogTable2023[[#This Row],[Status_i]]), LogTable2023[[#This Row],[Status_o]])</f>
        <v>Posted</v>
      </c>
      <c r="T68" s="30"/>
    </row>
    <row r="69" spans="1:20" x14ac:dyDescent="0.25">
      <c r="A69" s="4">
        <v>45207</v>
      </c>
      <c r="B69" s="5" t="s">
        <v>123</v>
      </c>
      <c r="C69" s="5" t="s">
        <v>124</v>
      </c>
      <c r="D69" s="5" t="s">
        <v>125</v>
      </c>
      <c r="E69" s="5">
        <v>-11.03</v>
      </c>
      <c r="F69" s="5" t="s">
        <v>9</v>
      </c>
      <c r="G69" s="5" t="s">
        <v>195</v>
      </c>
      <c r="H69" s="5"/>
      <c r="I69" s="5"/>
      <c r="J69" s="5"/>
      <c r="K69" s="5"/>
      <c r="L69" s="5"/>
      <c r="M69" s="6"/>
      <c r="N69" s="1">
        <f>IF( ISBLANK(LogTable2023[[#This Row],[Date_o]]), IF(ISBLANK(LogTable2023[[#This Row],[Date_i]]), "", LogTable2023[[#This Row],[Date_i]]), LogTable2023[[#This Row],[Date_o]])</f>
        <v>45207</v>
      </c>
      <c r="O69" t="str">
        <f>IF( ISBLANK(LogTable2023[[#This Row],[Description_o]]), IF(ISBLANK(LogTable2023[[#This Row],[Description_i]]), "", LogTable2023[[#This Row],[Description_i]]), LogTable2023[[#This Row],[Description_o]])</f>
        <v>Drexel Umain Bkstore</v>
      </c>
      <c r="P69" t="str">
        <f>IF( ISBLANK(LogTable2023[[#This Row],[Original Description_o]]), IF(ISBLANK(LogTable2023[[#This Row],[Original Description_i]]), "", LogTable2023[[#This Row],[Original Description_i]]), LogTable2023[[#This Row],[Original Description_o]])</f>
        <v>DREXEL-UMAIN-BKSTORE#4570PHILADELPHIA PA</v>
      </c>
      <c r="Q69" t="str">
        <f>IF( ISBLANK(LogTable2023[[#This Row],[Category_o]]), IF(ISBLANK(LogTable2023[[#This Row],[Category_i]]), "", LogTable2023[[#This Row],[Category_i]]), LogTable2023[[#This Row],[Category_o]])</f>
        <v>Books</v>
      </c>
      <c r="R69" s="10">
        <f>IF( ISBLANK(LogTable2023[[#This Row],[Amount_o]]), IF(ISBLANK(LogTable2023[[#This Row],[Amount_i]]), "", LogTable2023[[#This Row],[Amount_i]]), LogTable2023[[#This Row],[Amount_o]])</f>
        <v>-11.03</v>
      </c>
      <c r="S69" s="1" t="str">
        <f>IF( ISBLANK(LogTable2023[[#This Row],[Status_o]]), IF(ISBLANK(LogTable2023[[#This Row],[Status_i]]), "", LogTable2023[[#This Row],[Status_i]]), LogTable2023[[#This Row],[Status_o]])</f>
        <v>Posted</v>
      </c>
      <c r="T69" s="30"/>
    </row>
    <row r="70" spans="1:20" x14ac:dyDescent="0.25">
      <c r="A70" s="4">
        <v>45206</v>
      </c>
      <c r="B70" s="5" t="s">
        <v>59</v>
      </c>
      <c r="C70" s="5" t="s">
        <v>60</v>
      </c>
      <c r="D70" s="5" t="s">
        <v>61</v>
      </c>
      <c r="E70" s="5">
        <v>-30</v>
      </c>
      <c r="F70" s="5" t="s">
        <v>9</v>
      </c>
      <c r="G70" s="5" t="s">
        <v>195</v>
      </c>
      <c r="H70" s="5"/>
      <c r="I70" s="5"/>
      <c r="J70" s="5"/>
      <c r="K70" s="5"/>
      <c r="L70" s="5"/>
      <c r="M70" s="6"/>
      <c r="N70" s="1">
        <f>IF( ISBLANK(LogTable2023[[#This Row],[Date_o]]), IF(ISBLANK(LogTable2023[[#This Row],[Date_i]]), "", LogTable2023[[#This Row],[Date_i]]), LogTable2023[[#This Row],[Date_o]])</f>
        <v>45206</v>
      </c>
      <c r="O70" t="str">
        <f>IF( ISBLANK(LogTable2023[[#This Row],[Description_o]]), IF(ISBLANK(LogTable2023[[#This Row],[Description_i]]), "", LogTable2023[[#This Row],[Description_i]]), LogTable2023[[#This Row],[Description_o]])</f>
        <v>Nature Conservancy</v>
      </c>
      <c r="P70" t="str">
        <f>IF( ISBLANK(LogTable2023[[#This Row],[Original Description_o]]), IF(ISBLANK(LogTable2023[[#This Row],[Original Description_i]]), "", LogTable2023[[#This Row],[Original Description_i]]), LogTable2023[[#This Row],[Original Description_o]])</f>
        <v>Nature Conservancy       800-6286860  VA</v>
      </c>
      <c r="Q70" t="str">
        <f>IF( ISBLANK(LogTable2023[[#This Row],[Category_o]]), IF(ISBLANK(LogTable2023[[#This Row],[Category_i]]), "", LogTable2023[[#This Row],[Category_i]]), LogTable2023[[#This Row],[Category_o]])</f>
        <v>Gifts &amp; Donations</v>
      </c>
      <c r="R70" s="10">
        <f>IF( ISBLANK(LogTable2023[[#This Row],[Amount_o]]), IF(ISBLANK(LogTable2023[[#This Row],[Amount_i]]), "", LogTable2023[[#This Row],[Amount_i]]), LogTable2023[[#This Row],[Amount_o]])</f>
        <v>-30</v>
      </c>
      <c r="S70" s="1" t="str">
        <f>IF( ISBLANK(LogTable2023[[#This Row],[Status_o]]), IF(ISBLANK(LogTable2023[[#This Row],[Status_i]]), "", LogTable2023[[#This Row],[Status_i]]), LogTable2023[[#This Row],[Status_o]])</f>
        <v>Posted</v>
      </c>
      <c r="T70" s="30"/>
    </row>
    <row r="71" spans="1:20" x14ac:dyDescent="0.25">
      <c r="A71" s="4">
        <v>45206</v>
      </c>
      <c r="B71" s="5" t="s">
        <v>74</v>
      </c>
      <c r="C71" s="5" t="s">
        <v>126</v>
      </c>
      <c r="D71" s="5" t="s">
        <v>76</v>
      </c>
      <c r="E71" s="5">
        <v>-10.81</v>
      </c>
      <c r="F71" s="5" t="s">
        <v>9</v>
      </c>
      <c r="G71" s="5" t="s">
        <v>195</v>
      </c>
      <c r="H71" s="5"/>
      <c r="I71" s="5"/>
      <c r="J71" s="5"/>
      <c r="K71" s="5"/>
      <c r="L71" s="5"/>
      <c r="M71" s="6"/>
      <c r="N71" s="1">
        <f>IF( ISBLANK(LogTable2023[[#This Row],[Date_o]]), IF(ISBLANK(LogTable2023[[#This Row],[Date_i]]), "", LogTable2023[[#This Row],[Date_i]]), LogTable2023[[#This Row],[Date_o]])</f>
        <v>45206</v>
      </c>
      <c r="O71" t="str">
        <f>IF( ISBLANK(LogTable2023[[#This Row],[Description_o]]), IF(ISBLANK(LogTable2023[[#This Row],[Description_i]]), "", LogTable2023[[#This Row],[Description_i]]), LogTable2023[[#This Row],[Description_o]])</f>
        <v>Lyft</v>
      </c>
      <c r="P71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*LYFT RIDE SAT 3PM402-935-7733 CA</v>
      </c>
      <c r="Q71" t="str">
        <f>IF( ISBLANK(LogTable2023[[#This Row],[Category_o]]), IF(ISBLANK(LogTable2023[[#This Row],[Category_i]]), "", LogTable2023[[#This Row],[Category_i]]), LogTable2023[[#This Row],[Category_o]])</f>
        <v>Rental Car &amp; Taxi</v>
      </c>
      <c r="R71" s="10">
        <f>IF( ISBLANK(LogTable2023[[#This Row],[Amount_o]]), IF(ISBLANK(LogTable2023[[#This Row],[Amount_i]]), "", LogTable2023[[#This Row],[Amount_i]]), LogTable2023[[#This Row],[Amount_o]])</f>
        <v>-10.81</v>
      </c>
      <c r="S71" s="1" t="str">
        <f>IF( ISBLANK(LogTable2023[[#This Row],[Status_o]]), IF(ISBLANK(LogTable2023[[#This Row],[Status_i]]), "", LogTable2023[[#This Row],[Status_i]]), LogTable2023[[#This Row],[Status_o]])</f>
        <v>Posted</v>
      </c>
      <c r="T71" s="30"/>
    </row>
    <row r="72" spans="1:20" x14ac:dyDescent="0.25">
      <c r="A72" s="4">
        <v>45206</v>
      </c>
      <c r="B72" s="5" t="s">
        <v>127</v>
      </c>
      <c r="C72" s="5" t="s">
        <v>128</v>
      </c>
      <c r="D72" s="5" t="s">
        <v>18</v>
      </c>
      <c r="E72" s="5">
        <v>-30</v>
      </c>
      <c r="F72" s="5" t="s">
        <v>9</v>
      </c>
      <c r="G72" s="5" t="s">
        <v>195</v>
      </c>
      <c r="H72" s="5"/>
      <c r="I72" s="5"/>
      <c r="J72" s="5"/>
      <c r="K72" s="5"/>
      <c r="L72" s="5"/>
      <c r="M72" s="6"/>
      <c r="N72" s="1">
        <f>IF( ISBLANK(LogTable2023[[#This Row],[Date_o]]), IF(ISBLANK(LogTable2023[[#This Row],[Date_i]]), "", LogTable2023[[#This Row],[Date_i]]), LogTable2023[[#This Row],[Date_o]])</f>
        <v>45206</v>
      </c>
      <c r="O72" t="str">
        <f>IF( ISBLANK(LogTable2023[[#This Row],[Description_o]]), IF(ISBLANK(LogTable2023[[#This Row],[Description_i]]), "", LogTable2023[[#This Row],[Description_i]]), LogTable2023[[#This Row],[Description_o]])</f>
        <v>Macy's</v>
      </c>
      <c r="P72" t="str">
        <f>IF( ISBLANK(LogTable2023[[#This Row],[Original Description_o]]), IF(ISBLANK(LogTable2023[[#This Row],[Original Description_i]]), "", LogTable2023[[#This Row],[Original Description_i]]), LogTable2023[[#This Row],[Original Description_o]])</f>
        <v>MACYS  CENTER CITY       PHILADELPHIA PA</v>
      </c>
      <c r="Q72" t="str">
        <f>IF( ISBLANK(LogTable2023[[#This Row],[Category_o]]), IF(ISBLANK(LogTable2023[[#This Row],[Category_i]]), "", LogTable2023[[#This Row],[Category_i]]), LogTable2023[[#This Row],[Category_o]])</f>
        <v>Clothing</v>
      </c>
      <c r="R72" s="10">
        <f>IF( ISBLANK(LogTable2023[[#This Row],[Amount_o]]), IF(ISBLANK(LogTable2023[[#This Row],[Amount_i]]), "", LogTable2023[[#This Row],[Amount_i]]), LogTable2023[[#This Row],[Amount_o]])</f>
        <v>-30</v>
      </c>
      <c r="S72" s="1" t="str">
        <f>IF( ISBLANK(LogTable2023[[#This Row],[Status_o]]), IF(ISBLANK(LogTable2023[[#This Row],[Status_i]]), "", LogTable2023[[#This Row],[Status_i]]), LogTable2023[[#This Row],[Status_o]])</f>
        <v>Posted</v>
      </c>
      <c r="T72" s="30"/>
    </row>
    <row r="73" spans="1:20" x14ac:dyDescent="0.25">
      <c r="A73" s="4">
        <v>45206</v>
      </c>
      <c r="B73" s="5" t="s">
        <v>118</v>
      </c>
      <c r="C73" s="5" t="s">
        <v>119</v>
      </c>
      <c r="D73" s="5" t="s">
        <v>120</v>
      </c>
      <c r="E73" s="5">
        <v>-5</v>
      </c>
      <c r="F73" s="5" t="s">
        <v>9</v>
      </c>
      <c r="G73" s="5" t="s">
        <v>195</v>
      </c>
      <c r="H73" s="5"/>
      <c r="I73" s="5"/>
      <c r="J73" s="5"/>
      <c r="K73" s="5"/>
      <c r="L73" s="5"/>
      <c r="M73" s="6"/>
      <c r="N73" s="1">
        <f>IF( ISBLANK(LogTable2023[[#This Row],[Date_o]]), IF(ISBLANK(LogTable2023[[#This Row],[Date_i]]), "", LogTable2023[[#This Row],[Date_i]]), LogTable2023[[#This Row],[Date_o]])</f>
        <v>45206</v>
      </c>
      <c r="O73" t="str">
        <f>IF( ISBLANK(LogTable2023[[#This Row],[Description_o]]), IF(ISBLANK(LogTable2023[[#This Row],[Description_i]]), "", LogTable2023[[#This Row],[Description_i]]), LogTable2023[[#This Row],[Description_o]])</f>
        <v>SEPTA</v>
      </c>
      <c r="P73" t="str">
        <f>IF( ISBLANK(LogTable2023[[#This Row],[Original Description_o]]), IF(ISBLANK(LogTable2023[[#This Row],[Original Description_i]]), "", LogTable2023[[#This Row],[Original Description_i]]), LogTable2023[[#This Row],[Original Description_o]])</f>
        <v>SEPTA FARE MACHINE       2155618231   PA</v>
      </c>
      <c r="Q73" t="str">
        <f>IF( ISBLANK(LogTable2023[[#This Row],[Category_o]]), IF(ISBLANK(LogTable2023[[#This Row],[Category_i]]), "", LogTable2023[[#This Row],[Category_i]]), LogTable2023[[#This Row],[Category_o]])</f>
        <v>Public Transportation</v>
      </c>
      <c r="R73" s="10">
        <f>IF( ISBLANK(LogTable2023[[#This Row],[Amount_o]]), IF(ISBLANK(LogTable2023[[#This Row],[Amount_i]]), "", LogTable2023[[#This Row],[Amount_i]]), LogTable2023[[#This Row],[Amount_o]])</f>
        <v>-5</v>
      </c>
      <c r="S73" s="1" t="str">
        <f>IF( ISBLANK(LogTable2023[[#This Row],[Status_o]]), IF(ISBLANK(LogTable2023[[#This Row],[Status_i]]), "", LogTable2023[[#This Row],[Status_i]]), LogTable2023[[#This Row],[Status_o]])</f>
        <v>Posted</v>
      </c>
      <c r="T73" s="30"/>
    </row>
    <row r="74" spans="1:20" x14ac:dyDescent="0.25">
      <c r="A74" s="4">
        <v>45206</v>
      </c>
      <c r="B74" s="5" t="s">
        <v>129</v>
      </c>
      <c r="C74" s="5" t="s">
        <v>130</v>
      </c>
      <c r="D74" s="5" t="s">
        <v>27</v>
      </c>
      <c r="E74" s="5">
        <v>-17.75</v>
      </c>
      <c r="F74" s="5" t="s">
        <v>9</v>
      </c>
      <c r="G74" s="5" t="s">
        <v>195</v>
      </c>
      <c r="H74" s="5"/>
      <c r="I74" s="5"/>
      <c r="J74" s="5"/>
      <c r="K74" s="5"/>
      <c r="L74" s="5"/>
      <c r="M74" s="6"/>
      <c r="N74" s="1">
        <f>IF( ISBLANK(LogTable2023[[#This Row],[Date_o]]), IF(ISBLANK(LogTable2023[[#This Row],[Date_i]]), "", LogTable2023[[#This Row],[Date_i]]), LogTable2023[[#This Row],[Date_o]])</f>
        <v>45206</v>
      </c>
      <c r="O74" t="str">
        <f>IF( ISBLANK(LogTable2023[[#This Row],[Description_o]]), IF(ISBLANK(LogTable2023[[#This Row],[Description_i]]), "", LogTable2023[[#This Row],[Description_i]]), LogTable2023[[#This Row],[Description_o]])</f>
        <v>Wawa</v>
      </c>
      <c r="P74" t="str">
        <f>IF( ISBLANK(LogTable2023[[#This Row],[Original Description_o]]), IF(ISBLANK(LogTable2023[[#This Row],[Original Description_i]]), "", LogTable2023[[#This Row],[Original Description_i]]), LogTable2023[[#This Row],[Original Description_o]])</f>
        <v>WAWA 55                  PHILADELPHIA PA</v>
      </c>
      <c r="Q74" t="str">
        <f>IF( ISBLANK(LogTable2023[[#This Row],[Category_o]]), IF(ISBLANK(LogTable2023[[#This Row],[Category_i]]), "", LogTable2023[[#This Row],[Category_i]]), LogTable2023[[#This Row],[Category_o]])</f>
        <v>Fast Food</v>
      </c>
      <c r="R74" s="10">
        <f>IF( ISBLANK(LogTable2023[[#This Row],[Amount_o]]), IF(ISBLANK(LogTable2023[[#This Row],[Amount_i]]), "", LogTable2023[[#This Row],[Amount_i]]), LogTable2023[[#This Row],[Amount_o]])</f>
        <v>-17.75</v>
      </c>
      <c r="S74" s="1" t="str">
        <f>IF( ISBLANK(LogTable2023[[#This Row],[Status_o]]), IF(ISBLANK(LogTable2023[[#This Row],[Status_i]]), "", LogTable2023[[#This Row],[Status_i]]), LogTable2023[[#This Row],[Status_o]])</f>
        <v>Posted</v>
      </c>
      <c r="T74" s="30"/>
    </row>
    <row r="75" spans="1:20" x14ac:dyDescent="0.25">
      <c r="A75" s="4">
        <v>45205</v>
      </c>
      <c r="B75" s="5" t="s">
        <v>131</v>
      </c>
      <c r="C75" s="5" t="s">
        <v>132</v>
      </c>
      <c r="D75" s="5" t="s">
        <v>125</v>
      </c>
      <c r="E75" s="5">
        <v>-16.23</v>
      </c>
      <c r="F75" s="5" t="s">
        <v>9</v>
      </c>
      <c r="G75" s="5" t="s">
        <v>195</v>
      </c>
      <c r="H75" s="5"/>
      <c r="I75" s="5"/>
      <c r="J75" s="5"/>
      <c r="K75" s="5"/>
      <c r="L75" s="5"/>
      <c r="M75" s="6"/>
      <c r="N75" s="1">
        <f>IF( ISBLANK(LogTable2023[[#This Row],[Date_o]]), IF(ISBLANK(LogTable2023[[#This Row],[Date_i]]), "", LogTable2023[[#This Row],[Date_i]]), LogTable2023[[#This Row],[Date_o]])</f>
        <v>45205</v>
      </c>
      <c r="O75" t="str">
        <f>IF( ISBLANK(LogTable2023[[#This Row],[Description_o]]), IF(ISBLANK(LogTable2023[[#This Row],[Description_i]]), "", LogTable2023[[#This Row],[Description_i]]), LogTable2023[[#This Row],[Description_o]])</f>
        <v>Kindle</v>
      </c>
      <c r="P75" t="str">
        <f>IF( ISBLANK(LogTable2023[[#This Row],[Original Description_o]]), IF(ISBLANK(LogTable2023[[#This Row],[Original Description_i]]), "", LogTable2023[[#This Row],[Original Description_i]]), LogTable2023[[#This Row],[Original Description_o]])</f>
        <v>Kindle Svcs*TE3DF3LB0    888-802-3080 WA</v>
      </c>
      <c r="Q75" t="str">
        <f>IF( ISBLANK(LogTable2023[[#This Row],[Category_o]]), IF(ISBLANK(LogTable2023[[#This Row],[Category_i]]), "", LogTable2023[[#This Row],[Category_i]]), LogTable2023[[#This Row],[Category_o]])</f>
        <v>Books</v>
      </c>
      <c r="R75" s="10">
        <f>IF( ISBLANK(LogTable2023[[#This Row],[Amount_o]]), IF(ISBLANK(LogTable2023[[#This Row],[Amount_i]]), "", LogTable2023[[#This Row],[Amount_i]]), LogTable2023[[#This Row],[Amount_o]])</f>
        <v>-16.23</v>
      </c>
      <c r="S75" s="1" t="str">
        <f>IF( ISBLANK(LogTable2023[[#This Row],[Status_o]]), IF(ISBLANK(LogTable2023[[#This Row],[Status_i]]), "", LogTable2023[[#This Row],[Status_i]]), LogTable2023[[#This Row],[Status_o]])</f>
        <v>Posted</v>
      </c>
      <c r="T75" s="30"/>
    </row>
    <row r="76" spans="1:20" x14ac:dyDescent="0.25">
      <c r="A76" s="4">
        <v>45205</v>
      </c>
      <c r="B76" s="5" t="s">
        <v>133</v>
      </c>
      <c r="C76" s="5" t="s">
        <v>134</v>
      </c>
      <c r="D76" s="5" t="s">
        <v>12</v>
      </c>
      <c r="E76" s="5">
        <v>-9.25</v>
      </c>
      <c r="F76" s="5" t="s">
        <v>9</v>
      </c>
      <c r="G76" s="5" t="s">
        <v>195</v>
      </c>
      <c r="H76" s="5"/>
      <c r="I76" s="5"/>
      <c r="J76" s="5"/>
      <c r="K76" s="5"/>
      <c r="L76" s="5"/>
      <c r="M76" s="6"/>
      <c r="N76" s="1">
        <f>IF( ISBLANK(LogTable2023[[#This Row],[Date_o]]), IF(ISBLANK(LogTable2023[[#This Row],[Date_i]]), "", LogTable2023[[#This Row],[Date_i]]), LogTable2023[[#This Row],[Date_o]])</f>
        <v>45205</v>
      </c>
      <c r="O76" t="str">
        <f>IF( ISBLANK(LogTable2023[[#This Row],[Description_o]]), IF(ISBLANK(LogTable2023[[#This Row],[Description_i]]), "", LogTable2023[[#This Row],[Description_i]]), LogTable2023[[#This Row],[Description_o]])</f>
        <v>Sky Market Center</v>
      </c>
      <c r="P76" t="str">
        <f>IF( ISBLANK(LogTable2023[[#This Row],[Original Description_o]]), IF(ISBLANK(LogTable2023[[#This Row],[Original Description_i]]), "", LogTable2023[[#This Row],[Original Description_i]]), LogTable2023[[#This Row],[Original Description_o]])</f>
        <v>SKY MARKET CENTER C      303-3429000  CO</v>
      </c>
      <c r="Q76" t="str">
        <f>IF( ISBLANK(LogTable2023[[#This Row],[Category_o]]), IF(ISBLANK(LogTable2023[[#This Row],[Category_i]]), "", LogTable2023[[#This Row],[Category_i]]), LogTable2023[[#This Row],[Category_o]])</f>
        <v>Shopping</v>
      </c>
      <c r="R76" s="10">
        <f>IF( ISBLANK(LogTable2023[[#This Row],[Amount_o]]), IF(ISBLANK(LogTable2023[[#This Row],[Amount_i]]), "", LogTable2023[[#This Row],[Amount_i]]), LogTable2023[[#This Row],[Amount_o]])</f>
        <v>-9.25</v>
      </c>
      <c r="S76" s="1" t="str">
        <f>IF( ISBLANK(LogTable2023[[#This Row],[Status_o]]), IF(ISBLANK(LogTable2023[[#This Row],[Status_i]]), "", LogTable2023[[#This Row],[Status_i]]), LogTable2023[[#This Row],[Status_o]])</f>
        <v>Posted</v>
      </c>
      <c r="T76" s="30"/>
    </row>
    <row r="77" spans="1:20" x14ac:dyDescent="0.25">
      <c r="A77" s="4">
        <v>45205</v>
      </c>
      <c r="B77" s="5" t="s">
        <v>118</v>
      </c>
      <c r="C77" s="5" t="s">
        <v>119</v>
      </c>
      <c r="D77" s="5" t="s">
        <v>120</v>
      </c>
      <c r="E77" s="5">
        <v>-6.75</v>
      </c>
      <c r="F77" s="5" t="s">
        <v>9</v>
      </c>
      <c r="G77" s="5" t="s">
        <v>195</v>
      </c>
      <c r="H77" s="5"/>
      <c r="I77" s="5"/>
      <c r="J77" s="5"/>
      <c r="K77" s="5"/>
      <c r="L77" s="5"/>
      <c r="M77" s="6"/>
      <c r="N77" s="1">
        <f>IF( ISBLANK(LogTable2023[[#This Row],[Date_o]]), IF(ISBLANK(LogTable2023[[#This Row],[Date_i]]), "", LogTable2023[[#This Row],[Date_i]]), LogTable2023[[#This Row],[Date_o]])</f>
        <v>45205</v>
      </c>
      <c r="O77" t="str">
        <f>IF( ISBLANK(LogTable2023[[#This Row],[Description_o]]), IF(ISBLANK(LogTable2023[[#This Row],[Description_i]]), "", LogTable2023[[#This Row],[Description_i]]), LogTable2023[[#This Row],[Description_o]])</f>
        <v>SEPTA</v>
      </c>
      <c r="P77" t="str">
        <f>IF( ISBLANK(LogTable2023[[#This Row],[Original Description_o]]), IF(ISBLANK(LogTable2023[[#This Row],[Original Description_i]]), "", LogTable2023[[#This Row],[Original Description_i]]), LogTable2023[[#This Row],[Original Description_o]])</f>
        <v>SEPTA FARE MACHINE       2155618231   PA</v>
      </c>
      <c r="Q77" t="str">
        <f>IF( ISBLANK(LogTable2023[[#This Row],[Category_o]]), IF(ISBLANK(LogTable2023[[#This Row],[Category_i]]), "", LogTable2023[[#This Row],[Category_i]]), LogTable2023[[#This Row],[Category_o]])</f>
        <v>Public Transportation</v>
      </c>
      <c r="R77" s="10">
        <f>IF( ISBLANK(LogTable2023[[#This Row],[Amount_o]]), IF(ISBLANK(LogTable2023[[#This Row],[Amount_i]]), "", LogTable2023[[#This Row],[Amount_i]]), LogTable2023[[#This Row],[Amount_o]])</f>
        <v>-6.75</v>
      </c>
      <c r="S77" s="1" t="str">
        <f>IF( ISBLANK(LogTable2023[[#This Row],[Status_o]]), IF(ISBLANK(LogTable2023[[#This Row],[Status_i]]), "", LogTable2023[[#This Row],[Status_i]]), LogTable2023[[#This Row],[Status_o]])</f>
        <v>Posted</v>
      </c>
      <c r="T77" s="30"/>
    </row>
    <row r="78" spans="1:20" x14ac:dyDescent="0.25">
      <c r="A78" s="4">
        <v>45205</v>
      </c>
      <c r="B78" s="5" t="s">
        <v>135</v>
      </c>
      <c r="C78" s="5" t="s">
        <v>136</v>
      </c>
      <c r="D78" s="5" t="s">
        <v>137</v>
      </c>
      <c r="E78" s="5">
        <v>-19.48</v>
      </c>
      <c r="F78" s="5" t="s">
        <v>9</v>
      </c>
      <c r="G78" s="5" t="s">
        <v>195</v>
      </c>
      <c r="H78" s="5"/>
      <c r="I78" s="5"/>
      <c r="J78" s="5"/>
      <c r="K78" s="5"/>
      <c r="L78" s="5"/>
      <c r="M78" s="6"/>
      <c r="N78" s="1">
        <f>IF( ISBLANK(LogTable2023[[#This Row],[Date_o]]), IF(ISBLANK(LogTable2023[[#This Row],[Date_i]]), "", LogTable2023[[#This Row],[Date_i]]), LogTable2023[[#This Row],[Date_o]])</f>
        <v>45205</v>
      </c>
      <c r="O78" t="str">
        <f>IF( ISBLANK(LogTable2023[[#This Row],[Description_o]]), IF(ISBLANK(LogTable2023[[#This Row],[Description_i]]), "", LogTable2023[[#This Row],[Description_i]]), LogTable2023[[#This Row],[Description_o]])</f>
        <v>Tide Cleaners</v>
      </c>
      <c r="P78" t="str">
        <f>IF( ISBLANK(LogTable2023[[#This Row],[Original Description_o]]), IF(ISBLANK(LogTable2023[[#This Row],[Original Description_i]]), "", LogTable2023[[#This Row],[Original Description_i]]), LogTable2023[[#This Row],[Original Description_o]])</f>
        <v>Tide Cleaners            Denver       CO</v>
      </c>
      <c r="Q78" t="str">
        <f>IF( ISBLANK(LogTable2023[[#This Row],[Category_o]]), IF(ISBLANK(LogTable2023[[#This Row],[Category_i]]), "", LogTable2023[[#This Row],[Category_i]]), LogTable2023[[#This Row],[Category_o]])</f>
        <v>Laundry</v>
      </c>
      <c r="R78" s="10">
        <f>IF( ISBLANK(LogTable2023[[#This Row],[Amount_o]]), IF(ISBLANK(LogTable2023[[#This Row],[Amount_i]]), "", LogTable2023[[#This Row],[Amount_i]]), LogTable2023[[#This Row],[Amount_o]])</f>
        <v>-19.48</v>
      </c>
      <c r="S78" s="1" t="str">
        <f>IF( ISBLANK(LogTable2023[[#This Row],[Status_o]]), IF(ISBLANK(LogTable2023[[#This Row],[Status_i]]), "", LogTable2023[[#This Row],[Status_i]]), LogTable2023[[#This Row],[Status_o]])</f>
        <v>Posted</v>
      </c>
      <c r="T78" s="30"/>
    </row>
    <row r="79" spans="1:20" x14ac:dyDescent="0.25">
      <c r="A79" s="4">
        <v>45204</v>
      </c>
      <c r="B79" s="5" t="s">
        <v>82</v>
      </c>
      <c r="C79" s="5" t="s">
        <v>83</v>
      </c>
      <c r="D79" s="5" t="s">
        <v>21</v>
      </c>
      <c r="E79" s="5">
        <v>-27.84</v>
      </c>
      <c r="F79" s="5" t="s">
        <v>9</v>
      </c>
      <c r="G79" s="5" t="s">
        <v>195</v>
      </c>
      <c r="H79" s="5"/>
      <c r="I79" s="5"/>
      <c r="J79" s="5"/>
      <c r="K79" s="5"/>
      <c r="L79" s="5"/>
      <c r="M79" s="6"/>
      <c r="N79" s="1">
        <f>IF( ISBLANK(LogTable2023[[#This Row],[Date_o]]), IF(ISBLANK(LogTable2023[[#This Row],[Date_i]]), "", LogTable2023[[#This Row],[Date_i]]), LogTable2023[[#This Row],[Date_o]])</f>
        <v>45204</v>
      </c>
      <c r="O79" t="str">
        <f>IF( ISBLANK(LogTable2023[[#This Row],[Description_o]]), IF(ISBLANK(LogTable2023[[#This Row],[Description_i]]), "", LogTable2023[[#This Row],[Description_i]]), LogTable2023[[#This Row],[Description_o]])</f>
        <v>Babajoon's Kabobs &amp; More</v>
      </c>
      <c r="P79" t="str">
        <f>IF( ISBLANK(LogTable2023[[#This Row],[Original Description_o]]), IF(ISBLANK(LogTable2023[[#This Row],[Original Description_i]]), "", LogTable2023[[#This Row],[Original Description_i]]), LogTable2023[[#This Row],[Original Description_o]])</f>
        <v>BABAJOON`S KABOBS &amp; MORE WESTMINSTER  CO</v>
      </c>
      <c r="Q79" t="str">
        <f>IF( ISBLANK(LogTable2023[[#This Row],[Category_o]]), IF(ISBLANK(LogTable2023[[#This Row],[Category_i]]), "", LogTable2023[[#This Row],[Category_i]]), LogTable2023[[#This Row],[Category_o]])</f>
        <v>Restaurants</v>
      </c>
      <c r="R79" s="10">
        <f>IF( ISBLANK(LogTable2023[[#This Row],[Amount_o]]), IF(ISBLANK(LogTable2023[[#This Row],[Amount_i]]), "", LogTable2023[[#This Row],[Amount_i]]), LogTable2023[[#This Row],[Amount_o]])</f>
        <v>-27.84</v>
      </c>
      <c r="S79" s="1" t="str">
        <f>IF( ISBLANK(LogTable2023[[#This Row],[Status_o]]), IF(ISBLANK(LogTable2023[[#This Row],[Status_i]]), "", LogTable2023[[#This Row],[Status_i]]), LogTable2023[[#This Row],[Status_o]])</f>
        <v>Posted</v>
      </c>
      <c r="T79" s="30"/>
    </row>
    <row r="80" spans="1:20" x14ac:dyDescent="0.25">
      <c r="A80" s="4">
        <v>45203</v>
      </c>
      <c r="B80" s="5" t="s">
        <v>66</v>
      </c>
      <c r="C80" s="5" t="s">
        <v>67</v>
      </c>
      <c r="D80" s="5" t="s">
        <v>68</v>
      </c>
      <c r="E80" s="5">
        <v>-35</v>
      </c>
      <c r="F80" s="5" t="s">
        <v>9</v>
      </c>
      <c r="G80" s="5" t="s">
        <v>195</v>
      </c>
      <c r="H80" s="5"/>
      <c r="I80" s="5"/>
      <c r="J80" s="5"/>
      <c r="K80" s="5"/>
      <c r="L80" s="5"/>
      <c r="M80" s="6"/>
      <c r="N80" s="1">
        <f>IF( ISBLANK(LogTable2023[[#This Row],[Date_o]]), IF(ISBLANK(LogTable2023[[#This Row],[Date_i]]), "", LogTable2023[[#This Row],[Date_i]]), LogTable2023[[#This Row],[Date_o]])</f>
        <v>45203</v>
      </c>
      <c r="O80" t="str">
        <f>IF( ISBLANK(LogTable2023[[#This Row],[Description_o]]), IF(ISBLANK(LogTable2023[[#This Row],[Description_i]]), "", LogTable2023[[#This Row],[Description_i]]), LogTable2023[[#This Row],[Description_o]])</f>
        <v>T-Mobile</v>
      </c>
      <c r="P80" t="str">
        <f>IF( ISBLANK(LogTable2023[[#This Row],[Original Description_o]]), IF(ISBLANK(LogTable2023[[#This Row],[Original Description_i]]), "", LogTable2023[[#This Row],[Original Description_i]]), LogTable2023[[#This Row],[Original Description_o]])</f>
        <v>TMOBILE*AUTO PAY         800-937-8997 WA</v>
      </c>
      <c r="Q80" t="str">
        <f>IF( ISBLANK(LogTable2023[[#This Row],[Category_o]]), IF(ISBLANK(LogTable2023[[#This Row],[Category_i]]), "", LogTable2023[[#This Row],[Category_i]]), LogTable2023[[#This Row],[Category_o]])</f>
        <v>Mobile Phone</v>
      </c>
      <c r="R80" s="10">
        <f>IF( ISBLANK(LogTable2023[[#This Row],[Amount_o]]), IF(ISBLANK(LogTable2023[[#This Row],[Amount_i]]), "", LogTable2023[[#This Row],[Amount_i]]), LogTable2023[[#This Row],[Amount_o]])</f>
        <v>-35</v>
      </c>
      <c r="S80" s="1" t="str">
        <f>IF( ISBLANK(LogTable2023[[#This Row],[Status_o]]), IF(ISBLANK(LogTable2023[[#This Row],[Status_i]]), "", LogTable2023[[#This Row],[Status_i]]), LogTable2023[[#This Row],[Status_o]])</f>
        <v>Posted</v>
      </c>
      <c r="T80" s="30"/>
    </row>
    <row r="81" spans="1:20" x14ac:dyDescent="0.25">
      <c r="A81" s="4">
        <v>45203</v>
      </c>
      <c r="B81" s="5" t="s">
        <v>13</v>
      </c>
      <c r="C81" s="5" t="s">
        <v>14</v>
      </c>
      <c r="D81" s="5" t="s">
        <v>15</v>
      </c>
      <c r="E81" s="5">
        <v>-70.27</v>
      </c>
      <c r="F81" s="5" t="s">
        <v>9</v>
      </c>
      <c r="G81" s="5" t="s">
        <v>195</v>
      </c>
      <c r="H81" s="5"/>
      <c r="I81" s="5"/>
      <c r="J81" s="5"/>
      <c r="K81" s="5"/>
      <c r="L81" s="5"/>
      <c r="M81" s="6"/>
      <c r="N81" s="1">
        <f>IF( ISBLANK(LogTable2023[[#This Row],[Date_o]]), IF(ISBLANK(LogTable2023[[#This Row],[Date_i]]), "", LogTable2023[[#This Row],[Date_i]]), LogTable2023[[#This Row],[Date_o]])</f>
        <v>45203</v>
      </c>
      <c r="O81" t="str">
        <f>IF( ISBLANK(LogTable2023[[#This Row],[Description_o]]), IF(ISBLANK(LogTable2023[[#This Row],[Description_i]]), "", LogTable2023[[#This Row],[Description_i]]), LogTable2023[[#This Row],[Description_o]])</f>
        <v>King Soopers</v>
      </c>
      <c r="P81" t="str">
        <f>IF( ISBLANK(LogTable2023[[#This Row],[Original Description_o]]), IF(ISBLANK(LogTable2023[[#This Row],[Original Description_i]]), "", LogTable2023[[#This Row],[Original Description_i]]), LogTable2023[[#This Row],[Original Description_o]])</f>
        <v>KING SOOPERS #0057       WHEAT RIDGE  CO</v>
      </c>
      <c r="Q81" t="str">
        <f>IF( ISBLANK(LogTable2023[[#This Row],[Category_o]]), IF(ISBLANK(LogTable2023[[#This Row],[Category_i]]), "", LogTable2023[[#This Row],[Category_i]]), LogTable2023[[#This Row],[Category_o]])</f>
        <v>Groceries</v>
      </c>
      <c r="R81" s="10">
        <f>IF( ISBLANK(LogTable2023[[#This Row],[Amount_o]]), IF(ISBLANK(LogTable2023[[#This Row],[Amount_i]]), "", LogTable2023[[#This Row],[Amount_i]]), LogTable2023[[#This Row],[Amount_o]])</f>
        <v>-70.27</v>
      </c>
      <c r="S81" s="1" t="str">
        <f>IF( ISBLANK(LogTable2023[[#This Row],[Status_o]]), IF(ISBLANK(LogTable2023[[#This Row],[Status_i]]), "", LogTable2023[[#This Row],[Status_i]]), LogTable2023[[#This Row],[Status_o]])</f>
        <v>Posted</v>
      </c>
      <c r="T81" s="30"/>
    </row>
    <row r="82" spans="1:20" x14ac:dyDescent="0.25">
      <c r="A82" s="4">
        <v>45203</v>
      </c>
      <c r="B82" s="5" t="s">
        <v>45</v>
      </c>
      <c r="C82" s="5" t="s">
        <v>138</v>
      </c>
      <c r="D82" s="5" t="s">
        <v>47</v>
      </c>
      <c r="E82" s="5">
        <v>-21.38</v>
      </c>
      <c r="F82" s="5" t="s">
        <v>9</v>
      </c>
      <c r="G82" s="5" t="s">
        <v>195</v>
      </c>
      <c r="H82" s="5"/>
      <c r="I82" s="5"/>
      <c r="J82" s="5"/>
      <c r="K82" s="5"/>
      <c r="L82" s="5"/>
      <c r="M82" s="6"/>
      <c r="N82" s="1">
        <f>IF( ISBLANK(LogTable2023[[#This Row],[Date_o]]), IF(ISBLANK(LogTable2023[[#This Row],[Date_i]]), "", LogTable2023[[#This Row],[Date_i]]), LogTable2023[[#This Row],[Date_o]])</f>
        <v>45203</v>
      </c>
      <c r="O82" t="str">
        <f>IF( ISBLANK(LogTable2023[[#This Row],[Description_o]]), IF(ISBLANK(LogTable2023[[#This Row],[Description_i]]), "", LogTable2023[[#This Row],[Description_i]]), LogTable2023[[#This Row],[Description_o]])</f>
        <v>Lucy's Burger Bar</v>
      </c>
      <c r="P82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LUCY'S BURGER BAR   DENVER       CO</v>
      </c>
      <c r="Q82" t="str">
        <f>IF( ISBLANK(LogTable2023[[#This Row],[Category_o]]), IF(ISBLANK(LogTable2023[[#This Row],[Category_i]]), "", LogTable2023[[#This Row],[Category_i]]), LogTable2023[[#This Row],[Category_o]])</f>
        <v>Food &amp; Dining</v>
      </c>
      <c r="R82" s="10">
        <f>IF( ISBLANK(LogTable2023[[#This Row],[Amount_o]]), IF(ISBLANK(LogTable2023[[#This Row],[Amount_i]]), "", LogTable2023[[#This Row],[Amount_i]]), LogTable2023[[#This Row],[Amount_o]])</f>
        <v>-21.38</v>
      </c>
      <c r="S82" s="1" t="str">
        <f>IF( ISBLANK(LogTable2023[[#This Row],[Status_o]]), IF(ISBLANK(LogTable2023[[#This Row],[Status_i]]), "", LogTable2023[[#This Row],[Status_i]]), LogTable2023[[#This Row],[Status_o]])</f>
        <v>Posted</v>
      </c>
      <c r="T82" s="30"/>
    </row>
    <row r="83" spans="1:20" x14ac:dyDescent="0.25">
      <c r="A83" s="4">
        <v>45202</v>
      </c>
      <c r="B83" s="5" t="s">
        <v>139</v>
      </c>
      <c r="C83" s="5" t="s">
        <v>140</v>
      </c>
      <c r="D83" s="5" t="s">
        <v>27</v>
      </c>
      <c r="E83" s="5">
        <v>-12.39</v>
      </c>
      <c r="F83" s="5" t="s">
        <v>9</v>
      </c>
      <c r="G83" s="5" t="s">
        <v>195</v>
      </c>
      <c r="H83" s="5"/>
      <c r="I83" s="5"/>
      <c r="J83" s="5"/>
      <c r="K83" s="5"/>
      <c r="L83" s="5"/>
      <c r="M83" s="6"/>
      <c r="N83" s="1">
        <f>IF( ISBLANK(LogTable2023[[#This Row],[Date_o]]), IF(ISBLANK(LogTable2023[[#This Row],[Date_i]]), "", LogTable2023[[#This Row],[Date_i]]), LogTable2023[[#This Row],[Date_o]])</f>
        <v>45202</v>
      </c>
      <c r="O83" t="str">
        <f>IF( ISBLANK(LogTable2023[[#This Row],[Description_o]]), IF(ISBLANK(LogTable2023[[#This Row],[Description_i]]), "", LogTable2023[[#This Row],[Description_i]]), LogTable2023[[#This Row],[Description_o]])</f>
        <v>Arby's</v>
      </c>
      <c r="P83" t="str">
        <f>IF( ISBLANK(LogTable2023[[#This Row],[Original Description_o]]), IF(ISBLANK(LogTable2023[[#This Row],[Original Description_i]]), "", LogTable2023[[#This Row],[Original Description_i]]), LogTable2023[[#This Row],[Original Description_o]])</f>
        <v>ARBY'S 5009023           NORTHGLENN   CO</v>
      </c>
      <c r="Q83" t="str">
        <f>IF( ISBLANK(LogTable2023[[#This Row],[Category_o]]), IF(ISBLANK(LogTable2023[[#This Row],[Category_i]]), "", LogTable2023[[#This Row],[Category_i]]), LogTable2023[[#This Row],[Category_o]])</f>
        <v>Fast Food</v>
      </c>
      <c r="R83" s="10">
        <f>IF( ISBLANK(LogTable2023[[#This Row],[Amount_o]]), IF(ISBLANK(LogTable2023[[#This Row],[Amount_i]]), "", LogTable2023[[#This Row],[Amount_i]]), LogTable2023[[#This Row],[Amount_o]])</f>
        <v>-12.39</v>
      </c>
      <c r="S83" s="1" t="str">
        <f>IF( ISBLANK(LogTable2023[[#This Row],[Status_o]]), IF(ISBLANK(LogTable2023[[#This Row],[Status_i]]), "", LogTable2023[[#This Row],[Status_i]]), LogTable2023[[#This Row],[Status_o]])</f>
        <v>Posted</v>
      </c>
      <c r="T83" s="30"/>
    </row>
    <row r="84" spans="1:20" x14ac:dyDescent="0.25">
      <c r="A84" s="4">
        <v>45201</v>
      </c>
      <c r="B84" s="5" t="s">
        <v>141</v>
      </c>
      <c r="C84" s="5" t="s">
        <v>142</v>
      </c>
      <c r="D84" s="5" t="s">
        <v>27</v>
      </c>
      <c r="E84" s="5">
        <v>-7.08</v>
      </c>
      <c r="F84" s="5" t="s">
        <v>9</v>
      </c>
      <c r="G84" s="5" t="s">
        <v>195</v>
      </c>
      <c r="H84" s="5"/>
      <c r="I84" s="5"/>
      <c r="J84" s="5"/>
      <c r="K84" s="5"/>
      <c r="L84" s="5"/>
      <c r="M84" s="6"/>
      <c r="N84" s="1">
        <f>IF( ISBLANK(LogTable2023[[#This Row],[Date_o]]), IF(ISBLANK(LogTable2023[[#This Row],[Date_i]]), "", LogTable2023[[#This Row],[Date_i]]), LogTable2023[[#This Row],[Date_o]])</f>
        <v>45201</v>
      </c>
      <c r="O84" t="str">
        <f>IF( ISBLANK(LogTable2023[[#This Row],[Description_o]]), IF(ISBLANK(LogTable2023[[#This Row],[Description_i]]), "", LogTable2023[[#This Row],[Description_i]]), LogTable2023[[#This Row],[Description_o]])</f>
        <v>High Point Creamery</v>
      </c>
      <c r="P84" t="str">
        <f>IF( ISBLANK(LogTable2023[[#This Row],[Original Description_o]]), IF(ISBLANK(LogTable2023[[#This Row],[Original Description_i]]), "", LogTable2023[[#This Row],[Original Description_i]]), LogTable2023[[#This Row],[Original Description_o]])</f>
        <v>SQ *HIGH POINT CREAMERY  Denver       CO</v>
      </c>
      <c r="Q84" t="str">
        <f>IF( ISBLANK(LogTable2023[[#This Row],[Category_o]]), IF(ISBLANK(LogTable2023[[#This Row],[Category_i]]), "", LogTable2023[[#This Row],[Category_i]]), LogTable2023[[#This Row],[Category_o]])</f>
        <v>Fast Food</v>
      </c>
      <c r="R84" s="10">
        <f>IF( ISBLANK(LogTable2023[[#This Row],[Amount_o]]), IF(ISBLANK(LogTable2023[[#This Row],[Amount_i]]), "", LogTable2023[[#This Row],[Amount_i]]), LogTable2023[[#This Row],[Amount_o]])</f>
        <v>-7.08</v>
      </c>
      <c r="S84" s="1" t="str">
        <f>IF( ISBLANK(LogTable2023[[#This Row],[Status_o]]), IF(ISBLANK(LogTable2023[[#This Row],[Status_i]]), "", LogTable2023[[#This Row],[Status_i]]), LogTable2023[[#This Row],[Status_o]])</f>
        <v>Posted</v>
      </c>
      <c r="T84" s="30"/>
    </row>
    <row r="85" spans="1:20" x14ac:dyDescent="0.25">
      <c r="A85" s="4">
        <v>45201</v>
      </c>
      <c r="B85" s="5" t="s">
        <v>55</v>
      </c>
      <c r="C85" s="5" t="s">
        <v>56</v>
      </c>
      <c r="D85" s="5" t="s">
        <v>27</v>
      </c>
      <c r="E85" s="5">
        <v>-19.43</v>
      </c>
      <c r="F85" s="5" t="s">
        <v>9</v>
      </c>
      <c r="G85" s="5" t="s">
        <v>195</v>
      </c>
      <c r="H85" s="5"/>
      <c r="I85" s="5"/>
      <c r="J85" s="5"/>
      <c r="K85" s="5"/>
      <c r="L85" s="5"/>
      <c r="M85" s="6"/>
      <c r="N85" s="1">
        <f>IF( ISBLANK(LogTable2023[[#This Row],[Date_o]]), IF(ISBLANK(LogTable2023[[#This Row],[Date_i]]), "", LogTable2023[[#This Row],[Date_i]]), LogTable2023[[#This Row],[Date_o]])</f>
        <v>45201</v>
      </c>
      <c r="O85" t="str">
        <f>IF( ISBLANK(LogTable2023[[#This Row],[Description_o]]), IF(ISBLANK(LogTable2023[[#This Row],[Description_i]]), "", LogTable2023[[#This Row],[Description_i]]), LogTable2023[[#This Row],[Description_o]])</f>
        <v>The Pasty Republic</v>
      </c>
      <c r="P85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*THE PASTY REPUBLIC   Denver       CO</v>
      </c>
      <c r="Q85" t="str">
        <f>IF( ISBLANK(LogTable2023[[#This Row],[Category_o]]), IF(ISBLANK(LogTable2023[[#This Row],[Category_i]]), "", LogTable2023[[#This Row],[Category_i]]), LogTable2023[[#This Row],[Category_o]])</f>
        <v>Fast Food</v>
      </c>
      <c r="R85" s="10">
        <f>IF( ISBLANK(LogTable2023[[#This Row],[Amount_o]]), IF(ISBLANK(LogTable2023[[#This Row],[Amount_i]]), "", LogTable2023[[#This Row],[Amount_i]]), LogTable2023[[#This Row],[Amount_o]])</f>
        <v>-19.43</v>
      </c>
      <c r="S85" s="1" t="str">
        <f>IF( ISBLANK(LogTable2023[[#This Row],[Status_o]]), IF(ISBLANK(LogTable2023[[#This Row],[Status_i]]), "", LogTable2023[[#This Row],[Status_i]]), LogTable2023[[#This Row],[Status_o]])</f>
        <v>Posted</v>
      </c>
      <c r="T85" s="30"/>
    </row>
    <row r="86" spans="1:20" x14ac:dyDescent="0.25">
      <c r="A86" s="4">
        <v>45201</v>
      </c>
      <c r="B86" s="5" t="s">
        <v>143</v>
      </c>
      <c r="C86" s="5" t="s">
        <v>144</v>
      </c>
      <c r="D86" s="5" t="s">
        <v>18</v>
      </c>
      <c r="E86" s="5">
        <v>-25</v>
      </c>
      <c r="F86" s="5" t="s">
        <v>9</v>
      </c>
      <c r="G86" s="5" t="s">
        <v>195</v>
      </c>
      <c r="H86" s="5"/>
      <c r="I86" s="5"/>
      <c r="J86" s="5"/>
      <c r="K86" s="5"/>
      <c r="L86" s="5"/>
      <c r="M86" s="6"/>
      <c r="N86" s="1">
        <f>IF( ISBLANK(LogTable2023[[#This Row],[Date_o]]), IF(ISBLANK(LogTable2023[[#This Row],[Date_i]]), "", LogTable2023[[#This Row],[Date_i]]), LogTable2023[[#This Row],[Date_o]])</f>
        <v>45201</v>
      </c>
      <c r="O86" t="str">
        <f>IF( ISBLANK(LogTable2023[[#This Row],[Description_o]]), IF(ISBLANK(LogTable2023[[#This Row],[Description_i]]), "", LogTable2023[[#This Row],[Description_i]]), LogTable2023[[#This Row],[Description_o]])</f>
        <v>Pear Ring</v>
      </c>
      <c r="P86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*PEAR RING        35314369001  GB</v>
      </c>
      <c r="Q86" t="str">
        <f>IF( ISBLANK(LogTable2023[[#This Row],[Category_o]]), IF(ISBLANK(LogTable2023[[#This Row],[Category_i]]), "", LogTable2023[[#This Row],[Category_i]]), LogTable2023[[#This Row],[Category_o]])</f>
        <v>Clothing</v>
      </c>
      <c r="R86" s="10">
        <f>IF( ISBLANK(LogTable2023[[#This Row],[Amount_o]]), IF(ISBLANK(LogTable2023[[#This Row],[Amount_i]]), "", LogTable2023[[#This Row],[Amount_i]]), LogTable2023[[#This Row],[Amount_o]])</f>
        <v>-25</v>
      </c>
      <c r="S86" s="1" t="str">
        <f>IF( ISBLANK(LogTable2023[[#This Row],[Status_o]]), IF(ISBLANK(LogTable2023[[#This Row],[Status_i]]), "", LogTable2023[[#This Row],[Status_i]]), LogTable2023[[#This Row],[Status_o]])</f>
        <v>Posted</v>
      </c>
      <c r="T86" s="30"/>
    </row>
    <row r="87" spans="1:20" x14ac:dyDescent="0.25">
      <c r="A87" s="4">
        <v>45201</v>
      </c>
      <c r="B87" s="5" t="s">
        <v>145</v>
      </c>
      <c r="C87" s="5" t="s">
        <v>146</v>
      </c>
      <c r="D87" s="5" t="s">
        <v>47</v>
      </c>
      <c r="E87" s="5">
        <v>-12.28</v>
      </c>
      <c r="F87" s="5" t="s">
        <v>9</v>
      </c>
      <c r="G87" s="5" t="s">
        <v>195</v>
      </c>
      <c r="H87" s="5"/>
      <c r="I87" s="5"/>
      <c r="J87" s="5"/>
      <c r="K87" s="5"/>
      <c r="L87" s="5"/>
      <c r="M87" s="6"/>
      <c r="N87" s="1">
        <f>IF( ISBLANK(LogTable2023[[#This Row],[Date_o]]), IF(ISBLANK(LogTable2023[[#This Row],[Date_i]]), "", LogTable2023[[#This Row],[Date_i]]), LogTable2023[[#This Row],[Date_o]])</f>
        <v>45201</v>
      </c>
      <c r="O87" t="str">
        <f>IF( ISBLANK(LogTable2023[[#This Row],[Description_o]]), IF(ISBLANK(LogTable2023[[#This Row],[Description_i]]), "", LogTable2023[[#This Row],[Description_i]]), LogTable2023[[#This Row],[Description_o]])</f>
        <v>Bakery Four</v>
      </c>
      <c r="P87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BAKERY FOUR         DENVER       CO</v>
      </c>
      <c r="Q87" t="str">
        <f>IF( ISBLANK(LogTable2023[[#This Row],[Category_o]]), IF(ISBLANK(LogTable2023[[#This Row],[Category_i]]), "", LogTable2023[[#This Row],[Category_i]]), LogTable2023[[#This Row],[Category_o]])</f>
        <v>Food &amp; Dining</v>
      </c>
      <c r="R87" s="10">
        <f>IF( ISBLANK(LogTable2023[[#This Row],[Amount_o]]), IF(ISBLANK(LogTable2023[[#This Row],[Amount_i]]), "", LogTable2023[[#This Row],[Amount_i]]), LogTable2023[[#This Row],[Amount_o]])</f>
        <v>-12.28</v>
      </c>
      <c r="S87" s="1" t="str">
        <f>IF( ISBLANK(LogTable2023[[#This Row],[Status_o]]), IF(ISBLANK(LogTable2023[[#This Row],[Status_i]]), "", LogTable2023[[#This Row],[Status_i]]), LogTable2023[[#This Row],[Status_o]])</f>
        <v>Posted</v>
      </c>
      <c r="T87" s="30"/>
    </row>
    <row r="88" spans="1:20" x14ac:dyDescent="0.25">
      <c r="A88" s="4">
        <v>45200</v>
      </c>
      <c r="B88" s="5" t="s">
        <v>147</v>
      </c>
      <c r="C88" s="5" t="s">
        <v>148</v>
      </c>
      <c r="D88" s="5" t="s">
        <v>15</v>
      </c>
      <c r="E88" s="5">
        <v>-13</v>
      </c>
      <c r="F88" s="5" t="s">
        <v>9</v>
      </c>
      <c r="G88" s="5" t="s">
        <v>195</v>
      </c>
      <c r="H88" s="5"/>
      <c r="I88" s="5"/>
      <c r="J88" s="5"/>
      <c r="K88" s="5"/>
      <c r="L88" s="5"/>
      <c r="M88" s="6"/>
      <c r="N88" s="1">
        <f>IF( ISBLANK(LogTable2023[[#This Row],[Date_o]]), IF(ISBLANK(LogTable2023[[#This Row],[Date_i]]), "", LogTable2023[[#This Row],[Date_i]]), LogTable2023[[#This Row],[Date_o]])</f>
        <v>45200</v>
      </c>
      <c r="O88" t="str">
        <f>IF( ISBLANK(LogTable2023[[#This Row],[Description_o]]), IF(ISBLANK(LogTable2023[[#This Row],[Description_i]]), "", LogTable2023[[#This Row],[Description_i]]), LogTable2023[[#This Row],[Description_o]])</f>
        <v>Denver Cat Company</v>
      </c>
      <c r="P88" t="str">
        <f>IF( ISBLANK(LogTable2023[[#This Row],[Original Description_o]]), IF(ISBLANK(LogTable2023[[#This Row],[Original Description_i]]), "", LogTable2023[[#This Row],[Original Description_i]]), LogTable2023[[#This Row],[Original Description_o]])</f>
        <v>SQ *DENVER CAT COMPANY   Denver       CO</v>
      </c>
      <c r="Q88" t="str">
        <f>IF( ISBLANK(LogTable2023[[#This Row],[Category_o]]), IF(ISBLANK(LogTable2023[[#This Row],[Category_i]]), "", LogTable2023[[#This Row],[Category_i]]), LogTable2023[[#This Row],[Category_o]])</f>
        <v>Groceries</v>
      </c>
      <c r="R88" s="10">
        <f>IF( ISBLANK(LogTable2023[[#This Row],[Amount_o]]), IF(ISBLANK(LogTable2023[[#This Row],[Amount_i]]), "", LogTable2023[[#This Row],[Amount_i]]), LogTable2023[[#This Row],[Amount_o]])</f>
        <v>-13</v>
      </c>
      <c r="S88" s="1" t="str">
        <f>IF( ISBLANK(LogTable2023[[#This Row],[Status_o]]), IF(ISBLANK(LogTable2023[[#This Row],[Status_i]]), "", LogTable2023[[#This Row],[Status_i]]), LogTable2023[[#This Row],[Status_o]])</f>
        <v>Posted</v>
      </c>
      <c r="T88" s="30"/>
    </row>
    <row r="89" spans="1:20" x14ac:dyDescent="0.25">
      <c r="A89" s="4">
        <v>45200</v>
      </c>
      <c r="B89" s="5" t="s">
        <v>69</v>
      </c>
      <c r="C89" s="5" t="s">
        <v>70</v>
      </c>
      <c r="D89" s="5" t="s">
        <v>21</v>
      </c>
      <c r="E89" s="5">
        <v>-33.81</v>
      </c>
      <c r="F89" s="5" t="s">
        <v>9</v>
      </c>
      <c r="G89" s="5" t="s">
        <v>195</v>
      </c>
      <c r="H89" s="5"/>
      <c r="I89" s="5"/>
      <c r="J89" s="5"/>
      <c r="K89" s="5"/>
      <c r="L89" s="5"/>
      <c r="M89" s="6"/>
      <c r="N89" s="1">
        <f>IF( ISBLANK(LogTable2023[[#This Row],[Date_o]]), IF(ISBLANK(LogTable2023[[#This Row],[Date_i]]), "", LogTable2023[[#This Row],[Date_i]]), LogTable2023[[#This Row],[Date_o]])</f>
        <v>45200</v>
      </c>
      <c r="O89" t="str">
        <f>IF( ISBLANK(LogTable2023[[#This Row],[Description_o]]), IF(ISBLANK(LogTable2023[[#This Row],[Description_i]]), "", LogTable2023[[#This Row],[Description_i]]), LogTable2023[[#This Row],[Description_o]])</f>
        <v>Post Oak Bbq</v>
      </c>
      <c r="P89" t="str">
        <f>IF( ISBLANK(LogTable2023[[#This Row],[Original Description_o]]), IF(ISBLANK(LogTable2023[[#This Row],[Original Description_i]]), "", LogTable2023[[#This Row],[Original Description_i]]), LogTable2023[[#This Row],[Original Description_o]])</f>
        <v>TST* POST OAK BBQ        DENVER       CO</v>
      </c>
      <c r="Q89" t="str">
        <f>IF( ISBLANK(LogTable2023[[#This Row],[Category_o]]), IF(ISBLANK(LogTable2023[[#This Row],[Category_i]]), "", LogTable2023[[#This Row],[Category_i]]), LogTable2023[[#This Row],[Category_o]])</f>
        <v>Restaurants</v>
      </c>
      <c r="R89" s="10">
        <f>IF( ISBLANK(LogTable2023[[#This Row],[Amount_o]]), IF(ISBLANK(LogTable2023[[#This Row],[Amount_i]]), "", LogTable2023[[#This Row],[Amount_i]]), LogTable2023[[#This Row],[Amount_o]])</f>
        <v>-33.81</v>
      </c>
      <c r="S89" s="1" t="str">
        <f>IF( ISBLANK(LogTable2023[[#This Row],[Status_o]]), IF(ISBLANK(LogTable2023[[#This Row],[Status_i]]), "", LogTable2023[[#This Row],[Status_i]]), LogTable2023[[#This Row],[Status_o]])</f>
        <v>Posted</v>
      </c>
      <c r="T89" s="30"/>
    </row>
    <row r="90" spans="1:20" x14ac:dyDescent="0.25">
      <c r="A90" s="4">
        <v>45199</v>
      </c>
      <c r="B90" s="5" t="s">
        <v>108</v>
      </c>
      <c r="C90" s="5" t="s">
        <v>109</v>
      </c>
      <c r="D90" s="5" t="s">
        <v>73</v>
      </c>
      <c r="E90" s="5">
        <v>25</v>
      </c>
      <c r="F90" s="5" t="s">
        <v>9</v>
      </c>
      <c r="G90" s="5" t="s">
        <v>195</v>
      </c>
      <c r="H90" s="5"/>
      <c r="I90" s="5"/>
      <c r="J90" s="5"/>
      <c r="K90" s="5"/>
      <c r="L90" s="5"/>
      <c r="M90" s="6"/>
      <c r="N90" s="1">
        <f>IF( ISBLANK(LogTable2023[[#This Row],[Date_o]]), IF(ISBLANK(LogTable2023[[#This Row],[Date_i]]), "", LogTable2023[[#This Row],[Date_i]]), LogTable2023[[#This Row],[Date_o]])</f>
        <v>45199</v>
      </c>
      <c r="O90" t="str">
        <f>IF( ISBLANK(LogTable2023[[#This Row],[Description_o]]), IF(ISBLANK(LogTable2023[[#This Row],[Description_i]]), "", LogTable2023[[#This Row],[Description_i]]), LogTable2023[[#This Row],[Description_o]])</f>
        <v>Recurring Reward Points Redemption</v>
      </c>
      <c r="P90" t="str">
        <f>IF( ISBLANK(LogTable2023[[#This Row],[Original Description_o]]), IF(ISBLANK(LogTable2023[[#This Row],[Original Description_i]]), "", LogTable2023[[#This Row],[Original Description_i]]), LogTable2023[[#This Row],[Original Description_o]])</f>
        <v>RECURRING REWARD POINTS REDEMPTION</v>
      </c>
      <c r="Q90" t="str">
        <f>IF( ISBLANK(LogTable2023[[#This Row],[Category_o]]), IF(ISBLANK(LogTable2023[[#This Row],[Category_i]]), "", LogTable2023[[#This Row],[Category_i]]), LogTable2023[[#This Row],[Category_o]])</f>
        <v>Transfer</v>
      </c>
      <c r="R90" s="10">
        <f>IF( ISBLANK(LogTable2023[[#This Row],[Amount_o]]), IF(ISBLANK(LogTable2023[[#This Row],[Amount_i]]), "", LogTable2023[[#This Row],[Amount_i]]), LogTable2023[[#This Row],[Amount_o]])</f>
        <v>25</v>
      </c>
      <c r="S90" s="1" t="str">
        <f>IF( ISBLANK(LogTable2023[[#This Row],[Status_o]]), IF(ISBLANK(LogTable2023[[#This Row],[Status_i]]), "", LogTable2023[[#This Row],[Status_i]]), LogTable2023[[#This Row],[Status_o]])</f>
        <v>Posted</v>
      </c>
      <c r="T90" s="30"/>
    </row>
    <row r="91" spans="1:20" x14ac:dyDescent="0.25">
      <c r="A91" s="4">
        <v>45198</v>
      </c>
      <c r="B91" s="5" t="s">
        <v>149</v>
      </c>
      <c r="C91" s="5" t="s">
        <v>150</v>
      </c>
      <c r="D91" s="5" t="s">
        <v>151</v>
      </c>
      <c r="E91" s="5">
        <v>-176.25</v>
      </c>
      <c r="F91" s="5" t="s">
        <v>9</v>
      </c>
      <c r="G91" s="5" t="s">
        <v>195</v>
      </c>
      <c r="H91" s="5"/>
      <c r="I91" s="5"/>
      <c r="J91" s="5"/>
      <c r="K91" s="5"/>
      <c r="L91" s="5"/>
      <c r="M91" s="6"/>
      <c r="N91" s="1">
        <f>IF( ISBLANK(LogTable2023[[#This Row],[Date_o]]), IF(ISBLANK(LogTable2023[[#This Row],[Date_i]]), "", LogTable2023[[#This Row],[Date_i]]), LogTable2023[[#This Row],[Date_o]])</f>
        <v>45198</v>
      </c>
      <c r="O91" t="str">
        <f>IF( ISBLANK(LogTable2023[[#This Row],[Description_o]]), IF(ISBLANK(LogTable2023[[#This Row],[Description_i]]), "", LogTable2023[[#This Row],[Description_i]]), LogTable2023[[#This Row],[Description_o]])</f>
        <v>Buckets Cleaning</v>
      </c>
      <c r="P91" t="str">
        <f>IF( ISBLANK(LogTable2023[[#This Row],[Original Description_o]]), IF(ISBLANK(LogTable2023[[#This Row],[Original Description_i]]), "", LogTable2023[[#This Row],[Original Description_i]]), LogTable2023[[#This Row],[Original Description_o]])</f>
        <v>SQ *2 BUCKETS CLEANING   gosq.com     CO</v>
      </c>
      <c r="Q91" t="str">
        <f>IF( ISBLANK(LogTable2023[[#This Row],[Category_o]]), IF(ISBLANK(LogTable2023[[#This Row],[Category_i]]), "", LogTable2023[[#This Row],[Category_i]]), LogTable2023[[#This Row],[Category_o]])</f>
        <v>Home</v>
      </c>
      <c r="R91" s="10">
        <f>IF( ISBLANK(LogTable2023[[#This Row],[Amount_o]]), IF(ISBLANK(LogTable2023[[#This Row],[Amount_i]]), "", LogTable2023[[#This Row],[Amount_i]]), LogTable2023[[#This Row],[Amount_o]])</f>
        <v>-176.25</v>
      </c>
      <c r="S91" s="1" t="str">
        <f>IF( ISBLANK(LogTable2023[[#This Row],[Status_o]]), IF(ISBLANK(LogTable2023[[#This Row],[Status_i]]), "", LogTable2023[[#This Row],[Status_i]]), LogTable2023[[#This Row],[Status_o]])</f>
        <v>Posted</v>
      </c>
      <c r="T91" s="30"/>
    </row>
    <row r="92" spans="1:20" x14ac:dyDescent="0.25">
      <c r="A92" s="4">
        <v>45198</v>
      </c>
      <c r="B92" s="5" t="s">
        <v>19</v>
      </c>
      <c r="C92" s="5" t="s">
        <v>20</v>
      </c>
      <c r="D92" s="5" t="s">
        <v>21</v>
      </c>
      <c r="E92" s="5">
        <v>-14.09</v>
      </c>
      <c r="F92" s="5" t="s">
        <v>9</v>
      </c>
      <c r="G92" s="5" t="s">
        <v>195</v>
      </c>
      <c r="H92" s="5"/>
      <c r="I92" s="5"/>
      <c r="J92" s="5"/>
      <c r="K92" s="5"/>
      <c r="L92" s="5"/>
      <c r="M92" s="6"/>
      <c r="N92" s="1">
        <f>IF( ISBLANK(LogTable2023[[#This Row],[Date_o]]), IF(ISBLANK(LogTable2023[[#This Row],[Date_i]]), "", LogTable2023[[#This Row],[Date_i]]), LogTable2023[[#This Row],[Date_o]])</f>
        <v>45198</v>
      </c>
      <c r="O92" t="str">
        <f>IF( ISBLANK(LogTable2023[[#This Row],[Description_o]]), IF(ISBLANK(LogTable2023[[#This Row],[Description_i]]), "", LogTable2023[[#This Row],[Description_i]]), LogTable2023[[#This Row],[Description_o]])</f>
        <v>Mad Greens</v>
      </c>
      <c r="P92" t="str">
        <f>IF( ISBLANK(LogTable2023[[#This Row],[Original Description_o]]), IF(ISBLANK(LogTable2023[[#This Row],[Original Description_i]]), "", LogTable2023[[#This Row],[Original Description_i]]), LogTable2023[[#This Row],[Original Description_o]])</f>
        <v>MAD GREENS MG0115        WESTMINSTER  CO</v>
      </c>
      <c r="Q92" t="str">
        <f>IF( ISBLANK(LogTable2023[[#This Row],[Category_o]]), IF(ISBLANK(LogTable2023[[#This Row],[Category_i]]), "", LogTable2023[[#This Row],[Category_i]]), LogTable2023[[#This Row],[Category_o]])</f>
        <v>Restaurants</v>
      </c>
      <c r="R92" s="10">
        <f>IF( ISBLANK(LogTable2023[[#This Row],[Amount_o]]), IF(ISBLANK(LogTable2023[[#This Row],[Amount_i]]), "", LogTable2023[[#This Row],[Amount_i]]), LogTable2023[[#This Row],[Amount_o]])</f>
        <v>-14.09</v>
      </c>
      <c r="S92" s="1" t="str">
        <f>IF( ISBLANK(LogTable2023[[#This Row],[Status_o]]), IF(ISBLANK(LogTable2023[[#This Row],[Status_i]]), "", LogTable2023[[#This Row],[Status_i]]), LogTable2023[[#This Row],[Status_o]])</f>
        <v>Posted</v>
      </c>
      <c r="T92" s="30"/>
    </row>
    <row r="93" spans="1:20" x14ac:dyDescent="0.25">
      <c r="A93" s="4">
        <v>45197</v>
      </c>
      <c r="B93" s="5" t="s">
        <v>57</v>
      </c>
      <c r="C93" s="5" t="s">
        <v>58</v>
      </c>
      <c r="D93" s="5" t="s">
        <v>47</v>
      </c>
      <c r="E93" s="5">
        <v>-16.170000000000002</v>
      </c>
      <c r="F93" s="5" t="s">
        <v>9</v>
      </c>
      <c r="G93" s="5" t="s">
        <v>195</v>
      </c>
      <c r="H93" s="5"/>
      <c r="I93" s="5"/>
      <c r="J93" s="5"/>
      <c r="K93" s="5"/>
      <c r="L93" s="5"/>
      <c r="M93" s="6"/>
      <c r="N93" s="1">
        <f>IF( ISBLANK(LogTable2023[[#This Row],[Date_o]]), IF(ISBLANK(LogTable2023[[#This Row],[Date_i]]), "", LogTable2023[[#This Row],[Date_i]]), LogTable2023[[#This Row],[Date_o]])</f>
        <v>45197</v>
      </c>
      <c r="O93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93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93" t="str">
        <f>IF( ISBLANK(LogTable2023[[#This Row],[Category_o]]), IF(ISBLANK(LogTable2023[[#This Row],[Category_i]]), "", LogTable2023[[#This Row],[Category_i]]), LogTable2023[[#This Row],[Category_o]])</f>
        <v>Food &amp; Dining</v>
      </c>
      <c r="R93" s="10">
        <f>IF( ISBLANK(LogTable2023[[#This Row],[Amount_o]]), IF(ISBLANK(LogTable2023[[#This Row],[Amount_i]]), "", LogTable2023[[#This Row],[Amount_i]]), LogTable2023[[#This Row],[Amount_o]])</f>
        <v>-16.170000000000002</v>
      </c>
      <c r="S93" s="1" t="str">
        <f>IF( ISBLANK(LogTable2023[[#This Row],[Status_o]]), IF(ISBLANK(LogTable2023[[#This Row],[Status_i]]), "", LogTable2023[[#This Row],[Status_i]]), LogTable2023[[#This Row],[Status_o]])</f>
        <v>Posted</v>
      </c>
      <c r="T93" s="30"/>
    </row>
    <row r="94" spans="1:20" x14ac:dyDescent="0.25">
      <c r="A94" s="4">
        <v>45197</v>
      </c>
      <c r="B94" s="5" t="s">
        <v>64</v>
      </c>
      <c r="C94" s="5" t="s">
        <v>65</v>
      </c>
      <c r="D94" s="5" t="s">
        <v>39</v>
      </c>
      <c r="E94" s="5">
        <v>-37.159999999999997</v>
      </c>
      <c r="F94" s="5" t="s">
        <v>9</v>
      </c>
      <c r="G94" s="5" t="s">
        <v>195</v>
      </c>
      <c r="H94" s="5"/>
      <c r="I94" s="5"/>
      <c r="J94" s="5"/>
      <c r="K94" s="5"/>
      <c r="L94" s="5"/>
      <c r="M94" s="6"/>
      <c r="N94" s="1">
        <f>IF( ISBLANK(LogTable2023[[#This Row],[Date_o]]), IF(ISBLANK(LogTable2023[[#This Row],[Date_i]]), "", LogTable2023[[#This Row],[Date_i]]), LogTable2023[[#This Row],[Date_o]])</f>
        <v>45197</v>
      </c>
      <c r="O94" t="str">
        <f>IF( ISBLANK(LogTable2023[[#This Row],[Description_o]]), IF(ISBLANK(LogTable2023[[#This Row],[Description_i]]), "", LogTable2023[[#This Row],[Description_i]]), LogTable2023[[#This Row],[Description_o]])</f>
        <v>Conoco</v>
      </c>
      <c r="P94" t="str">
        <f>IF( ISBLANK(LogTable2023[[#This Row],[Original Description_o]]), IF(ISBLANK(LogTable2023[[#This Row],[Original Description_i]]), "", LogTable2023[[#This Row],[Original Description_i]]), LogTable2023[[#This Row],[Original Description_o]])</f>
        <v>CONOCO - SEI 25325       WESTMINSTER  CO</v>
      </c>
      <c r="Q94" t="str">
        <f>IF( ISBLANK(LogTable2023[[#This Row],[Category_o]]), IF(ISBLANK(LogTable2023[[#This Row],[Category_i]]), "", LogTable2023[[#This Row],[Category_i]]), LogTable2023[[#This Row],[Category_o]])</f>
        <v>Gas</v>
      </c>
      <c r="R94" s="10">
        <f>IF( ISBLANK(LogTable2023[[#This Row],[Amount_o]]), IF(ISBLANK(LogTable2023[[#This Row],[Amount_i]]), "", LogTable2023[[#This Row],[Amount_i]]), LogTable2023[[#This Row],[Amount_o]])</f>
        <v>-37.159999999999997</v>
      </c>
      <c r="S94" s="1" t="str">
        <f>IF( ISBLANK(LogTable2023[[#This Row],[Status_o]]), IF(ISBLANK(LogTable2023[[#This Row],[Status_i]]), "", LogTable2023[[#This Row],[Status_i]]), LogTable2023[[#This Row],[Status_o]])</f>
        <v>Posted</v>
      </c>
      <c r="T94" s="30"/>
    </row>
    <row r="95" spans="1:20" x14ac:dyDescent="0.25">
      <c r="A95" s="4">
        <v>45196</v>
      </c>
      <c r="B95" s="5" t="s">
        <v>152</v>
      </c>
      <c r="C95" s="5" t="s">
        <v>153</v>
      </c>
      <c r="D95" s="5" t="s">
        <v>154</v>
      </c>
      <c r="E95" s="5">
        <v>-34.869999999999997</v>
      </c>
      <c r="F95" s="5" t="s">
        <v>9</v>
      </c>
      <c r="G95" s="5" t="s">
        <v>195</v>
      </c>
      <c r="H95" s="5"/>
      <c r="I95" s="5"/>
      <c r="J95" s="5"/>
      <c r="K95" s="5"/>
      <c r="L95" s="5"/>
      <c r="M95" s="6"/>
      <c r="N95" s="1">
        <f>IF( ISBLANK(LogTable2023[[#This Row],[Date_o]]), IF(ISBLANK(LogTable2023[[#This Row],[Date_i]]), "", LogTable2023[[#This Row],[Date_i]]), LogTable2023[[#This Row],[Date_o]])</f>
        <v>45196</v>
      </c>
      <c r="O95" t="str">
        <f>IF( ISBLANK(LogTable2023[[#This Row],[Description_o]]), IF(ISBLANK(LogTable2023[[#This Row],[Description_i]]), "", LogTable2023[[#This Row],[Description_i]]), LogTable2023[[#This Row],[Description_o]])</f>
        <v>Mcguckin Hardware</v>
      </c>
      <c r="P95" t="str">
        <f>IF( ISBLANK(LogTable2023[[#This Row],[Original Description_o]]), IF(ISBLANK(LogTable2023[[#This Row],[Original Description_i]]), "", LogTable2023[[#This Row],[Original Description_i]]), LogTable2023[[#This Row],[Original Description_o]])</f>
        <v>MCGUCKIN HARDWARE        BOULDER      CO</v>
      </c>
      <c r="Q95" t="str">
        <f>IF( ISBLANK(LogTable2023[[#This Row],[Category_o]]), IF(ISBLANK(LogTable2023[[#This Row],[Category_i]]), "", LogTable2023[[#This Row],[Category_i]]), LogTable2023[[#This Row],[Category_o]])</f>
        <v>Home Improvement</v>
      </c>
      <c r="R95" s="10">
        <f>IF( ISBLANK(LogTable2023[[#This Row],[Amount_o]]), IF(ISBLANK(LogTable2023[[#This Row],[Amount_i]]), "", LogTable2023[[#This Row],[Amount_i]]), LogTable2023[[#This Row],[Amount_o]])</f>
        <v>-34.869999999999997</v>
      </c>
      <c r="S95" s="1" t="str">
        <f>IF( ISBLANK(LogTable2023[[#This Row],[Status_o]]), IF(ISBLANK(LogTable2023[[#This Row],[Status_i]]), "", LogTable2023[[#This Row],[Status_i]]), LogTable2023[[#This Row],[Status_o]])</f>
        <v>Posted</v>
      </c>
      <c r="T95" s="30"/>
    </row>
    <row r="96" spans="1:20" x14ac:dyDescent="0.25">
      <c r="A96" s="4">
        <v>45196</v>
      </c>
      <c r="B96" s="5" t="s">
        <v>155</v>
      </c>
      <c r="C96" s="5" t="s">
        <v>156</v>
      </c>
      <c r="D96" s="5" t="s">
        <v>157</v>
      </c>
      <c r="E96" s="5">
        <v>-370</v>
      </c>
      <c r="F96" s="5" t="s">
        <v>9</v>
      </c>
      <c r="G96" s="5" t="s">
        <v>195</v>
      </c>
      <c r="H96" s="5"/>
      <c r="I96" s="5"/>
      <c r="J96" s="5"/>
      <c r="K96" s="5"/>
      <c r="L96" s="5"/>
      <c r="M96" s="6"/>
      <c r="N96" s="1">
        <f>IF( ISBLANK(LogTable2023[[#This Row],[Date_o]]), IF(ISBLANK(LogTable2023[[#This Row],[Date_i]]), "", LogTable2023[[#This Row],[Date_i]]), LogTable2023[[#This Row],[Date_o]])</f>
        <v>45196</v>
      </c>
      <c r="O96" t="str">
        <f>IF( ISBLANK(LogTable2023[[#This Row],[Description_o]]), IF(ISBLANK(LogTable2023[[#This Row],[Description_i]]), "", LogTable2023[[#This Row],[Description_i]]), LogTable2023[[#This Row],[Description_o]])</f>
        <v>Aaron George</v>
      </c>
      <c r="P96" t="str">
        <f>IF( ISBLANK(LogTable2023[[#This Row],[Original Description_o]]), IF(ISBLANK(LogTable2023[[#This Row],[Original Description_i]]), "", LogTable2023[[#This Row],[Original Description_i]]), LogTable2023[[#This Row],[Original Description_o]])</f>
        <v>IN *AARON GEORGE         719-6801538  CO</v>
      </c>
      <c r="Q96" t="str">
        <f>IF( ISBLANK(LogTable2023[[#This Row],[Category_o]]), IF(ISBLANK(LogTable2023[[#This Row],[Category_i]]), "", LogTable2023[[#This Row],[Category_i]]), LogTable2023[[#This Row],[Category_o]])</f>
        <v>Shipping</v>
      </c>
      <c r="R96" s="10">
        <f>IF( ISBLANK(LogTable2023[[#This Row],[Amount_o]]), IF(ISBLANK(LogTable2023[[#This Row],[Amount_i]]), "", LogTable2023[[#This Row],[Amount_i]]), LogTable2023[[#This Row],[Amount_o]])</f>
        <v>-370</v>
      </c>
      <c r="S96" s="1" t="str">
        <f>IF( ISBLANK(LogTable2023[[#This Row],[Status_o]]), IF(ISBLANK(LogTable2023[[#This Row],[Status_i]]), "", LogTable2023[[#This Row],[Status_i]]), LogTable2023[[#This Row],[Status_o]])</f>
        <v>Posted</v>
      </c>
      <c r="T96" s="30"/>
    </row>
    <row r="97" spans="1:20" x14ac:dyDescent="0.25">
      <c r="A97" s="4">
        <v>45196</v>
      </c>
      <c r="B97" s="5" t="s">
        <v>149</v>
      </c>
      <c r="C97" s="5" t="s">
        <v>150</v>
      </c>
      <c r="D97" s="5" t="s">
        <v>151</v>
      </c>
      <c r="E97" s="5">
        <v>-156.25</v>
      </c>
      <c r="F97" s="5" t="s">
        <v>9</v>
      </c>
      <c r="G97" s="5" t="s">
        <v>195</v>
      </c>
      <c r="H97" s="5"/>
      <c r="I97" s="5"/>
      <c r="J97" s="5"/>
      <c r="K97" s="5"/>
      <c r="L97" s="5"/>
      <c r="M97" s="6"/>
      <c r="N97" s="1">
        <f>IF( ISBLANK(LogTable2023[[#This Row],[Date_o]]), IF(ISBLANK(LogTable2023[[#This Row],[Date_i]]), "", LogTable2023[[#This Row],[Date_i]]), LogTable2023[[#This Row],[Date_o]])</f>
        <v>45196</v>
      </c>
      <c r="O97" t="str">
        <f>IF( ISBLANK(LogTable2023[[#This Row],[Description_o]]), IF(ISBLANK(LogTable2023[[#This Row],[Description_i]]), "", LogTable2023[[#This Row],[Description_i]]), LogTable2023[[#This Row],[Description_o]])</f>
        <v>Buckets Cleaning</v>
      </c>
      <c r="P97" t="str">
        <f>IF( ISBLANK(LogTable2023[[#This Row],[Original Description_o]]), IF(ISBLANK(LogTable2023[[#This Row],[Original Description_i]]), "", LogTable2023[[#This Row],[Original Description_i]]), LogTable2023[[#This Row],[Original Description_o]])</f>
        <v>SQ *2 BUCKETS CLEANING   gosq.com     CO</v>
      </c>
      <c r="Q97" t="str">
        <f>IF( ISBLANK(LogTable2023[[#This Row],[Category_o]]), IF(ISBLANK(LogTable2023[[#This Row],[Category_i]]), "", LogTable2023[[#This Row],[Category_i]]), LogTable2023[[#This Row],[Category_o]])</f>
        <v>Home</v>
      </c>
      <c r="R97" s="10">
        <f>IF( ISBLANK(LogTable2023[[#This Row],[Amount_o]]), IF(ISBLANK(LogTable2023[[#This Row],[Amount_i]]), "", LogTable2023[[#This Row],[Amount_i]]), LogTable2023[[#This Row],[Amount_o]])</f>
        <v>-156.25</v>
      </c>
      <c r="S97" s="1" t="str">
        <f>IF( ISBLANK(LogTable2023[[#This Row],[Status_o]]), IF(ISBLANK(LogTable2023[[#This Row],[Status_i]]), "", LogTable2023[[#This Row],[Status_i]]), LogTable2023[[#This Row],[Status_o]])</f>
        <v>Posted</v>
      </c>
      <c r="T97" s="30"/>
    </row>
    <row r="98" spans="1:20" x14ac:dyDescent="0.25">
      <c r="A98" s="4">
        <v>45196</v>
      </c>
      <c r="B98" s="5" t="s">
        <v>84</v>
      </c>
      <c r="C98" s="5" t="s">
        <v>158</v>
      </c>
      <c r="D98" s="5" t="s">
        <v>27</v>
      </c>
      <c r="E98" s="5">
        <v>-7</v>
      </c>
      <c r="F98" s="5" t="s">
        <v>9</v>
      </c>
      <c r="G98" s="5" t="s">
        <v>195</v>
      </c>
      <c r="H98" s="5"/>
      <c r="I98" s="5"/>
      <c r="J98" s="5"/>
      <c r="K98" s="5"/>
      <c r="L98" s="5"/>
      <c r="M98" s="6"/>
      <c r="N98" s="1">
        <f>IF( ISBLANK(LogTable2023[[#This Row],[Date_o]]), IF(ISBLANK(LogTable2023[[#This Row],[Date_i]]), "", LogTable2023[[#This Row],[Date_i]]), LogTable2023[[#This Row],[Date_o]])</f>
        <v>45196</v>
      </c>
      <c r="O98" t="str">
        <f>IF( ISBLANK(LogTable2023[[#This Row],[Description_o]]), IF(ISBLANK(LogTable2023[[#This Row],[Description_i]]), "", LogTable2023[[#This Row],[Description_i]]), LogTable2023[[#This Row],[Description_o]])</f>
        <v>Chipotle</v>
      </c>
      <c r="P98" t="str">
        <f>IF( ISBLANK(LogTable2023[[#This Row],[Original Description_o]]), IF(ISBLANK(LogTable2023[[#This Row],[Original Description_i]]), "", LogTable2023[[#This Row],[Original Description_i]]), LogTable2023[[#This Row],[Original Description_o]])</f>
        <v>CHIPOTLE 0894            BOULDER      CO</v>
      </c>
      <c r="Q98" t="str">
        <f>IF( ISBLANK(LogTable2023[[#This Row],[Category_o]]), IF(ISBLANK(LogTable2023[[#This Row],[Category_i]]), "", LogTable2023[[#This Row],[Category_i]]), LogTable2023[[#This Row],[Category_o]])</f>
        <v>Fast Food</v>
      </c>
      <c r="R98" s="10">
        <f>IF( ISBLANK(LogTable2023[[#This Row],[Amount_o]]), IF(ISBLANK(LogTable2023[[#This Row],[Amount_i]]), "", LogTable2023[[#This Row],[Amount_i]]), LogTable2023[[#This Row],[Amount_o]])</f>
        <v>-7</v>
      </c>
      <c r="S98" s="1" t="str">
        <f>IF( ISBLANK(LogTable2023[[#This Row],[Status_o]]), IF(ISBLANK(LogTable2023[[#This Row],[Status_i]]), "", LogTable2023[[#This Row],[Status_i]]), LogTable2023[[#This Row],[Status_o]])</f>
        <v>Posted</v>
      </c>
      <c r="T98" s="30"/>
    </row>
    <row r="99" spans="1:20" x14ac:dyDescent="0.25">
      <c r="A99" s="4">
        <v>45196</v>
      </c>
      <c r="B99" s="5" t="s">
        <v>159</v>
      </c>
      <c r="C99" s="5" t="s">
        <v>160</v>
      </c>
      <c r="D99" s="5" t="s">
        <v>157</v>
      </c>
      <c r="E99" s="5">
        <v>-1.1000000000000001</v>
      </c>
      <c r="F99" s="5" t="s">
        <v>9</v>
      </c>
      <c r="G99" s="5" t="s">
        <v>195</v>
      </c>
      <c r="H99" s="5"/>
      <c r="I99" s="5"/>
      <c r="J99" s="5"/>
      <c r="K99" s="5"/>
      <c r="L99" s="5"/>
      <c r="M99" s="6"/>
      <c r="N99" s="1">
        <f>IF( ISBLANK(LogTable2023[[#This Row],[Date_o]]), IF(ISBLANK(LogTable2023[[#This Row],[Date_i]]), "", LogTable2023[[#This Row],[Date_i]]), LogTable2023[[#This Row],[Date_o]])</f>
        <v>45196</v>
      </c>
      <c r="O99" t="str">
        <f>IF( ISBLANK(LogTable2023[[#This Row],[Description_o]]), IF(ISBLANK(LogTable2023[[#This Row],[Description_i]]), "", LogTable2023[[#This Row],[Description_i]]), LogTable2023[[#This Row],[Description_o]])</f>
        <v>US Postal Service</v>
      </c>
      <c r="P99" t="str">
        <f>IF( ISBLANK(LogTable2023[[#This Row],[Original Description_o]]), IF(ISBLANK(LogTable2023[[#This Row],[Original Description_i]]), "", LogTable2023[[#This Row],[Original Description_i]]), LogTable2023[[#This Row],[Original Description_o]])</f>
        <v>USPS CHANGE OF ADDRESS   800-238-3150 TN</v>
      </c>
      <c r="Q99" t="str">
        <f>IF( ISBLANK(LogTable2023[[#This Row],[Category_o]]), IF(ISBLANK(LogTable2023[[#This Row],[Category_i]]), "", LogTable2023[[#This Row],[Category_i]]), LogTable2023[[#This Row],[Category_o]])</f>
        <v>Shipping</v>
      </c>
      <c r="R99" s="10">
        <f>IF( ISBLANK(LogTable2023[[#This Row],[Amount_o]]), IF(ISBLANK(LogTable2023[[#This Row],[Amount_i]]), "", LogTable2023[[#This Row],[Amount_i]]), LogTable2023[[#This Row],[Amount_o]])</f>
        <v>-1.1000000000000001</v>
      </c>
      <c r="S99" s="1" t="str">
        <f>IF( ISBLANK(LogTable2023[[#This Row],[Status_o]]), IF(ISBLANK(LogTable2023[[#This Row],[Status_i]]), "", LogTable2023[[#This Row],[Status_i]]), LogTable2023[[#This Row],[Status_o]])</f>
        <v>Posted</v>
      </c>
      <c r="T99" s="30"/>
    </row>
    <row r="100" spans="1:20" x14ac:dyDescent="0.25">
      <c r="A100" s="4">
        <v>45195</v>
      </c>
      <c r="B100" s="5" t="s">
        <v>161</v>
      </c>
      <c r="C100" s="5" t="s">
        <v>162</v>
      </c>
      <c r="D100" s="5" t="s">
        <v>163</v>
      </c>
      <c r="E100" s="5">
        <v>-701.18</v>
      </c>
      <c r="F100" s="5" t="s">
        <v>9</v>
      </c>
      <c r="G100" s="5" t="s">
        <v>195</v>
      </c>
      <c r="H100" s="5"/>
      <c r="I100" s="5"/>
      <c r="J100" s="5"/>
      <c r="K100" s="5"/>
      <c r="L100" s="5"/>
      <c r="M100" s="6"/>
      <c r="N100" s="1">
        <f>IF( ISBLANK(LogTable2023[[#This Row],[Date_o]]), IF(ISBLANK(LogTable2023[[#This Row],[Date_i]]), "", LogTable2023[[#This Row],[Date_i]]), LogTable2023[[#This Row],[Date_o]])</f>
        <v>45195</v>
      </c>
      <c r="O100" t="str">
        <f>IF( ISBLANK(LogTable2023[[#This Row],[Description_o]]), IF(ISBLANK(LogTable2023[[#This Row],[Description_i]]), "", LogTable2023[[#This Row],[Description_i]]), LogTable2023[[#This Row],[Description_o]])</f>
        <v>Marriott Hotel</v>
      </c>
      <c r="P100" t="str">
        <f>IF( ISBLANK(LogTable2023[[#This Row],[Original Description_o]]), IF(ISBLANK(LogTable2023[[#This Row],[Original Description_i]]), "", LogTable2023[[#This Row],[Original Description_i]]), LogTable2023[[#This Row],[Original Description_o]])</f>
        <v>EI*VBMarriott            844-762-0085 WA</v>
      </c>
      <c r="Q100" t="str">
        <f>IF( ISBLANK(LogTable2023[[#This Row],[Category_o]]), IF(ISBLANK(LogTable2023[[#This Row],[Category_i]]), "", LogTable2023[[#This Row],[Category_i]]), LogTable2023[[#This Row],[Category_o]])</f>
        <v>Hotel</v>
      </c>
      <c r="R100" s="10">
        <f>IF( ISBLANK(LogTable2023[[#This Row],[Amount_o]]), IF(ISBLANK(LogTable2023[[#This Row],[Amount_i]]), "", LogTable2023[[#This Row],[Amount_i]]), LogTable2023[[#This Row],[Amount_o]])</f>
        <v>-701.18</v>
      </c>
      <c r="S100" s="1" t="str">
        <f>IF( ISBLANK(LogTable2023[[#This Row],[Status_o]]), IF(ISBLANK(LogTable2023[[#This Row],[Status_i]]), "", LogTable2023[[#This Row],[Status_i]]), LogTable2023[[#This Row],[Status_o]])</f>
        <v>Posted</v>
      </c>
      <c r="T100" s="30"/>
    </row>
    <row r="101" spans="1:20" x14ac:dyDescent="0.25">
      <c r="A101" s="4">
        <v>45194</v>
      </c>
      <c r="B101" s="5" t="s">
        <v>164</v>
      </c>
      <c r="C101" s="5" t="s">
        <v>165</v>
      </c>
      <c r="D101" s="5" t="s">
        <v>166</v>
      </c>
      <c r="E101" s="5">
        <v>-557.79999999999995</v>
      </c>
      <c r="F101" s="5" t="s">
        <v>9</v>
      </c>
      <c r="G101" s="5" t="s">
        <v>195</v>
      </c>
      <c r="H101" s="5"/>
      <c r="I101" s="5"/>
      <c r="J101" s="5"/>
      <c r="K101" s="5"/>
      <c r="L101" s="5"/>
      <c r="M101" s="6"/>
      <c r="N101" s="1">
        <f>IF( ISBLANK(LogTable2023[[#This Row],[Date_o]]), IF(ISBLANK(LogTable2023[[#This Row],[Date_i]]), "", LogTable2023[[#This Row],[Date_i]]), LogTable2023[[#This Row],[Date_o]])</f>
        <v>45194</v>
      </c>
      <c r="O101" t="str">
        <f>IF( ISBLANK(LogTable2023[[#This Row],[Description_o]]), IF(ISBLANK(LogTable2023[[#This Row],[Description_i]]), "", LogTable2023[[#This Row],[Description_i]]), LogTable2023[[#This Row],[Description_o]])</f>
        <v>American Airlines</v>
      </c>
      <c r="P101" t="str">
        <f>IF( ISBLANK(LogTable2023[[#This Row],[Original Description_o]]), IF(ISBLANK(LogTable2023[[#This Row],[Original Description_i]]), "", LogTable2023[[#This Row],[Original Description_i]]), LogTable2023[[#This Row],[Original Description_o]])</f>
        <v>AMERICAN AIR0018038297094FORT WORTH   TX</v>
      </c>
      <c r="Q101" t="str">
        <f>IF( ISBLANK(LogTable2023[[#This Row],[Category_o]]), IF(ISBLANK(LogTable2023[[#This Row],[Category_i]]), "", LogTable2023[[#This Row],[Category_i]]), LogTable2023[[#This Row],[Category_o]])</f>
        <v>Air Travel</v>
      </c>
      <c r="R101" s="10">
        <f>IF( ISBLANK(LogTable2023[[#This Row],[Amount_o]]), IF(ISBLANK(LogTable2023[[#This Row],[Amount_i]]), "", LogTable2023[[#This Row],[Amount_i]]), LogTable2023[[#This Row],[Amount_o]])</f>
        <v>-557.79999999999995</v>
      </c>
      <c r="S101" s="1" t="str">
        <f>IF( ISBLANK(LogTable2023[[#This Row],[Status_o]]), IF(ISBLANK(LogTable2023[[#This Row],[Status_i]]), "", LogTable2023[[#This Row],[Status_i]]), LogTable2023[[#This Row],[Status_o]])</f>
        <v>Posted</v>
      </c>
      <c r="T101" s="30"/>
    </row>
    <row r="102" spans="1:20" x14ac:dyDescent="0.25">
      <c r="A102" s="4">
        <v>45192</v>
      </c>
      <c r="B102" s="5" t="s">
        <v>152</v>
      </c>
      <c r="C102" s="5" t="s">
        <v>153</v>
      </c>
      <c r="D102" s="5" t="s">
        <v>154</v>
      </c>
      <c r="E102" s="5">
        <v>-135</v>
      </c>
      <c r="F102" s="5" t="s">
        <v>9</v>
      </c>
      <c r="G102" s="5" t="s">
        <v>195</v>
      </c>
      <c r="H102" s="5"/>
      <c r="I102" s="5"/>
      <c r="J102" s="5"/>
      <c r="K102" s="5"/>
      <c r="L102" s="5"/>
      <c r="M102" s="6"/>
      <c r="N102" s="1">
        <f>IF( ISBLANK(LogTable2023[[#This Row],[Date_o]]), IF(ISBLANK(LogTable2023[[#This Row],[Date_i]]), "", LogTable2023[[#This Row],[Date_i]]), LogTable2023[[#This Row],[Date_o]])</f>
        <v>45192</v>
      </c>
      <c r="O102" t="str">
        <f>IF( ISBLANK(LogTable2023[[#This Row],[Description_o]]), IF(ISBLANK(LogTable2023[[#This Row],[Description_i]]), "", LogTable2023[[#This Row],[Description_i]]), LogTable2023[[#This Row],[Description_o]])</f>
        <v>Mcguckin Hardware</v>
      </c>
      <c r="P102" t="str">
        <f>IF( ISBLANK(LogTable2023[[#This Row],[Original Description_o]]), IF(ISBLANK(LogTable2023[[#This Row],[Original Description_i]]), "", LogTable2023[[#This Row],[Original Description_i]]), LogTable2023[[#This Row],[Original Description_o]])</f>
        <v>MCGUCKIN HARDWARE        BOULDER      CO</v>
      </c>
      <c r="Q102" t="str">
        <f>IF( ISBLANK(LogTable2023[[#This Row],[Category_o]]), IF(ISBLANK(LogTable2023[[#This Row],[Category_i]]), "", LogTable2023[[#This Row],[Category_i]]), LogTable2023[[#This Row],[Category_o]])</f>
        <v>Home Improvement</v>
      </c>
      <c r="R102" s="10">
        <f>IF( ISBLANK(LogTable2023[[#This Row],[Amount_o]]), IF(ISBLANK(LogTable2023[[#This Row],[Amount_i]]), "", LogTable2023[[#This Row],[Amount_i]]), LogTable2023[[#This Row],[Amount_o]])</f>
        <v>-135</v>
      </c>
      <c r="S102" s="1" t="str">
        <f>IF( ISBLANK(LogTable2023[[#This Row],[Status_o]]), IF(ISBLANK(LogTable2023[[#This Row],[Status_i]]), "", LogTable2023[[#This Row],[Status_i]]), LogTable2023[[#This Row],[Status_o]])</f>
        <v>Posted</v>
      </c>
      <c r="T102" s="30"/>
    </row>
    <row r="103" spans="1:20" x14ac:dyDescent="0.25">
      <c r="A103" s="4">
        <v>45192</v>
      </c>
      <c r="B103" s="5" t="s">
        <v>167</v>
      </c>
      <c r="C103" s="5" t="s">
        <v>168</v>
      </c>
      <c r="D103" s="5" t="s">
        <v>169</v>
      </c>
      <c r="E103" s="5">
        <v>-40.79</v>
      </c>
      <c r="F103" s="5" t="s">
        <v>9</v>
      </c>
      <c r="G103" s="5" t="s">
        <v>195</v>
      </c>
      <c r="H103" s="5"/>
      <c r="I103" s="5"/>
      <c r="J103" s="5"/>
      <c r="K103" s="5"/>
      <c r="L103" s="5"/>
      <c r="M103" s="6"/>
      <c r="N103" s="1">
        <f>IF( ISBLANK(LogTable2023[[#This Row],[Date_o]]), IF(ISBLANK(LogTable2023[[#This Row],[Date_i]]), "", LogTable2023[[#This Row],[Date_i]]), LogTable2023[[#This Row],[Date_o]])</f>
        <v>45192</v>
      </c>
      <c r="O103" t="str">
        <f>IF( ISBLANK(LogTable2023[[#This Row],[Description_o]]), IF(ISBLANK(LogTable2023[[#This Row],[Description_i]]), "", LogTable2023[[#This Row],[Description_i]]), LogTable2023[[#This Row],[Description_o]])</f>
        <v>U-Haul</v>
      </c>
      <c r="P103" t="str">
        <f>IF( ISBLANK(LogTable2023[[#This Row],[Original Description_o]]), IF(ISBLANK(LogTable2023[[#This Row],[Original Description_i]]), "", LogTable2023[[#This Row],[Original Description_i]]), LogTable2023[[#This Row],[Original Description_o]])</f>
        <v>U-HAUL-CTR-BOULDER #72227BOULDER      CO</v>
      </c>
      <c r="Q103" t="str">
        <f>IF( ISBLANK(LogTable2023[[#This Row],[Category_o]]), IF(ISBLANK(LogTable2023[[#This Row],[Category_i]]), "", LogTable2023[[#This Row],[Category_i]]), LogTable2023[[#This Row],[Category_o]])</f>
        <v>Home Services</v>
      </c>
      <c r="R103" s="10">
        <f>IF( ISBLANK(LogTable2023[[#This Row],[Amount_o]]), IF(ISBLANK(LogTable2023[[#This Row],[Amount_i]]), "", LogTable2023[[#This Row],[Amount_i]]), LogTable2023[[#This Row],[Amount_o]])</f>
        <v>-40.79</v>
      </c>
      <c r="S103" s="1" t="str">
        <f>IF( ISBLANK(LogTable2023[[#This Row],[Status_o]]), IF(ISBLANK(LogTable2023[[#This Row],[Status_i]]), "", LogTable2023[[#This Row],[Status_i]]), LogTable2023[[#This Row],[Status_o]])</f>
        <v>Posted</v>
      </c>
      <c r="T103" s="30"/>
    </row>
    <row r="104" spans="1:20" x14ac:dyDescent="0.25">
      <c r="A104" s="4">
        <v>45190</v>
      </c>
      <c r="B104" s="5" t="s">
        <v>92</v>
      </c>
      <c r="C104" s="5" t="s">
        <v>170</v>
      </c>
      <c r="D104" s="5" t="s">
        <v>54</v>
      </c>
      <c r="E104" s="5">
        <v>-10.89</v>
      </c>
      <c r="F104" s="5" t="s">
        <v>9</v>
      </c>
      <c r="G104" s="5" t="s">
        <v>195</v>
      </c>
      <c r="H104" s="5"/>
      <c r="I104" s="5"/>
      <c r="J104" s="5"/>
      <c r="K104" s="5"/>
      <c r="L104" s="5"/>
      <c r="M104" s="6"/>
      <c r="N104" s="1">
        <f>IF( ISBLANK(LogTable2023[[#This Row],[Date_o]]), IF(ISBLANK(LogTable2023[[#This Row],[Date_i]]), "", LogTable2023[[#This Row],[Date_i]]), LogTable2023[[#This Row],[Date_o]])</f>
        <v>45190</v>
      </c>
      <c r="O104" t="str">
        <f>IF( ISBLANK(LogTable2023[[#This Row],[Description_o]]), IF(ISBLANK(LogTable2023[[#This Row],[Description_i]]), "", LogTable2023[[#This Row],[Description_i]]), LogTable2023[[#This Row],[Description_o]])</f>
        <v>Walgreens</v>
      </c>
      <c r="P104" t="str">
        <f>IF( ISBLANK(LogTable2023[[#This Row],[Original Description_o]]), IF(ISBLANK(LogTable2023[[#This Row],[Original Description_i]]), "", LogTable2023[[#This Row],[Original Description_i]]), LogTable2023[[#This Row],[Original Description_o]])</f>
        <v>WALGREENS #12683         BOULDER      CO</v>
      </c>
      <c r="Q104" t="str">
        <f>IF( ISBLANK(LogTable2023[[#This Row],[Category_o]]), IF(ISBLANK(LogTable2023[[#This Row],[Category_i]]), "", LogTable2023[[#This Row],[Category_i]]), LogTable2023[[#This Row],[Category_o]])</f>
        <v>Pharmacy</v>
      </c>
      <c r="R104" s="10">
        <f>IF( ISBLANK(LogTable2023[[#This Row],[Amount_o]]), IF(ISBLANK(LogTable2023[[#This Row],[Amount_i]]), "", LogTable2023[[#This Row],[Amount_i]]), LogTable2023[[#This Row],[Amount_o]])</f>
        <v>-10.89</v>
      </c>
      <c r="S104" s="1" t="str">
        <f>IF( ISBLANK(LogTable2023[[#This Row],[Status_o]]), IF(ISBLANK(LogTable2023[[#This Row],[Status_i]]), "", LogTable2023[[#This Row],[Status_i]]), LogTable2023[[#This Row],[Status_o]])</f>
        <v>Posted</v>
      </c>
      <c r="T104" s="30"/>
    </row>
    <row r="105" spans="1:20" x14ac:dyDescent="0.25">
      <c r="A105" s="4">
        <v>45189</v>
      </c>
      <c r="B105" s="5" t="s">
        <v>171</v>
      </c>
      <c r="C105" s="5" t="s">
        <v>172</v>
      </c>
      <c r="D105" s="5" t="s">
        <v>154</v>
      </c>
      <c r="E105" s="5">
        <v>-48.94</v>
      </c>
      <c r="F105" s="5" t="s">
        <v>9</v>
      </c>
      <c r="G105" s="5" t="s">
        <v>195</v>
      </c>
      <c r="H105" s="5"/>
      <c r="I105" s="5"/>
      <c r="J105" s="5"/>
      <c r="K105" s="5"/>
      <c r="L105" s="5"/>
      <c r="M105" s="6"/>
      <c r="N105" s="1">
        <f>IF( ISBLANK(LogTable2023[[#This Row],[Date_o]]), IF(ISBLANK(LogTable2023[[#This Row],[Date_i]]), "", LogTable2023[[#This Row],[Date_i]]), LogTable2023[[#This Row],[Date_o]])</f>
        <v>45189</v>
      </c>
      <c r="O105" t="str">
        <f>IF( ISBLANK(LogTable2023[[#This Row],[Description_o]]), IF(ISBLANK(LogTable2023[[#This Row],[Description_i]]), "", LogTable2023[[#This Row],[Description_i]]), LogTable2023[[#This Row],[Description_o]])</f>
        <v>The Home Depot</v>
      </c>
      <c r="P105" t="str">
        <f>IF( ISBLANK(LogTable2023[[#This Row],[Original Description_o]]), IF(ISBLANK(LogTable2023[[#This Row],[Original Description_i]]), "", LogTable2023[[#This Row],[Original Description_i]]), LogTable2023[[#This Row],[Original Description_o]])</f>
        <v>THE HOME DEPOT #1546     BOULDER      CO</v>
      </c>
      <c r="Q105" t="str">
        <f>IF( ISBLANK(LogTable2023[[#This Row],[Category_o]]), IF(ISBLANK(LogTable2023[[#This Row],[Category_i]]), "", LogTable2023[[#This Row],[Category_i]]), LogTable2023[[#This Row],[Category_o]])</f>
        <v>Home Improvement</v>
      </c>
      <c r="R105" s="10">
        <f>IF( ISBLANK(LogTable2023[[#This Row],[Amount_o]]), IF(ISBLANK(LogTable2023[[#This Row],[Amount_i]]), "", LogTable2023[[#This Row],[Amount_i]]), LogTable2023[[#This Row],[Amount_o]])</f>
        <v>-48.94</v>
      </c>
      <c r="S105" s="1" t="str">
        <f>IF( ISBLANK(LogTable2023[[#This Row],[Status_o]]), IF(ISBLANK(LogTable2023[[#This Row],[Status_i]]), "", LogTable2023[[#This Row],[Status_i]]), LogTable2023[[#This Row],[Status_o]])</f>
        <v>Posted</v>
      </c>
      <c r="T105" s="30"/>
    </row>
    <row r="106" spans="1:20" x14ac:dyDescent="0.25">
      <c r="A106" s="4">
        <v>45189</v>
      </c>
      <c r="B106" s="5" t="s">
        <v>77</v>
      </c>
      <c r="C106" s="5" t="s">
        <v>78</v>
      </c>
      <c r="D106" s="5" t="s">
        <v>32</v>
      </c>
      <c r="E106" s="5">
        <v>-50</v>
      </c>
      <c r="F106" s="5" t="s">
        <v>9</v>
      </c>
      <c r="G106" s="5" t="s">
        <v>195</v>
      </c>
      <c r="H106" s="5"/>
      <c r="I106" s="5"/>
      <c r="J106" s="5"/>
      <c r="K106" s="5"/>
      <c r="L106" s="5"/>
      <c r="M106" s="6"/>
      <c r="N106" s="1">
        <f>IF( ISBLANK(LogTable2023[[#This Row],[Date_o]]), IF(ISBLANK(LogTable2023[[#This Row],[Date_i]]), "", LogTable2023[[#This Row],[Date_i]]), LogTable2023[[#This Row],[Date_o]])</f>
        <v>45189</v>
      </c>
      <c r="O106" t="str">
        <f>IF( ISBLANK(LogTable2023[[#This Row],[Description_o]]), IF(ISBLANK(LogTable2023[[#This Row],[Description_i]]), "", LogTable2023[[#This Row],[Description_i]]), LogTable2023[[#This Row],[Description_o]])</f>
        <v>Steam</v>
      </c>
      <c r="P106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*STEAM GAMES      4259522985   WA</v>
      </c>
      <c r="Q106" t="str">
        <f>IF( ISBLANK(LogTable2023[[#This Row],[Category_o]]), IF(ISBLANK(LogTable2023[[#This Row],[Category_i]]), "", LogTable2023[[#This Row],[Category_i]]), LogTable2023[[#This Row],[Category_o]])</f>
        <v>Entertainment</v>
      </c>
      <c r="R106" s="10">
        <f>IF( ISBLANK(LogTable2023[[#This Row],[Amount_o]]), IF(ISBLANK(LogTable2023[[#This Row],[Amount_i]]), "", LogTable2023[[#This Row],[Amount_i]]), LogTable2023[[#This Row],[Amount_o]])</f>
        <v>-50</v>
      </c>
      <c r="S106" s="1" t="str">
        <f>IF( ISBLANK(LogTable2023[[#This Row],[Status_o]]), IF(ISBLANK(LogTable2023[[#This Row],[Status_i]]), "", LogTable2023[[#This Row],[Status_i]]), LogTable2023[[#This Row],[Status_o]])</f>
        <v>Posted</v>
      </c>
      <c r="T106" s="30"/>
    </row>
    <row r="107" spans="1:20" x14ac:dyDescent="0.25">
      <c r="A107" s="4">
        <v>45188</v>
      </c>
      <c r="B107" s="5" t="s">
        <v>173</v>
      </c>
      <c r="C107" s="5" t="s">
        <v>174</v>
      </c>
      <c r="D107" s="5" t="s">
        <v>27</v>
      </c>
      <c r="E107" s="5">
        <v>-0.41</v>
      </c>
      <c r="F107" s="5" t="s">
        <v>9</v>
      </c>
      <c r="G107" s="5" t="s">
        <v>195</v>
      </c>
      <c r="H107" s="5"/>
      <c r="I107" s="5"/>
      <c r="J107" s="5"/>
      <c r="K107" s="5"/>
      <c r="L107" s="5"/>
      <c r="M107" s="6"/>
      <c r="N107" s="1">
        <f>IF( ISBLANK(LogTable2023[[#This Row],[Date_o]]), IF(ISBLANK(LogTable2023[[#This Row],[Date_i]]), "", LogTable2023[[#This Row],[Date_i]]), LogTable2023[[#This Row],[Date_o]])</f>
        <v>45188</v>
      </c>
      <c r="O107" t="str">
        <f>IF( ISBLANK(LogTable2023[[#This Row],[Description_o]]), IF(ISBLANK(LogTable2023[[#This Row],[Description_i]]), "", LogTable2023[[#This Row],[Description_i]]), LogTable2023[[#This Row],[Description_o]])</f>
        <v>Chick-fil-A</v>
      </c>
      <c r="P107" t="str">
        <f>IF( ISBLANK(LogTable2023[[#This Row],[Original Description_o]]), IF(ISBLANK(LogTable2023[[#This Row],[Original Description_i]]), "", LogTable2023[[#This Row],[Original Description_i]]), LogTable2023[[#This Row],[Original Description_o]])</f>
        <v>CHICK-FIL-A #01291       THORNTON     CO</v>
      </c>
      <c r="Q107" t="str">
        <f>IF( ISBLANK(LogTable2023[[#This Row],[Category_o]]), IF(ISBLANK(LogTable2023[[#This Row],[Category_i]]), "", LogTable2023[[#This Row],[Category_i]]), LogTable2023[[#This Row],[Category_o]])</f>
        <v>Fast Food</v>
      </c>
      <c r="R107" s="10">
        <f>IF( ISBLANK(LogTable2023[[#This Row],[Amount_o]]), IF(ISBLANK(LogTable2023[[#This Row],[Amount_i]]), "", LogTable2023[[#This Row],[Amount_i]]), LogTable2023[[#This Row],[Amount_o]])</f>
        <v>-0.41</v>
      </c>
      <c r="S107" s="1" t="str">
        <f>IF( ISBLANK(LogTable2023[[#This Row],[Status_o]]), IF(ISBLANK(LogTable2023[[#This Row],[Status_i]]), "", LogTable2023[[#This Row],[Status_i]]), LogTable2023[[#This Row],[Status_o]])</f>
        <v>Posted</v>
      </c>
      <c r="T107" s="30"/>
    </row>
    <row r="108" spans="1:20" x14ac:dyDescent="0.25">
      <c r="A108" s="4">
        <v>45187</v>
      </c>
      <c r="B108" s="5" t="s">
        <v>175</v>
      </c>
      <c r="C108" s="5" t="s">
        <v>176</v>
      </c>
      <c r="D108" s="5" t="s">
        <v>177</v>
      </c>
      <c r="E108" s="5">
        <v>-215</v>
      </c>
      <c r="F108" s="5" t="s">
        <v>9</v>
      </c>
      <c r="G108" s="5" t="s">
        <v>195</v>
      </c>
      <c r="H108" s="5"/>
      <c r="I108" s="5"/>
      <c r="J108" s="5"/>
      <c r="K108" s="5"/>
      <c r="L108" s="5"/>
      <c r="M108" s="6"/>
      <c r="N108" s="1">
        <f>IF( ISBLANK(LogTable2023[[#This Row],[Date_o]]), IF(ISBLANK(LogTable2023[[#This Row],[Date_i]]), "", LogTable2023[[#This Row],[Date_i]]), LogTable2023[[#This Row],[Date_o]])</f>
        <v>45187</v>
      </c>
      <c r="O108" t="str">
        <f>IF( ISBLANK(LogTable2023[[#This Row],[Description_o]]), IF(ISBLANK(LogTable2023[[#This Row],[Description_i]]), "", LogTable2023[[#This Row],[Description_i]]), LogTable2023[[#This Row],[Description_o]])</f>
        <v>Ysi Tennyson Place</v>
      </c>
      <c r="P108" t="str">
        <f>IF( ISBLANK(LogTable2023[[#This Row],[Original Description_o]]), IF(ISBLANK(LogTable2023[[#This Row],[Original Description_i]]), "", LogTable2023[[#This Row],[Original Description_i]]), LogTable2023[[#This Row],[Original Description_o]])</f>
        <v>YSI*Tennyson Place       303-3331999  CO</v>
      </c>
      <c r="Q108" t="str">
        <f>IF( ISBLANK(LogTable2023[[#This Row],[Category_o]]), IF(ISBLANK(LogTable2023[[#This Row],[Category_i]]), "", LogTable2023[[#This Row],[Category_i]]), LogTable2023[[#This Row],[Category_o]])</f>
        <v>Mortgage &amp; Rent</v>
      </c>
      <c r="R108" s="10">
        <f>IF( ISBLANK(LogTable2023[[#This Row],[Amount_o]]), IF(ISBLANK(LogTable2023[[#This Row],[Amount_i]]), "", LogTable2023[[#This Row],[Amount_i]]), LogTable2023[[#This Row],[Amount_o]])</f>
        <v>-215</v>
      </c>
      <c r="S108" s="1" t="str">
        <f>IF( ISBLANK(LogTable2023[[#This Row],[Status_o]]), IF(ISBLANK(LogTable2023[[#This Row],[Status_i]]), "", LogTable2023[[#This Row],[Status_i]]), LogTable2023[[#This Row],[Status_o]])</f>
        <v>Posted</v>
      </c>
      <c r="T108" s="30"/>
    </row>
    <row r="109" spans="1:20" x14ac:dyDescent="0.25">
      <c r="A109" s="4">
        <v>45187</v>
      </c>
      <c r="B109" s="5" t="s">
        <v>178</v>
      </c>
      <c r="C109" s="5" t="s">
        <v>179</v>
      </c>
      <c r="D109" s="5" t="s">
        <v>21</v>
      </c>
      <c r="E109" s="5">
        <v>-12.18</v>
      </c>
      <c r="F109" s="5" t="s">
        <v>9</v>
      </c>
      <c r="G109" s="5" t="s">
        <v>195</v>
      </c>
      <c r="H109" s="5"/>
      <c r="I109" s="5"/>
      <c r="J109" s="5"/>
      <c r="K109" s="5"/>
      <c r="L109" s="5"/>
      <c r="M109" s="6"/>
      <c r="N109" s="1">
        <f>IF( ISBLANK(LogTable2023[[#This Row],[Date_o]]), IF(ISBLANK(LogTable2023[[#This Row],[Date_i]]), "", LogTable2023[[#This Row],[Date_i]]), LogTable2023[[#This Row],[Date_o]])</f>
        <v>45187</v>
      </c>
      <c r="O109" t="str">
        <f>IF( ISBLANK(LogTable2023[[#This Row],[Description_o]]), IF(ISBLANK(LogTable2023[[#This Row],[Description_i]]), "", LogTable2023[[#This Row],[Description_i]]), LogTable2023[[#This Row],[Description_o]])</f>
        <v>Cava Boulder</v>
      </c>
      <c r="P109" t="str">
        <f>IF( ISBLANK(LogTable2023[[#This Row],[Original Description_o]]), IF(ISBLANK(LogTable2023[[#This Row],[Original Description_i]]), "", LogTable2023[[#This Row],[Original Description_i]]), LogTable2023[[#This Row],[Original Description_o]])</f>
        <v>10106 CAVA BOULDER       BOULDER      CO</v>
      </c>
      <c r="Q109" t="str">
        <f>IF( ISBLANK(LogTable2023[[#This Row],[Category_o]]), IF(ISBLANK(LogTable2023[[#This Row],[Category_i]]), "", LogTable2023[[#This Row],[Category_i]]), LogTable2023[[#This Row],[Category_o]])</f>
        <v>Restaurants</v>
      </c>
      <c r="R109" s="10">
        <f>IF( ISBLANK(LogTable2023[[#This Row],[Amount_o]]), IF(ISBLANK(LogTable2023[[#This Row],[Amount_i]]), "", LogTable2023[[#This Row],[Amount_i]]), LogTable2023[[#This Row],[Amount_o]])</f>
        <v>-12.18</v>
      </c>
      <c r="S109" s="1" t="str">
        <f>IF( ISBLANK(LogTable2023[[#This Row],[Status_o]]), IF(ISBLANK(LogTable2023[[#This Row],[Status_i]]), "", LogTable2023[[#This Row],[Status_i]]), LogTable2023[[#This Row],[Status_o]])</f>
        <v>Posted</v>
      </c>
      <c r="T109" s="30"/>
    </row>
    <row r="110" spans="1:20" x14ac:dyDescent="0.25">
      <c r="A110" s="4">
        <v>45187</v>
      </c>
      <c r="B110" s="5" t="s">
        <v>180</v>
      </c>
      <c r="C110" s="5" t="s">
        <v>181</v>
      </c>
      <c r="D110" s="5" t="s">
        <v>15</v>
      </c>
      <c r="E110" s="5">
        <v>-71.59</v>
      </c>
      <c r="F110" s="5" t="s">
        <v>9</v>
      </c>
      <c r="G110" s="5" t="s">
        <v>195</v>
      </c>
      <c r="H110" s="5"/>
      <c r="I110" s="5"/>
      <c r="J110" s="5"/>
      <c r="K110" s="5"/>
      <c r="L110" s="5"/>
      <c r="M110" s="6"/>
      <c r="N110" s="1">
        <f>IF( ISBLANK(LogTable2023[[#This Row],[Date_o]]), IF(ISBLANK(LogTable2023[[#This Row],[Date_i]]), "", LogTable2023[[#This Row],[Date_i]]), LogTable2023[[#This Row],[Date_o]])</f>
        <v>45187</v>
      </c>
      <c r="O110" t="str">
        <f>IF( ISBLANK(LogTable2023[[#This Row],[Description_o]]), IF(ISBLANK(LogTable2023[[#This Row],[Description_i]]), "", LogTable2023[[#This Row],[Description_i]]), LogTable2023[[#This Row],[Description_o]])</f>
        <v>Safeway</v>
      </c>
      <c r="P110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#2911            BOULDER      CO</v>
      </c>
      <c r="Q110" t="str">
        <f>IF( ISBLANK(LogTable2023[[#This Row],[Category_o]]), IF(ISBLANK(LogTable2023[[#This Row],[Category_i]]), "", LogTable2023[[#This Row],[Category_i]]), LogTable2023[[#This Row],[Category_o]])</f>
        <v>Groceries</v>
      </c>
      <c r="R110" s="10">
        <f>IF( ISBLANK(LogTable2023[[#This Row],[Amount_o]]), IF(ISBLANK(LogTable2023[[#This Row],[Amount_i]]), "", LogTable2023[[#This Row],[Amount_i]]), LogTable2023[[#This Row],[Amount_o]])</f>
        <v>-71.59</v>
      </c>
      <c r="S110" s="1" t="str">
        <f>IF( ISBLANK(LogTable2023[[#This Row],[Status_o]]), IF(ISBLANK(LogTable2023[[#This Row],[Status_i]]), "", LogTable2023[[#This Row],[Status_i]]), LogTable2023[[#This Row],[Status_o]])</f>
        <v>Posted</v>
      </c>
      <c r="T110" s="30"/>
    </row>
    <row r="111" spans="1:20" x14ac:dyDescent="0.25">
      <c r="A111" s="4">
        <v>45187</v>
      </c>
      <c r="B111" s="5" t="s">
        <v>77</v>
      </c>
      <c r="C111" s="5" t="s">
        <v>78</v>
      </c>
      <c r="D111" s="5" t="s">
        <v>32</v>
      </c>
      <c r="E111" s="5">
        <v>-10.81</v>
      </c>
      <c r="F111" s="5" t="s">
        <v>9</v>
      </c>
      <c r="G111" s="5" t="s">
        <v>195</v>
      </c>
      <c r="H111" s="5"/>
      <c r="I111" s="5"/>
      <c r="J111" s="5"/>
      <c r="K111" s="5"/>
      <c r="L111" s="5"/>
      <c r="M111" s="6"/>
      <c r="N111" s="1">
        <f>IF( ISBLANK(LogTable2023[[#This Row],[Date_o]]), IF(ISBLANK(LogTable2023[[#This Row],[Date_i]]), "", LogTable2023[[#This Row],[Date_i]]), LogTable2023[[#This Row],[Date_o]])</f>
        <v>45187</v>
      </c>
      <c r="O111" t="str">
        <f>IF( ISBLANK(LogTable2023[[#This Row],[Description_o]]), IF(ISBLANK(LogTable2023[[#This Row],[Description_i]]), "", LogTable2023[[#This Row],[Description_i]]), LogTable2023[[#This Row],[Description_o]])</f>
        <v>Steam</v>
      </c>
      <c r="P111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*STEAM GAMES      4259522985   WA</v>
      </c>
      <c r="Q111" t="str">
        <f>IF( ISBLANK(LogTable2023[[#This Row],[Category_o]]), IF(ISBLANK(LogTable2023[[#This Row],[Category_i]]), "", LogTable2023[[#This Row],[Category_i]]), LogTable2023[[#This Row],[Category_o]])</f>
        <v>Entertainment</v>
      </c>
      <c r="R111" s="10">
        <f>IF( ISBLANK(LogTable2023[[#This Row],[Amount_o]]), IF(ISBLANK(LogTable2023[[#This Row],[Amount_i]]), "", LogTable2023[[#This Row],[Amount_i]]), LogTable2023[[#This Row],[Amount_o]])</f>
        <v>-10.81</v>
      </c>
      <c r="S111" s="1" t="str">
        <f>IF( ISBLANK(LogTable2023[[#This Row],[Status_o]]), IF(ISBLANK(LogTable2023[[#This Row],[Status_i]]), "", LogTable2023[[#This Row],[Status_i]]), LogTable2023[[#This Row],[Status_o]])</f>
        <v>Posted</v>
      </c>
      <c r="T111" s="30"/>
    </row>
    <row r="112" spans="1:20" x14ac:dyDescent="0.25">
      <c r="A112" s="4">
        <v>45187</v>
      </c>
      <c r="B112" s="5" t="s">
        <v>182</v>
      </c>
      <c r="C112" s="5" t="s">
        <v>183</v>
      </c>
      <c r="D112" s="5" t="s">
        <v>12</v>
      </c>
      <c r="E112" s="5">
        <v>-38.17</v>
      </c>
      <c r="F112" s="5" t="s">
        <v>9</v>
      </c>
      <c r="G112" s="5" t="s">
        <v>195</v>
      </c>
      <c r="H112" s="5"/>
      <c r="I112" s="5"/>
      <c r="J112" s="5"/>
      <c r="K112" s="5"/>
      <c r="L112" s="5"/>
      <c r="M112" s="6"/>
      <c r="N112" s="1">
        <f>IF( ISBLANK(LogTable2023[[#This Row],[Date_o]]), IF(ISBLANK(LogTable2023[[#This Row],[Date_i]]), "", LogTable2023[[#This Row],[Date_i]]), LogTable2023[[#This Row],[Date_o]])</f>
        <v>45187</v>
      </c>
      <c r="O112" t="str">
        <f>IF( ISBLANK(LogTable2023[[#This Row],[Description_o]]), IF(ISBLANK(LogTable2023[[#This Row],[Description_i]]), "", LogTable2023[[#This Row],[Description_i]]), LogTable2023[[#This Row],[Description_o]])</f>
        <v>Target</v>
      </c>
      <c r="P112" t="str">
        <f>IF( ISBLANK(LogTable2023[[#This Row],[Original Description_o]]), IF(ISBLANK(LogTable2023[[#This Row],[Original Description_i]]), "", LogTable2023[[#This Row],[Original Description_i]]), LogTable2023[[#This Row],[Original Description_o]])</f>
        <v>TARGET        00000646   BOULDER      CO</v>
      </c>
      <c r="Q112" t="str">
        <f>IF( ISBLANK(LogTable2023[[#This Row],[Category_o]]), IF(ISBLANK(LogTable2023[[#This Row],[Category_i]]), "", LogTable2023[[#This Row],[Category_i]]), LogTable2023[[#This Row],[Category_o]])</f>
        <v>Shopping</v>
      </c>
      <c r="R112" s="10">
        <f>IF( ISBLANK(LogTable2023[[#This Row],[Amount_o]]), IF(ISBLANK(LogTable2023[[#This Row],[Amount_i]]), "", LogTable2023[[#This Row],[Amount_i]]), LogTable2023[[#This Row],[Amount_o]])</f>
        <v>-38.17</v>
      </c>
      <c r="S112" s="1" t="str">
        <f>IF( ISBLANK(LogTable2023[[#This Row],[Status_o]]), IF(ISBLANK(LogTable2023[[#This Row],[Status_i]]), "", LogTable2023[[#This Row],[Status_i]]), LogTable2023[[#This Row],[Status_o]])</f>
        <v>Posted</v>
      </c>
      <c r="T112" s="30"/>
    </row>
    <row r="113" spans="1:20" x14ac:dyDescent="0.25">
      <c r="A113" s="4">
        <v>45185</v>
      </c>
      <c r="B113" s="5" t="s">
        <v>184</v>
      </c>
      <c r="C113" s="5" t="s">
        <v>185</v>
      </c>
      <c r="D113" s="5" t="s">
        <v>39</v>
      </c>
      <c r="E113" s="5">
        <v>-43.81</v>
      </c>
      <c r="F113" s="5" t="s">
        <v>9</v>
      </c>
      <c r="G113" s="5" t="s">
        <v>195</v>
      </c>
      <c r="H113" s="5"/>
      <c r="I113" s="5"/>
      <c r="J113" s="5"/>
      <c r="K113" s="5"/>
      <c r="L113" s="5"/>
      <c r="M113" s="6"/>
      <c r="N113" s="1">
        <f>IF( ISBLANK(LogTable2023[[#This Row],[Date_o]]), IF(ISBLANK(LogTable2023[[#This Row],[Date_i]]), "", LogTable2023[[#This Row],[Date_i]]), LogTable2023[[#This Row],[Date_o]])</f>
        <v>45185</v>
      </c>
      <c r="O113" t="str">
        <f>IF( ISBLANK(LogTable2023[[#This Row],[Description_o]]), IF(ISBLANK(LogTable2023[[#This Row],[Description_i]]), "", LogTable2023[[#This Row],[Description_i]]), LogTable2023[[#This Row],[Description_o]])</f>
        <v>Circle K</v>
      </c>
      <c r="P113" t="str">
        <f>IF( ISBLANK(LogTable2023[[#This Row],[Original Description_o]]), IF(ISBLANK(LogTable2023[[#This Row],[Original Description_i]]), "", LogTable2023[[#This Row],[Original Description_i]]), LogTable2023[[#This Row],[Original Description_o]])</f>
        <v>CIRCLE K # 41110         BOULDER      CO</v>
      </c>
      <c r="Q113" t="str">
        <f>IF( ISBLANK(LogTable2023[[#This Row],[Category_o]]), IF(ISBLANK(LogTable2023[[#This Row],[Category_i]]), "", LogTable2023[[#This Row],[Category_i]]), LogTable2023[[#This Row],[Category_o]])</f>
        <v>Gas</v>
      </c>
      <c r="R113" s="10">
        <f>IF( ISBLANK(LogTable2023[[#This Row],[Amount_o]]), IF(ISBLANK(LogTable2023[[#This Row],[Amount_i]]), "", LogTable2023[[#This Row],[Amount_i]]), LogTable2023[[#This Row],[Amount_o]])</f>
        <v>-43.81</v>
      </c>
      <c r="S113" s="1" t="str">
        <f>IF( ISBLANK(LogTable2023[[#This Row],[Status_o]]), IF(ISBLANK(LogTable2023[[#This Row],[Status_i]]), "", LogTable2023[[#This Row],[Status_i]]), LogTable2023[[#This Row],[Status_o]])</f>
        <v>Posted</v>
      </c>
      <c r="T113" s="30"/>
    </row>
    <row r="114" spans="1:20" x14ac:dyDescent="0.25">
      <c r="A114" s="4">
        <v>45185</v>
      </c>
      <c r="B114" s="5" t="s">
        <v>100</v>
      </c>
      <c r="C114" s="5" t="s">
        <v>101</v>
      </c>
      <c r="D114" s="5" t="s">
        <v>32</v>
      </c>
      <c r="E114" s="5">
        <v>-2</v>
      </c>
      <c r="F114" s="5" t="s">
        <v>9</v>
      </c>
      <c r="G114" s="5" t="s">
        <v>195</v>
      </c>
      <c r="H114" s="5"/>
      <c r="I114" s="5"/>
      <c r="J114" s="5"/>
      <c r="K114" s="5"/>
      <c r="L114" s="5"/>
      <c r="M114" s="6"/>
      <c r="N114" s="1">
        <f>IF( ISBLANK(LogTable2023[[#This Row],[Date_o]]), IF(ISBLANK(LogTable2023[[#This Row],[Date_i]]), "", LogTable2023[[#This Row],[Date_i]]), LogTable2023[[#This Row],[Date_o]])</f>
        <v>45185</v>
      </c>
      <c r="O114" t="str">
        <f>IF( ISBLANK(LogTable2023[[#This Row],[Description_o]]), IF(ISBLANK(LogTable2023[[#This Row],[Description_i]]), "", LogTable2023[[#This Row],[Description_i]]), LogTable2023[[#This Row],[Description_o]])</f>
        <v>Patreon</v>
      </c>
      <c r="P114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*PATREON INC  MEMB402-935-7733 CA</v>
      </c>
      <c r="Q114" t="str">
        <f>IF( ISBLANK(LogTable2023[[#This Row],[Category_o]]), IF(ISBLANK(LogTable2023[[#This Row],[Category_i]]), "", LogTable2023[[#This Row],[Category_i]]), LogTable2023[[#This Row],[Category_o]])</f>
        <v>Entertainment</v>
      </c>
      <c r="R114" s="10">
        <f>IF( ISBLANK(LogTable2023[[#This Row],[Amount_o]]), IF(ISBLANK(LogTable2023[[#This Row],[Amount_i]]), "", LogTable2023[[#This Row],[Amount_i]]), LogTable2023[[#This Row],[Amount_o]])</f>
        <v>-2</v>
      </c>
      <c r="S114" s="1" t="str">
        <f>IF( ISBLANK(LogTable2023[[#This Row],[Status_o]]), IF(ISBLANK(LogTable2023[[#This Row],[Status_i]]), "", LogTable2023[[#This Row],[Status_i]]), LogTable2023[[#This Row],[Status_o]])</f>
        <v>Posted</v>
      </c>
      <c r="T114" s="30"/>
    </row>
    <row r="115" spans="1:20" x14ac:dyDescent="0.25">
      <c r="A115" s="4">
        <v>45183</v>
      </c>
      <c r="B115" s="5" t="s">
        <v>108</v>
      </c>
      <c r="C115" s="5" t="s">
        <v>109</v>
      </c>
      <c r="D115" s="5" t="s">
        <v>186</v>
      </c>
      <c r="E115" s="5">
        <v>25</v>
      </c>
      <c r="F115" s="5" t="s">
        <v>9</v>
      </c>
      <c r="G115" s="5" t="s">
        <v>195</v>
      </c>
      <c r="H115" s="5"/>
      <c r="I115" s="5"/>
      <c r="J115" s="5"/>
      <c r="K115" s="5"/>
      <c r="L115" s="5"/>
      <c r="M115" s="6"/>
      <c r="N115" s="1">
        <f>IF( ISBLANK(LogTable2023[[#This Row],[Date_o]]), IF(ISBLANK(LogTable2023[[#This Row],[Date_i]]), "", LogTable2023[[#This Row],[Date_i]]), LogTable2023[[#This Row],[Date_o]])</f>
        <v>45183</v>
      </c>
      <c r="O115" t="str">
        <f>IF( ISBLANK(LogTable2023[[#This Row],[Description_o]]), IF(ISBLANK(LogTable2023[[#This Row],[Description_i]]), "", LogTable2023[[#This Row],[Description_i]]), LogTable2023[[#This Row],[Description_o]])</f>
        <v>Recurring Reward Points Redemption</v>
      </c>
      <c r="P115" t="str">
        <f>IF( ISBLANK(LogTable2023[[#This Row],[Original Description_o]]), IF(ISBLANK(LogTable2023[[#This Row],[Original Description_i]]), "", LogTable2023[[#This Row],[Original Description_i]]), LogTable2023[[#This Row],[Original Description_o]])</f>
        <v>RECURRING REWARD POINTS REDEMPTION</v>
      </c>
      <c r="Q115" t="str">
        <f>IF( ISBLANK(LogTable2023[[#This Row],[Category_o]]), IF(ISBLANK(LogTable2023[[#This Row],[Category_i]]), "", LogTable2023[[#This Row],[Category_i]]), LogTable2023[[#This Row],[Category_o]])</f>
        <v>Credit Card Payment</v>
      </c>
      <c r="R115" s="10">
        <f>IF( ISBLANK(LogTable2023[[#This Row],[Amount_o]]), IF(ISBLANK(LogTable2023[[#This Row],[Amount_i]]), "", LogTable2023[[#This Row],[Amount_i]]), LogTable2023[[#This Row],[Amount_o]])</f>
        <v>25</v>
      </c>
      <c r="S115" s="1" t="str">
        <f>IF( ISBLANK(LogTable2023[[#This Row],[Status_o]]), IF(ISBLANK(LogTable2023[[#This Row],[Status_i]]), "", LogTable2023[[#This Row],[Status_i]]), LogTable2023[[#This Row],[Status_o]])</f>
        <v>Posted</v>
      </c>
      <c r="T115" s="30"/>
    </row>
    <row r="116" spans="1:20" x14ac:dyDescent="0.25">
      <c r="A116" s="4">
        <v>45182</v>
      </c>
      <c r="B116" s="5" t="s">
        <v>187</v>
      </c>
      <c r="C116" s="5" t="s">
        <v>188</v>
      </c>
      <c r="D116" s="5" t="s">
        <v>27</v>
      </c>
      <c r="E116" s="5">
        <v>-12.86</v>
      </c>
      <c r="F116" s="5" t="s">
        <v>9</v>
      </c>
      <c r="G116" s="5" t="s">
        <v>195</v>
      </c>
      <c r="H116" s="5"/>
      <c r="I116" s="5"/>
      <c r="J116" s="5"/>
      <c r="K116" s="5"/>
      <c r="L116" s="5"/>
      <c r="M116" s="6"/>
      <c r="N116" s="1">
        <f>IF( ISBLANK(LogTable2023[[#This Row],[Date_o]]), IF(ISBLANK(LogTable2023[[#This Row],[Date_i]]), "", LogTable2023[[#This Row],[Date_i]]), LogTable2023[[#This Row],[Date_o]])</f>
        <v>45182</v>
      </c>
      <c r="O116" t="str">
        <f>IF( ISBLANK(LogTable2023[[#This Row],[Description_o]]), IF(ISBLANK(LogTable2023[[#This Row],[Description_i]]), "", LogTable2023[[#This Row],[Description_i]]), LogTable2023[[#This Row],[Description_o]])</f>
        <v>Tokyo Joe's</v>
      </c>
      <c r="P116" t="str">
        <f>IF( ISBLANK(LogTable2023[[#This Row],[Original Description_o]]), IF(ISBLANK(LogTable2023[[#This Row],[Original Description_i]]), "", LogTable2023[[#This Row],[Original Description_i]]), LogTable2023[[#This Row],[Original Description_o]])</f>
        <v>TOKYO JOES 120TH 006     612-3607277  CO</v>
      </c>
      <c r="Q116" t="str">
        <f>IF( ISBLANK(LogTable2023[[#This Row],[Category_o]]), IF(ISBLANK(LogTable2023[[#This Row],[Category_i]]), "", LogTable2023[[#This Row],[Category_i]]), LogTable2023[[#This Row],[Category_o]])</f>
        <v>Fast Food</v>
      </c>
      <c r="R116" s="10">
        <f>IF( ISBLANK(LogTable2023[[#This Row],[Amount_o]]), IF(ISBLANK(LogTable2023[[#This Row],[Amount_i]]), "", LogTable2023[[#This Row],[Amount_i]]), LogTable2023[[#This Row],[Amount_o]])</f>
        <v>-12.86</v>
      </c>
      <c r="S116" s="1" t="str">
        <f>IF( ISBLANK(LogTable2023[[#This Row],[Status_o]]), IF(ISBLANK(LogTable2023[[#This Row],[Status_i]]), "", LogTable2023[[#This Row],[Status_i]]), LogTable2023[[#This Row],[Status_o]])</f>
        <v>Posted</v>
      </c>
      <c r="T116" s="30"/>
    </row>
    <row r="117" spans="1:20" x14ac:dyDescent="0.25">
      <c r="A117" s="4">
        <v>45182</v>
      </c>
      <c r="B117" s="5" t="s">
        <v>180</v>
      </c>
      <c r="C117" s="5" t="s">
        <v>181</v>
      </c>
      <c r="D117" s="5" t="s">
        <v>15</v>
      </c>
      <c r="E117" s="5">
        <v>-33.19</v>
      </c>
      <c r="F117" s="5" t="s">
        <v>9</v>
      </c>
      <c r="G117" s="5" t="s">
        <v>195</v>
      </c>
      <c r="H117" s="5"/>
      <c r="I117" s="5"/>
      <c r="J117" s="5"/>
      <c r="K117" s="5"/>
      <c r="L117" s="5"/>
      <c r="M117" s="6"/>
      <c r="N117" s="1">
        <f>IF( ISBLANK(LogTable2023[[#This Row],[Date_o]]), IF(ISBLANK(LogTable2023[[#This Row],[Date_i]]), "", LogTable2023[[#This Row],[Date_i]]), LogTable2023[[#This Row],[Date_o]])</f>
        <v>45182</v>
      </c>
      <c r="O117" t="str">
        <f>IF( ISBLANK(LogTable2023[[#This Row],[Description_o]]), IF(ISBLANK(LogTable2023[[#This Row],[Description_i]]), "", LogTable2023[[#This Row],[Description_i]]), LogTable2023[[#This Row],[Description_o]])</f>
        <v>Safeway</v>
      </c>
      <c r="P117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#2911            BOULDER      CO</v>
      </c>
      <c r="Q117" t="str">
        <f>IF( ISBLANK(LogTable2023[[#This Row],[Category_o]]), IF(ISBLANK(LogTable2023[[#This Row],[Category_i]]), "", LogTable2023[[#This Row],[Category_i]]), LogTable2023[[#This Row],[Category_o]])</f>
        <v>Groceries</v>
      </c>
      <c r="R117" s="10">
        <f>IF( ISBLANK(LogTable2023[[#This Row],[Amount_o]]), IF(ISBLANK(LogTable2023[[#This Row],[Amount_i]]), "", LogTable2023[[#This Row],[Amount_i]]), LogTable2023[[#This Row],[Amount_o]])</f>
        <v>-33.19</v>
      </c>
      <c r="S117" s="1" t="str">
        <f>IF( ISBLANK(LogTable2023[[#This Row],[Status_o]]), IF(ISBLANK(LogTable2023[[#This Row],[Status_i]]), "", LogTable2023[[#This Row],[Status_i]]), LogTable2023[[#This Row],[Status_o]])</f>
        <v>Posted</v>
      </c>
      <c r="T117" s="30"/>
    </row>
    <row r="118" spans="1:20" x14ac:dyDescent="0.25">
      <c r="A118" s="4">
        <v>45181</v>
      </c>
      <c r="B118" s="5" t="s">
        <v>57</v>
      </c>
      <c r="C118" s="5" t="s">
        <v>58</v>
      </c>
      <c r="D118" s="5" t="s">
        <v>47</v>
      </c>
      <c r="E118" s="5">
        <v>-16.170000000000002</v>
      </c>
      <c r="F118" s="5" t="s">
        <v>9</v>
      </c>
      <c r="G118" s="5" t="s">
        <v>195</v>
      </c>
      <c r="H118" s="5"/>
      <c r="I118" s="5"/>
      <c r="J118" s="5"/>
      <c r="K118" s="5"/>
      <c r="L118" s="5"/>
      <c r="M118" s="6"/>
      <c r="N118" s="1">
        <f>IF( ISBLANK(LogTable2023[[#This Row],[Date_o]]), IF(ISBLANK(LogTable2023[[#This Row],[Date_i]]), "", LogTable2023[[#This Row],[Date_i]]), LogTable2023[[#This Row],[Date_o]])</f>
        <v>45181</v>
      </c>
      <c r="O118" t="str">
        <f>IF( ISBLANK(LogTable2023[[#This Row],[Description_o]]), IF(ISBLANK(LogTable2023[[#This Row],[Description_i]]), "", LogTable2023[[#This Row],[Description_i]]), LogTable2023[[#This Row],[Description_o]])</f>
        <v>Mugi Ramen and Poke</v>
      </c>
      <c r="P118" t="str">
        <f>IF( ISBLANK(LogTable2023[[#This Row],[Original Description_o]]), IF(ISBLANK(LogTable2023[[#This Row],[Original Description_i]]), "", LogTable2023[[#This Row],[Original Description_i]]), LogTable2023[[#This Row],[Original Description_o]])</f>
        <v>MUGI RAMEN AND POKE      WESTMINSTER  CO</v>
      </c>
      <c r="Q118" t="str">
        <f>IF( ISBLANK(LogTable2023[[#This Row],[Category_o]]), IF(ISBLANK(LogTable2023[[#This Row],[Category_i]]), "", LogTable2023[[#This Row],[Category_i]]), LogTable2023[[#This Row],[Category_o]])</f>
        <v>Food &amp; Dining</v>
      </c>
      <c r="R118" s="10">
        <f>IF( ISBLANK(LogTable2023[[#This Row],[Amount_o]]), IF(ISBLANK(LogTable2023[[#This Row],[Amount_i]]), "", LogTable2023[[#This Row],[Amount_i]]), LogTable2023[[#This Row],[Amount_o]])</f>
        <v>-16.170000000000002</v>
      </c>
      <c r="S118" s="1" t="str">
        <f>IF( ISBLANK(LogTable2023[[#This Row],[Status_o]]), IF(ISBLANK(LogTable2023[[#This Row],[Status_i]]), "", LogTable2023[[#This Row],[Status_i]]), LogTable2023[[#This Row],[Status_o]])</f>
        <v>Posted</v>
      </c>
      <c r="T118" s="30"/>
    </row>
    <row r="119" spans="1:20" x14ac:dyDescent="0.25">
      <c r="A119" s="4">
        <v>45181</v>
      </c>
      <c r="B119" s="5" t="s">
        <v>92</v>
      </c>
      <c r="C119" s="5" t="s">
        <v>170</v>
      </c>
      <c r="D119" s="5" t="s">
        <v>54</v>
      </c>
      <c r="E119" s="5">
        <v>-4.7699999999999996</v>
      </c>
      <c r="F119" s="5" t="s">
        <v>9</v>
      </c>
      <c r="G119" s="5" t="s">
        <v>195</v>
      </c>
      <c r="H119" s="5"/>
      <c r="I119" s="5"/>
      <c r="J119" s="5"/>
      <c r="K119" s="5"/>
      <c r="L119" s="5"/>
      <c r="M119" s="6"/>
      <c r="N119" s="1">
        <f>IF( ISBLANK(LogTable2023[[#This Row],[Date_o]]), IF(ISBLANK(LogTable2023[[#This Row],[Date_i]]), "", LogTable2023[[#This Row],[Date_i]]), LogTable2023[[#This Row],[Date_o]])</f>
        <v>45181</v>
      </c>
      <c r="O119" t="str">
        <f>IF( ISBLANK(LogTable2023[[#This Row],[Description_o]]), IF(ISBLANK(LogTable2023[[#This Row],[Description_i]]), "", LogTable2023[[#This Row],[Description_i]]), LogTable2023[[#This Row],[Description_o]])</f>
        <v>Walgreens</v>
      </c>
      <c r="P119" t="str">
        <f>IF( ISBLANK(LogTable2023[[#This Row],[Original Description_o]]), IF(ISBLANK(LogTable2023[[#This Row],[Original Description_i]]), "", LogTable2023[[#This Row],[Original Description_i]]), LogTable2023[[#This Row],[Original Description_o]])</f>
        <v>WALGREENS #12683         BOULDER      CO</v>
      </c>
      <c r="Q119" t="str">
        <f>IF( ISBLANK(LogTable2023[[#This Row],[Category_o]]), IF(ISBLANK(LogTable2023[[#This Row],[Category_i]]), "", LogTable2023[[#This Row],[Category_i]]), LogTable2023[[#This Row],[Category_o]])</f>
        <v>Pharmacy</v>
      </c>
      <c r="R119" s="10">
        <f>IF( ISBLANK(LogTable2023[[#This Row],[Amount_o]]), IF(ISBLANK(LogTable2023[[#This Row],[Amount_i]]), "", LogTable2023[[#This Row],[Amount_i]]), LogTable2023[[#This Row],[Amount_o]])</f>
        <v>-4.7699999999999996</v>
      </c>
      <c r="S119" s="1" t="str">
        <f>IF( ISBLANK(LogTable2023[[#This Row],[Status_o]]), IF(ISBLANK(LogTable2023[[#This Row],[Status_i]]), "", LogTable2023[[#This Row],[Status_i]]), LogTable2023[[#This Row],[Status_o]])</f>
        <v>Posted</v>
      </c>
      <c r="T119" s="30"/>
    </row>
    <row r="120" spans="1:20" x14ac:dyDescent="0.25">
      <c r="A120" s="4">
        <v>45181</v>
      </c>
      <c r="B120" s="5">
        <v>127311211</v>
      </c>
      <c r="C120" s="5" t="s">
        <v>106</v>
      </c>
      <c r="D120" s="5" t="s">
        <v>107</v>
      </c>
      <c r="E120" s="5">
        <v>647.51</v>
      </c>
      <c r="F120" s="5" t="s">
        <v>9</v>
      </c>
      <c r="G120" s="5" t="s">
        <v>195</v>
      </c>
      <c r="H120" s="5"/>
      <c r="I120" s="5"/>
      <c r="J120" s="5"/>
      <c r="K120" s="5"/>
      <c r="L120" s="5"/>
      <c r="M120" s="6"/>
      <c r="N120" s="1">
        <f>IF( ISBLANK(LogTable2023[[#This Row],[Date_o]]), IF(ISBLANK(LogTable2023[[#This Row],[Date_i]]), "", LogTable2023[[#This Row],[Date_i]]), LogTable2023[[#This Row],[Date_o]])</f>
        <v>45181</v>
      </c>
      <c r="O120">
        <f>IF( ISBLANK(LogTable2023[[#This Row],[Description_o]]), IF(ISBLANK(LogTable2023[[#This Row],[Description_i]]), "", LogTable2023[[#This Row],[Description_i]]), LogTable2023[[#This Row],[Description_o]])</f>
        <v>127311211</v>
      </c>
      <c r="P120" t="str">
        <f>IF( ISBLANK(LogTable2023[[#This Row],[Original Description_o]]), IF(ISBLANK(LogTable2023[[#This Row],[Original Description_i]]), "", LogTable2023[[#This Row],[Original Description_i]]), LogTable2023[[#This Row],[Original Description_o]])</f>
        <v>AUTOMATIC PAYMENT - THANK YOU</v>
      </c>
      <c r="Q120" t="str">
        <f>IF( ISBLANK(LogTable2023[[#This Row],[Category_o]]), IF(ISBLANK(LogTable2023[[#This Row],[Category_i]]), "", LogTable2023[[#This Row],[Category_i]]), LogTable2023[[#This Row],[Category_o]])</f>
        <v>Uncategorized</v>
      </c>
      <c r="R120" s="10">
        <f>IF( ISBLANK(LogTable2023[[#This Row],[Amount_o]]), IF(ISBLANK(LogTable2023[[#This Row],[Amount_i]]), "", LogTable2023[[#This Row],[Amount_i]]), LogTable2023[[#This Row],[Amount_o]])</f>
        <v>647.51</v>
      </c>
      <c r="S120" s="1" t="str">
        <f>IF( ISBLANK(LogTable2023[[#This Row],[Status_o]]), IF(ISBLANK(LogTable2023[[#This Row],[Status_i]]), "", LogTable2023[[#This Row],[Status_i]]), LogTable2023[[#This Row],[Status_o]])</f>
        <v>Posted</v>
      </c>
      <c r="T120" s="30"/>
    </row>
    <row r="121" spans="1:20" x14ac:dyDescent="0.25">
      <c r="A121" s="4">
        <v>45179</v>
      </c>
      <c r="B121" s="5" t="s">
        <v>152</v>
      </c>
      <c r="C121" s="5" t="s">
        <v>153</v>
      </c>
      <c r="D121" s="5" t="s">
        <v>154</v>
      </c>
      <c r="E121" s="5">
        <v>-16.88</v>
      </c>
      <c r="F121" s="5" t="s">
        <v>9</v>
      </c>
      <c r="G121" s="5" t="s">
        <v>195</v>
      </c>
      <c r="H121" s="5"/>
      <c r="I121" s="5"/>
      <c r="J121" s="5"/>
      <c r="K121" s="5"/>
      <c r="L121" s="5"/>
      <c r="M121" s="6"/>
      <c r="N121" s="1">
        <f>IF( ISBLANK(LogTable2023[[#This Row],[Date_o]]), IF(ISBLANK(LogTable2023[[#This Row],[Date_i]]), "", LogTable2023[[#This Row],[Date_i]]), LogTable2023[[#This Row],[Date_o]])</f>
        <v>45179</v>
      </c>
      <c r="O121" t="str">
        <f>IF( ISBLANK(LogTable2023[[#This Row],[Description_o]]), IF(ISBLANK(LogTable2023[[#This Row],[Description_i]]), "", LogTable2023[[#This Row],[Description_i]]), LogTable2023[[#This Row],[Description_o]])</f>
        <v>Mcguckin Hardware</v>
      </c>
      <c r="P121" t="str">
        <f>IF( ISBLANK(LogTable2023[[#This Row],[Original Description_o]]), IF(ISBLANK(LogTable2023[[#This Row],[Original Description_i]]), "", LogTable2023[[#This Row],[Original Description_i]]), LogTable2023[[#This Row],[Original Description_o]])</f>
        <v>MCGUCKIN HARDWARE        BOULDER      CO</v>
      </c>
      <c r="Q121" t="str">
        <f>IF( ISBLANK(LogTable2023[[#This Row],[Category_o]]), IF(ISBLANK(LogTable2023[[#This Row],[Category_i]]), "", LogTable2023[[#This Row],[Category_i]]), LogTable2023[[#This Row],[Category_o]])</f>
        <v>Home Improvement</v>
      </c>
      <c r="R121" s="10">
        <f>IF( ISBLANK(LogTable2023[[#This Row],[Amount_o]]), IF(ISBLANK(LogTable2023[[#This Row],[Amount_i]]), "", LogTable2023[[#This Row],[Amount_i]]), LogTable2023[[#This Row],[Amount_o]])</f>
        <v>-16.88</v>
      </c>
      <c r="S121" s="1" t="str">
        <f>IF( ISBLANK(LogTable2023[[#This Row],[Status_o]]), IF(ISBLANK(LogTable2023[[#This Row],[Status_i]]), "", LogTable2023[[#This Row],[Status_i]]), LogTable2023[[#This Row],[Status_o]])</f>
        <v>Posted</v>
      </c>
      <c r="T121" s="30"/>
    </row>
    <row r="122" spans="1:20" x14ac:dyDescent="0.25">
      <c r="A122" s="4">
        <v>45179</v>
      </c>
      <c r="B122" s="5" t="s">
        <v>92</v>
      </c>
      <c r="C122" s="5" t="s">
        <v>170</v>
      </c>
      <c r="D122" s="5" t="s">
        <v>54</v>
      </c>
      <c r="E122" s="5">
        <v>-51.19</v>
      </c>
      <c r="F122" s="5" t="s">
        <v>9</v>
      </c>
      <c r="G122" s="5" t="s">
        <v>195</v>
      </c>
      <c r="H122" s="5"/>
      <c r="I122" s="5"/>
      <c r="J122" s="5"/>
      <c r="K122" s="5"/>
      <c r="L122" s="5"/>
      <c r="M122" s="6"/>
      <c r="N122" s="1">
        <f>IF( ISBLANK(LogTable2023[[#This Row],[Date_o]]), IF(ISBLANK(LogTable2023[[#This Row],[Date_i]]), "", LogTable2023[[#This Row],[Date_i]]), LogTable2023[[#This Row],[Date_o]])</f>
        <v>45179</v>
      </c>
      <c r="O122" t="str">
        <f>IF( ISBLANK(LogTable2023[[#This Row],[Description_o]]), IF(ISBLANK(LogTable2023[[#This Row],[Description_i]]), "", LogTable2023[[#This Row],[Description_i]]), LogTable2023[[#This Row],[Description_o]])</f>
        <v>Walgreens</v>
      </c>
      <c r="P122" t="str">
        <f>IF( ISBLANK(LogTable2023[[#This Row],[Original Description_o]]), IF(ISBLANK(LogTable2023[[#This Row],[Original Description_i]]), "", LogTable2023[[#This Row],[Original Description_i]]), LogTable2023[[#This Row],[Original Description_o]])</f>
        <v>WALGREENS #12683         BOULDER      CO</v>
      </c>
      <c r="Q122" t="str">
        <f>IF( ISBLANK(LogTable2023[[#This Row],[Category_o]]), IF(ISBLANK(LogTable2023[[#This Row],[Category_i]]), "", LogTable2023[[#This Row],[Category_i]]), LogTable2023[[#This Row],[Category_o]])</f>
        <v>Pharmacy</v>
      </c>
      <c r="R122" s="10">
        <f>IF( ISBLANK(LogTable2023[[#This Row],[Amount_o]]), IF(ISBLANK(LogTable2023[[#This Row],[Amount_i]]), "", LogTable2023[[#This Row],[Amount_i]]), LogTable2023[[#This Row],[Amount_o]])</f>
        <v>-51.19</v>
      </c>
      <c r="S122" s="1" t="str">
        <f>IF( ISBLANK(LogTable2023[[#This Row],[Status_o]]), IF(ISBLANK(LogTable2023[[#This Row],[Status_i]]), "", LogTable2023[[#This Row],[Status_i]]), LogTable2023[[#This Row],[Status_o]])</f>
        <v>Posted</v>
      </c>
      <c r="T122" s="30"/>
    </row>
    <row r="123" spans="1:20" x14ac:dyDescent="0.25">
      <c r="A123" s="4">
        <v>45177</v>
      </c>
      <c r="B123" s="5" t="s">
        <v>25</v>
      </c>
      <c r="C123" s="5" t="s">
        <v>189</v>
      </c>
      <c r="D123" s="5" t="s">
        <v>27</v>
      </c>
      <c r="E123" s="5">
        <v>-12.22</v>
      </c>
      <c r="F123" s="5" t="s">
        <v>9</v>
      </c>
      <c r="G123" s="5" t="s">
        <v>195</v>
      </c>
      <c r="H123" s="5"/>
      <c r="I123" s="5"/>
      <c r="J123" s="5"/>
      <c r="K123" s="5"/>
      <c r="L123" s="5"/>
      <c r="M123" s="6"/>
      <c r="N123" s="1">
        <f>IF( ISBLANK(LogTable2023[[#This Row],[Date_o]]), IF(ISBLANK(LogTable2023[[#This Row],[Date_i]]), "", LogTable2023[[#This Row],[Date_i]]), LogTable2023[[#This Row],[Date_o]])</f>
        <v>45177</v>
      </c>
      <c r="O123" t="str">
        <f>IF( ISBLANK(LogTable2023[[#This Row],[Description_o]]), IF(ISBLANK(LogTable2023[[#This Row],[Description_i]]), "", LogTable2023[[#This Row],[Description_i]]), LogTable2023[[#This Row],[Description_o]])</f>
        <v>Qdoba</v>
      </c>
      <c r="P123" t="str">
        <f>IF( ISBLANK(LogTable2023[[#This Row],[Original Description_o]]), IF(ISBLANK(LogTable2023[[#This Row],[Original Description_i]]), "", LogTable2023[[#This Row],[Original Description_i]]), LogTable2023[[#This Row],[Original Description_o]])</f>
        <v>QDOBA 2030               BOULDER      CA</v>
      </c>
      <c r="Q123" t="str">
        <f>IF( ISBLANK(LogTable2023[[#This Row],[Category_o]]), IF(ISBLANK(LogTable2023[[#This Row],[Category_i]]), "", LogTable2023[[#This Row],[Category_i]]), LogTable2023[[#This Row],[Category_o]])</f>
        <v>Fast Food</v>
      </c>
      <c r="R123" s="10">
        <f>IF( ISBLANK(LogTable2023[[#This Row],[Amount_o]]), IF(ISBLANK(LogTable2023[[#This Row],[Amount_i]]), "", LogTable2023[[#This Row],[Amount_i]]), LogTable2023[[#This Row],[Amount_o]])</f>
        <v>-12.22</v>
      </c>
      <c r="S123" s="1" t="str">
        <f>IF( ISBLANK(LogTable2023[[#This Row],[Status_o]]), IF(ISBLANK(LogTable2023[[#This Row],[Status_i]]), "", LogTable2023[[#This Row],[Status_i]]), LogTable2023[[#This Row],[Status_o]])</f>
        <v>Posted</v>
      </c>
      <c r="T123" s="30"/>
    </row>
    <row r="124" spans="1:20" x14ac:dyDescent="0.25">
      <c r="A124" s="4">
        <v>45177</v>
      </c>
      <c r="B124" s="5" t="s">
        <v>180</v>
      </c>
      <c r="C124" s="5" t="s">
        <v>181</v>
      </c>
      <c r="D124" s="5" t="s">
        <v>15</v>
      </c>
      <c r="E124" s="5">
        <v>-76.06</v>
      </c>
      <c r="F124" s="5" t="s">
        <v>9</v>
      </c>
      <c r="G124" s="5" t="s">
        <v>195</v>
      </c>
      <c r="H124" s="5"/>
      <c r="I124" s="5"/>
      <c r="J124" s="5"/>
      <c r="K124" s="5"/>
      <c r="L124" s="5"/>
      <c r="M124" s="6"/>
      <c r="N124" s="1">
        <f>IF( ISBLANK(LogTable2023[[#This Row],[Date_o]]), IF(ISBLANK(LogTable2023[[#This Row],[Date_i]]), "", LogTable2023[[#This Row],[Date_i]]), LogTable2023[[#This Row],[Date_o]])</f>
        <v>45177</v>
      </c>
      <c r="O124" t="str">
        <f>IF( ISBLANK(LogTable2023[[#This Row],[Description_o]]), IF(ISBLANK(LogTable2023[[#This Row],[Description_i]]), "", LogTable2023[[#This Row],[Description_i]]), LogTable2023[[#This Row],[Description_o]])</f>
        <v>Safeway</v>
      </c>
      <c r="P124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#2911            BOULDER      CO</v>
      </c>
      <c r="Q124" t="str">
        <f>IF( ISBLANK(LogTable2023[[#This Row],[Category_o]]), IF(ISBLANK(LogTable2023[[#This Row],[Category_i]]), "", LogTable2023[[#This Row],[Category_i]]), LogTable2023[[#This Row],[Category_o]])</f>
        <v>Groceries</v>
      </c>
      <c r="R124" s="10">
        <f>IF( ISBLANK(LogTable2023[[#This Row],[Amount_o]]), IF(ISBLANK(LogTable2023[[#This Row],[Amount_i]]), "", LogTable2023[[#This Row],[Amount_i]]), LogTable2023[[#This Row],[Amount_o]])</f>
        <v>-76.06</v>
      </c>
      <c r="S124" s="1" t="str">
        <f>IF( ISBLANK(LogTable2023[[#This Row],[Status_o]]), IF(ISBLANK(LogTable2023[[#This Row],[Status_i]]), "", LogTable2023[[#This Row],[Status_i]]), LogTable2023[[#This Row],[Status_o]])</f>
        <v>Posted</v>
      </c>
      <c r="T124" s="30"/>
    </row>
    <row r="125" spans="1:20" x14ac:dyDescent="0.25">
      <c r="A125" s="4">
        <v>45175</v>
      </c>
      <c r="B125" s="5" t="s">
        <v>90</v>
      </c>
      <c r="C125" s="5" t="s">
        <v>91</v>
      </c>
      <c r="D125" s="5" t="s">
        <v>21</v>
      </c>
      <c r="E125" s="5">
        <v>-13.18</v>
      </c>
      <c r="F125" s="5" t="s">
        <v>9</v>
      </c>
      <c r="G125" s="5" t="s">
        <v>195</v>
      </c>
      <c r="H125" s="5"/>
      <c r="I125" s="5"/>
      <c r="J125" s="5"/>
      <c r="K125" s="5"/>
      <c r="L125" s="5"/>
      <c r="M125" s="6"/>
      <c r="N125" s="1">
        <f>IF( ISBLANK(LogTable2023[[#This Row],[Date_o]]), IF(ISBLANK(LogTable2023[[#This Row],[Date_i]]), "", LogTable2023[[#This Row],[Date_i]]), LogTable2023[[#This Row],[Date_o]])</f>
        <v>45175</v>
      </c>
      <c r="O125" t="str">
        <f>IF( ISBLANK(LogTable2023[[#This Row],[Description_o]]), IF(ISBLANK(LogTable2023[[#This Row],[Description_i]]), "", LogTable2023[[#This Row],[Description_i]]), LogTable2023[[#This Row],[Description_o]])</f>
        <v>Taziki's</v>
      </c>
      <c r="P125" t="str">
        <f>IF( ISBLANK(LogTable2023[[#This Row],[Original Description_o]]), IF(ISBLANK(LogTable2023[[#This Row],[Original Description_i]]), "", LogTable2023[[#This Row],[Original Description_i]]), LogTable2023[[#This Row],[Original Description_o]])</f>
        <v>SQ *TAZIKIS MEDITERRANEANWestminster  CO</v>
      </c>
      <c r="Q125" t="str">
        <f>IF( ISBLANK(LogTable2023[[#This Row],[Category_o]]), IF(ISBLANK(LogTable2023[[#This Row],[Category_i]]), "", LogTable2023[[#This Row],[Category_i]]), LogTable2023[[#This Row],[Category_o]])</f>
        <v>Restaurants</v>
      </c>
      <c r="R125" s="10">
        <f>IF( ISBLANK(LogTable2023[[#This Row],[Amount_o]]), IF(ISBLANK(LogTable2023[[#This Row],[Amount_i]]), "", LogTable2023[[#This Row],[Amount_i]]), LogTable2023[[#This Row],[Amount_o]])</f>
        <v>-13.18</v>
      </c>
      <c r="S125" s="1" t="str">
        <f>IF( ISBLANK(LogTable2023[[#This Row],[Status_o]]), IF(ISBLANK(LogTable2023[[#This Row],[Status_i]]), "", LogTable2023[[#This Row],[Status_i]]), LogTable2023[[#This Row],[Status_o]])</f>
        <v>Posted</v>
      </c>
      <c r="T125" s="30"/>
    </row>
    <row r="126" spans="1:20" x14ac:dyDescent="0.25">
      <c r="A126" s="4">
        <v>45174</v>
      </c>
      <c r="B126" s="5" t="s">
        <v>190</v>
      </c>
      <c r="C126" s="5" t="s">
        <v>191</v>
      </c>
      <c r="D126" s="5" t="s">
        <v>27</v>
      </c>
      <c r="E126" s="5">
        <v>-12.33</v>
      </c>
      <c r="F126" s="5" t="s">
        <v>9</v>
      </c>
      <c r="G126" s="5" t="s">
        <v>195</v>
      </c>
      <c r="H126" s="5"/>
      <c r="I126" s="5"/>
      <c r="J126" s="5"/>
      <c r="K126" s="5"/>
      <c r="L126" s="5"/>
      <c r="M126" s="6"/>
      <c r="N126" s="1">
        <f>IF( ISBLANK(LogTable2023[[#This Row],[Date_o]]), IF(ISBLANK(LogTable2023[[#This Row],[Date_i]]), "", LogTable2023[[#This Row],[Date_i]]), LogTable2023[[#This Row],[Date_o]])</f>
        <v>45174</v>
      </c>
      <c r="O126" t="str">
        <f>IF( ISBLANK(LogTable2023[[#This Row],[Description_o]]), IF(ISBLANK(LogTable2023[[#This Row],[Description_i]]), "", LogTable2023[[#This Row],[Description_i]]), LogTable2023[[#This Row],[Description_o]])</f>
        <v>Jimmy John's</v>
      </c>
      <c r="P126" t="str">
        <f>IF( ISBLANK(LogTable2023[[#This Row],[Original Description_o]]), IF(ISBLANK(LogTable2023[[#This Row],[Original Description_i]]), "", LogTable2023[[#This Row],[Original Description_i]]), LogTable2023[[#This Row],[Original Description_o]])</f>
        <v>JIMMY JOHNS 2673         NORTH GLENN  CO</v>
      </c>
      <c r="Q126" t="str">
        <f>IF( ISBLANK(LogTable2023[[#This Row],[Category_o]]), IF(ISBLANK(LogTable2023[[#This Row],[Category_i]]), "", LogTable2023[[#This Row],[Category_i]]), LogTable2023[[#This Row],[Category_o]])</f>
        <v>Fast Food</v>
      </c>
      <c r="R126" s="10">
        <f>IF( ISBLANK(LogTable2023[[#This Row],[Amount_o]]), IF(ISBLANK(LogTable2023[[#This Row],[Amount_i]]), "", LogTable2023[[#This Row],[Amount_i]]), LogTable2023[[#This Row],[Amount_o]])</f>
        <v>-12.33</v>
      </c>
      <c r="S126" s="1" t="str">
        <f>IF( ISBLANK(LogTable2023[[#This Row],[Status_o]]), IF(ISBLANK(LogTable2023[[#This Row],[Status_i]]), "", LogTable2023[[#This Row],[Status_i]]), LogTable2023[[#This Row],[Status_o]])</f>
        <v>Posted</v>
      </c>
      <c r="T126" s="30"/>
    </row>
    <row r="127" spans="1:20" x14ac:dyDescent="0.25">
      <c r="A127" s="4">
        <v>45173</v>
      </c>
      <c r="B127" s="5" t="s">
        <v>66</v>
      </c>
      <c r="C127" s="5" t="s">
        <v>67</v>
      </c>
      <c r="D127" s="5" t="s">
        <v>68</v>
      </c>
      <c r="E127" s="5">
        <v>-35</v>
      </c>
      <c r="F127" s="5" t="s">
        <v>9</v>
      </c>
      <c r="G127" s="5" t="s">
        <v>195</v>
      </c>
      <c r="H127" s="5"/>
      <c r="I127" s="5"/>
      <c r="J127" s="5"/>
      <c r="K127" s="5"/>
      <c r="L127" s="5"/>
      <c r="M127" s="6"/>
      <c r="N127" s="1">
        <f>IF( ISBLANK(LogTable2023[[#This Row],[Date_o]]), IF(ISBLANK(LogTable2023[[#This Row],[Date_i]]), "", LogTable2023[[#This Row],[Date_i]]), LogTable2023[[#This Row],[Date_o]])</f>
        <v>45173</v>
      </c>
      <c r="O127" t="str">
        <f>IF( ISBLANK(LogTable2023[[#This Row],[Description_o]]), IF(ISBLANK(LogTable2023[[#This Row],[Description_i]]), "", LogTable2023[[#This Row],[Description_i]]), LogTable2023[[#This Row],[Description_o]])</f>
        <v>T-Mobile</v>
      </c>
      <c r="P127" t="str">
        <f>IF( ISBLANK(LogTable2023[[#This Row],[Original Description_o]]), IF(ISBLANK(LogTable2023[[#This Row],[Original Description_i]]), "", LogTable2023[[#This Row],[Original Description_i]]), LogTable2023[[#This Row],[Original Description_o]])</f>
        <v>TMOBILE*AUTO PAY         800-937-8997 WA</v>
      </c>
      <c r="Q127" t="str">
        <f>IF( ISBLANK(LogTable2023[[#This Row],[Category_o]]), IF(ISBLANK(LogTable2023[[#This Row],[Category_i]]), "", LogTable2023[[#This Row],[Category_i]]), LogTable2023[[#This Row],[Category_o]])</f>
        <v>Mobile Phone</v>
      </c>
      <c r="R127" s="10">
        <f>IF( ISBLANK(LogTable2023[[#This Row],[Amount_o]]), IF(ISBLANK(LogTable2023[[#This Row],[Amount_i]]), "", LogTable2023[[#This Row],[Amount_i]]), LogTable2023[[#This Row],[Amount_o]])</f>
        <v>-35</v>
      </c>
      <c r="S127" s="1" t="str">
        <f>IF( ISBLANK(LogTable2023[[#This Row],[Status_o]]), IF(ISBLANK(LogTable2023[[#This Row],[Status_i]]), "", LogTable2023[[#This Row],[Status_i]]), LogTable2023[[#This Row],[Status_o]])</f>
        <v>Posted</v>
      </c>
      <c r="T127" s="30"/>
    </row>
    <row r="128" spans="1:20" x14ac:dyDescent="0.25">
      <c r="A128" s="4">
        <v>45172</v>
      </c>
      <c r="B128" s="5" t="s">
        <v>180</v>
      </c>
      <c r="C128" s="5" t="s">
        <v>181</v>
      </c>
      <c r="D128" s="5" t="s">
        <v>15</v>
      </c>
      <c r="E128" s="5">
        <v>-28.6</v>
      </c>
      <c r="F128" s="5" t="s">
        <v>9</v>
      </c>
      <c r="G128" s="5" t="s">
        <v>195</v>
      </c>
      <c r="H128" s="5"/>
      <c r="I128" s="5"/>
      <c r="J128" s="5"/>
      <c r="K128" s="5"/>
      <c r="L128" s="5"/>
      <c r="M128" s="6"/>
      <c r="N128" s="1">
        <f>IF( ISBLANK(LogTable2023[[#This Row],[Date_o]]), IF(ISBLANK(LogTable2023[[#This Row],[Date_i]]), "", LogTable2023[[#This Row],[Date_i]]), LogTable2023[[#This Row],[Date_o]])</f>
        <v>45172</v>
      </c>
      <c r="O128" t="str">
        <f>IF( ISBLANK(LogTable2023[[#This Row],[Description_o]]), IF(ISBLANK(LogTable2023[[#This Row],[Description_i]]), "", LogTable2023[[#This Row],[Description_i]]), LogTable2023[[#This Row],[Description_o]])</f>
        <v>Safeway</v>
      </c>
      <c r="P128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#2911            BOULDER      CO</v>
      </c>
      <c r="Q128" t="str">
        <f>IF( ISBLANK(LogTable2023[[#This Row],[Category_o]]), IF(ISBLANK(LogTable2023[[#This Row],[Category_i]]), "", LogTable2023[[#This Row],[Category_i]]), LogTable2023[[#This Row],[Category_o]])</f>
        <v>Groceries</v>
      </c>
      <c r="R128" s="10">
        <f>IF( ISBLANK(LogTable2023[[#This Row],[Amount_o]]), IF(ISBLANK(LogTable2023[[#This Row],[Amount_i]]), "", LogTable2023[[#This Row],[Amount_i]]), LogTable2023[[#This Row],[Amount_o]])</f>
        <v>-28.6</v>
      </c>
      <c r="S128" s="1" t="str">
        <f>IF( ISBLANK(LogTable2023[[#This Row],[Status_o]]), IF(ISBLANK(LogTable2023[[#This Row],[Status_i]]), "", LogTable2023[[#This Row],[Status_i]]), LogTable2023[[#This Row],[Status_o]])</f>
        <v>Posted</v>
      </c>
      <c r="T128" s="30"/>
    </row>
    <row r="129" spans="1:20" x14ac:dyDescent="0.25">
      <c r="A129" s="4">
        <v>45170</v>
      </c>
      <c r="B129" s="5" t="s">
        <v>192</v>
      </c>
      <c r="C129" s="5" t="s">
        <v>193</v>
      </c>
      <c r="D129" s="5" t="s">
        <v>12</v>
      </c>
      <c r="E129" s="5">
        <v>-53.84</v>
      </c>
      <c r="F129" s="5" t="s">
        <v>9</v>
      </c>
      <c r="G129" s="5" t="s">
        <v>195</v>
      </c>
      <c r="H129" s="5"/>
      <c r="I129" s="5"/>
      <c r="J129" s="5"/>
      <c r="K129" s="5"/>
      <c r="L129" s="5"/>
      <c r="M129" s="6"/>
      <c r="N129" s="1">
        <f>IF( ISBLANK(LogTable2023[[#This Row],[Date_o]]), IF(ISBLANK(LogTable2023[[#This Row],[Date_i]]), "", LogTable2023[[#This Row],[Date_i]]), LogTable2023[[#This Row],[Date_o]])</f>
        <v>45170</v>
      </c>
      <c r="O129" t="str">
        <f>IF( ISBLANK(LogTable2023[[#This Row],[Description_o]]), IF(ISBLANK(LogTable2023[[#This Row],[Description_i]]), "", LogTable2023[[#This Row],[Description_i]]), LogTable2023[[#This Row],[Description_o]])</f>
        <v>Dissentpins</v>
      </c>
      <c r="P129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*DISSENTPINS      402-935-7733 VT</v>
      </c>
      <c r="Q129" t="str">
        <f>IF( ISBLANK(LogTable2023[[#This Row],[Category_o]]), IF(ISBLANK(LogTable2023[[#This Row],[Category_i]]), "", LogTable2023[[#This Row],[Category_i]]), LogTable2023[[#This Row],[Category_o]])</f>
        <v>Shopping</v>
      </c>
      <c r="R129" s="10">
        <f>IF( ISBLANK(LogTable2023[[#This Row],[Amount_o]]), IF(ISBLANK(LogTable2023[[#This Row],[Amount_i]]), "", LogTable2023[[#This Row],[Amount_i]]), LogTable2023[[#This Row],[Amount_o]])</f>
        <v>-53.84</v>
      </c>
      <c r="S129" s="1" t="str">
        <f>IF( ISBLANK(LogTable2023[[#This Row],[Status_o]]), IF(ISBLANK(LogTable2023[[#This Row],[Status_i]]), "", LogTable2023[[#This Row],[Status_i]]), LogTable2023[[#This Row],[Status_o]])</f>
        <v>Posted</v>
      </c>
      <c r="T129" s="30"/>
    </row>
    <row r="130" spans="1:20" x14ac:dyDescent="0.25">
      <c r="A130" s="4">
        <v>45259</v>
      </c>
      <c r="B130" s="5" t="s">
        <v>196</v>
      </c>
      <c r="C130" s="5" t="s">
        <v>197</v>
      </c>
      <c r="D130" s="5" t="s">
        <v>198</v>
      </c>
      <c r="E130" s="5">
        <v>5579.1</v>
      </c>
      <c r="F130" s="5" t="s">
        <v>9</v>
      </c>
      <c r="G130" s="5" t="s">
        <v>269</v>
      </c>
      <c r="H130" s="5"/>
      <c r="I130" s="5"/>
      <c r="J130" s="5"/>
      <c r="K130" s="5"/>
      <c r="L130" s="5"/>
      <c r="M130" s="6"/>
      <c r="N130" s="1">
        <f>IF( ISBLANK(LogTable2023[[#This Row],[Date_o]]), IF(ISBLANK(LogTable2023[[#This Row],[Date_i]]), "", LogTable2023[[#This Row],[Date_i]]), LogTable2023[[#This Row],[Date_o]])</f>
        <v>45259</v>
      </c>
      <c r="O130" t="str">
        <f>IF( ISBLANK(LogTable2023[[#This Row],[Description_o]]), IF(ISBLANK(LogTable2023[[#This Row],[Description_i]]), "", LogTable2023[[#This Row],[Description_i]]), LogTable2023[[#This Row],[Description_o]])</f>
        <v>Insperity</v>
      </c>
      <c r="P130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30" t="str">
        <f>IF( ISBLANK(LogTable2023[[#This Row],[Category_o]]), IF(ISBLANK(LogTable2023[[#This Row],[Category_i]]), "", LogTable2023[[#This Row],[Category_i]]), LogTable2023[[#This Row],[Category_o]])</f>
        <v>Paycheck</v>
      </c>
      <c r="R130" s="10">
        <f>IF( ISBLANK(LogTable2023[[#This Row],[Amount_o]]), IF(ISBLANK(LogTable2023[[#This Row],[Amount_i]]), "", LogTable2023[[#This Row],[Amount_i]]), LogTable2023[[#This Row],[Amount_o]])</f>
        <v>5579.1</v>
      </c>
      <c r="S130" s="1" t="str">
        <f>IF( ISBLANK(LogTable2023[[#This Row],[Status_o]]), IF(ISBLANK(LogTable2023[[#This Row],[Status_i]]), "", LogTable2023[[#This Row],[Status_i]]), LogTable2023[[#This Row],[Status_o]])</f>
        <v>Posted</v>
      </c>
      <c r="T130" s="30"/>
    </row>
    <row r="131" spans="1:20" x14ac:dyDescent="0.25">
      <c r="A131" s="4">
        <v>45257</v>
      </c>
      <c r="B131" s="5" t="s">
        <v>199</v>
      </c>
      <c r="C131" s="5" t="s">
        <v>200</v>
      </c>
      <c r="D131" s="5" t="s">
        <v>73</v>
      </c>
      <c r="E131" s="5">
        <v>100</v>
      </c>
      <c r="F131" s="5" t="s">
        <v>9</v>
      </c>
      <c r="G131" s="5" t="s">
        <v>269</v>
      </c>
      <c r="H131" s="5"/>
      <c r="I131" s="5"/>
      <c r="J131" s="5"/>
      <c r="K131" s="5"/>
      <c r="L131" s="5"/>
      <c r="M131" s="6"/>
      <c r="N131" s="1">
        <f>IF( ISBLANK(LogTable2023[[#This Row],[Date_o]]), IF(ISBLANK(LogTable2023[[#This Row],[Date_i]]), "", LogTable2023[[#This Row],[Date_i]]), LogTable2023[[#This Row],[Date_o]])</f>
        <v>45257</v>
      </c>
      <c r="O131" t="str">
        <f>IF( ISBLANK(LogTable2023[[#This Row],[Description_o]]), IF(ISBLANK(LogTable2023[[#This Row],[Description_i]]), "", LogTable2023[[#This Row],[Description_i]]), LogTable2023[[#This Row],[Description_o]])</f>
        <v>USAA Transfer</v>
      </c>
      <c r="P131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FUNDS TRANSFER CR</v>
      </c>
      <c r="Q131" t="str">
        <f>IF( ISBLANK(LogTable2023[[#This Row],[Category_o]]), IF(ISBLANK(LogTable2023[[#This Row],[Category_i]]), "", LogTable2023[[#This Row],[Category_i]]), LogTable2023[[#This Row],[Category_o]])</f>
        <v>Transfer</v>
      </c>
      <c r="R131" s="10">
        <f>IF( ISBLANK(LogTable2023[[#This Row],[Amount_o]]), IF(ISBLANK(LogTable2023[[#This Row],[Amount_i]]), "", LogTable2023[[#This Row],[Amount_i]]), LogTable2023[[#This Row],[Amount_o]])</f>
        <v>100</v>
      </c>
      <c r="S131" s="1" t="str">
        <f>IF( ISBLANK(LogTable2023[[#This Row],[Status_o]]), IF(ISBLANK(LogTable2023[[#This Row],[Status_i]]), "", LogTable2023[[#This Row],[Status_i]]), LogTable2023[[#This Row],[Status_o]])</f>
        <v>Posted</v>
      </c>
      <c r="T131" s="30"/>
    </row>
    <row r="132" spans="1:20" x14ac:dyDescent="0.25">
      <c r="A132" s="4">
        <v>45254</v>
      </c>
      <c r="B132" s="5" t="s">
        <v>201</v>
      </c>
      <c r="C132" s="5" t="s">
        <v>202</v>
      </c>
      <c r="D132" s="5" t="s">
        <v>203</v>
      </c>
      <c r="E132" s="5">
        <v>7.0000000000000007E-2</v>
      </c>
      <c r="F132" s="5" t="s">
        <v>9</v>
      </c>
      <c r="G132" s="5" t="s">
        <v>269</v>
      </c>
      <c r="H132" s="5"/>
      <c r="I132" s="5"/>
      <c r="J132" s="5"/>
      <c r="K132" s="5"/>
      <c r="L132" s="5"/>
      <c r="M132" s="6"/>
      <c r="N132" s="1">
        <f>IF( ISBLANK(LogTable2023[[#This Row],[Date_o]]), IF(ISBLANK(LogTable2023[[#This Row],[Date_i]]), "", LogTable2023[[#This Row],[Date_i]]), LogTable2023[[#This Row],[Date_o]])</f>
        <v>45254</v>
      </c>
      <c r="O132" t="str">
        <f>IF( ISBLANK(LogTable2023[[#This Row],[Description_o]]), IF(ISBLANK(LogTable2023[[#This Row],[Description_i]]), "", LogTable2023[[#This Row],[Description_i]]), LogTable2023[[#This Row],[Description_o]])</f>
        <v>Interest Paid</v>
      </c>
      <c r="P132" t="str">
        <f>IF( ISBLANK(LogTable2023[[#This Row],[Original Description_o]]), IF(ISBLANK(LogTable2023[[#This Row],[Original Description_i]]), "", LogTable2023[[#This Row],[Original Description_i]]), LogTable2023[[#This Row],[Original Description_o]])</f>
        <v>INTEREST PAID</v>
      </c>
      <c r="Q132" t="str">
        <f>IF( ISBLANK(LogTable2023[[#This Row],[Category_o]]), IF(ISBLANK(LogTable2023[[#This Row],[Category_i]]), "", LogTable2023[[#This Row],[Category_i]]), LogTable2023[[#This Row],[Category_o]])</f>
        <v>Interest Income</v>
      </c>
      <c r="R132" s="10">
        <f>IF( ISBLANK(LogTable2023[[#This Row],[Amount_o]]), IF(ISBLANK(LogTable2023[[#This Row],[Amount_i]]), "", LogTable2023[[#This Row],[Amount_i]]), LogTable2023[[#This Row],[Amount_o]])</f>
        <v>7.0000000000000007E-2</v>
      </c>
      <c r="S132" s="1" t="str">
        <f>IF( ISBLANK(LogTable2023[[#This Row],[Status_o]]), IF(ISBLANK(LogTable2023[[#This Row],[Status_i]]), "", LogTable2023[[#This Row],[Status_i]]), LogTable2023[[#This Row],[Status_o]])</f>
        <v>Posted</v>
      </c>
      <c r="T132" s="30"/>
    </row>
    <row r="133" spans="1:20" x14ac:dyDescent="0.25">
      <c r="A133" s="4">
        <v>45244</v>
      </c>
      <c r="B133" s="5" t="s">
        <v>196</v>
      </c>
      <c r="C133" s="5" t="s">
        <v>197</v>
      </c>
      <c r="D133" s="5" t="s">
        <v>198</v>
      </c>
      <c r="E133" s="5">
        <v>708.17</v>
      </c>
      <c r="F133" s="5" t="s">
        <v>9</v>
      </c>
      <c r="G133" s="5" t="s">
        <v>269</v>
      </c>
      <c r="H133" s="5"/>
      <c r="I133" s="5"/>
      <c r="J133" s="5"/>
      <c r="K133" s="5"/>
      <c r="L133" s="5"/>
      <c r="M133" s="6"/>
      <c r="N133" s="1">
        <f>IF( ISBLANK(LogTable2023[[#This Row],[Date_o]]), IF(ISBLANK(LogTable2023[[#This Row],[Date_i]]), "", LogTable2023[[#This Row],[Date_i]]), LogTable2023[[#This Row],[Date_o]])</f>
        <v>45244</v>
      </c>
      <c r="O133" t="str">
        <f>IF( ISBLANK(LogTable2023[[#This Row],[Description_o]]), IF(ISBLANK(LogTable2023[[#This Row],[Description_i]]), "", LogTable2023[[#This Row],[Description_i]]), LogTable2023[[#This Row],[Description_o]])</f>
        <v>Insperity</v>
      </c>
      <c r="P133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33" t="str">
        <f>IF( ISBLANK(LogTable2023[[#This Row],[Category_o]]), IF(ISBLANK(LogTable2023[[#This Row],[Category_i]]), "", LogTable2023[[#This Row],[Category_i]]), LogTable2023[[#This Row],[Category_o]])</f>
        <v>Paycheck</v>
      </c>
      <c r="R133" s="10">
        <f>IF( ISBLANK(LogTable2023[[#This Row],[Amount_o]]), IF(ISBLANK(LogTable2023[[#This Row],[Amount_i]]), "", LogTable2023[[#This Row],[Amount_i]]), LogTable2023[[#This Row],[Amount_o]])</f>
        <v>708.17</v>
      </c>
      <c r="S133" s="1" t="str">
        <f>IF( ISBLANK(LogTable2023[[#This Row],[Status_o]]), IF(ISBLANK(LogTable2023[[#This Row],[Status_i]]), "", LogTable2023[[#This Row],[Status_i]]), LogTable2023[[#This Row],[Status_o]])</f>
        <v>Posted</v>
      </c>
      <c r="T133" s="30"/>
    </row>
    <row r="134" spans="1:20" x14ac:dyDescent="0.25">
      <c r="A134" s="4">
        <v>45243</v>
      </c>
      <c r="B134" s="5" t="s">
        <v>204</v>
      </c>
      <c r="C134" s="5" t="s">
        <v>205</v>
      </c>
      <c r="D134" s="5" t="s">
        <v>206</v>
      </c>
      <c r="E134" s="5">
        <v>-163.71</v>
      </c>
      <c r="F134" s="5" t="s">
        <v>9</v>
      </c>
      <c r="G134" s="5" t="s">
        <v>269</v>
      </c>
      <c r="H134" s="5"/>
      <c r="I134" s="5"/>
      <c r="J134" s="5"/>
      <c r="K134" s="5"/>
      <c r="L134" s="5"/>
      <c r="M134" s="6"/>
      <c r="N134" s="1">
        <f>IF( ISBLANK(LogTable2023[[#This Row],[Date_o]]), IF(ISBLANK(LogTable2023[[#This Row],[Date_i]]), "", LogTable2023[[#This Row],[Date_i]]), LogTable2023[[#This Row],[Date_o]])</f>
        <v>45243</v>
      </c>
      <c r="O134" t="str">
        <f>IF( ISBLANK(LogTable2023[[#This Row],[Description_o]]), IF(ISBLANK(LogTable2023[[#This Row],[Description_i]]), "", LogTable2023[[#This Row],[Description_i]]), LogTable2023[[#This Row],[Description_o]])</f>
        <v>USAA Property and Casualty Insurance</v>
      </c>
      <c r="P134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P&amp;C         AUTOPAY    ***********4530</v>
      </c>
      <c r="Q134" t="str">
        <f>IF( ISBLANK(LogTable2023[[#This Row],[Category_o]]), IF(ISBLANK(LogTable2023[[#This Row],[Category_i]]), "", LogTable2023[[#This Row],[Category_i]]), LogTable2023[[#This Row],[Category_o]])</f>
        <v>Financial</v>
      </c>
      <c r="R134" s="10">
        <f>IF( ISBLANK(LogTable2023[[#This Row],[Amount_o]]), IF(ISBLANK(LogTable2023[[#This Row],[Amount_i]]), "", LogTable2023[[#This Row],[Amount_i]]), LogTable2023[[#This Row],[Amount_o]])</f>
        <v>-163.71</v>
      </c>
      <c r="S134" s="1" t="str">
        <f>IF( ISBLANK(LogTable2023[[#This Row],[Status_o]]), IF(ISBLANK(LogTable2023[[#This Row],[Status_i]]), "", LogTable2023[[#This Row],[Status_i]]), LogTable2023[[#This Row],[Status_o]])</f>
        <v>Posted</v>
      </c>
      <c r="T134" s="30"/>
    </row>
    <row r="135" spans="1:20" x14ac:dyDescent="0.25">
      <c r="A135" s="4">
        <v>45240</v>
      </c>
      <c r="B135" s="5" t="s">
        <v>207</v>
      </c>
      <c r="C135" s="5" t="s">
        <v>208</v>
      </c>
      <c r="D135" s="5" t="s">
        <v>209</v>
      </c>
      <c r="E135" s="5">
        <v>-11.9</v>
      </c>
      <c r="F135" s="5" t="s">
        <v>9</v>
      </c>
      <c r="G135" s="5" t="s">
        <v>269</v>
      </c>
      <c r="H135" s="5"/>
      <c r="I135" s="5"/>
      <c r="J135" s="5"/>
      <c r="K135" s="5"/>
      <c r="L135" s="5"/>
      <c r="M135" s="6"/>
      <c r="N135" s="1">
        <f>IF( ISBLANK(LogTable2023[[#This Row],[Date_o]]), IF(ISBLANK(LogTable2023[[#This Row],[Date_i]]), "", LogTable2023[[#This Row],[Date_i]]), LogTable2023[[#This Row],[Date_o]])</f>
        <v>45240</v>
      </c>
      <c r="O135" t="str">
        <f>IF( ISBLANK(LogTable2023[[#This Row],[Description_o]]), IF(ISBLANK(LogTable2023[[#This Row],[Description_i]]), "", LogTable2023[[#This Row],[Description_i]]), LogTable2023[[#This Row],[Description_o]])</f>
        <v>Spotify</v>
      </c>
      <c r="P135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          INST XFER  ***********USAI</v>
      </c>
      <c r="Q135" t="str">
        <f>IF( ISBLANK(LogTable2023[[#This Row],[Category_o]]), IF(ISBLANK(LogTable2023[[#This Row],[Category_i]]), "", LogTable2023[[#This Row],[Category_i]]), LogTable2023[[#This Row],[Category_o]])</f>
        <v>Music</v>
      </c>
      <c r="R135" s="10">
        <f>IF( ISBLANK(LogTable2023[[#This Row],[Amount_o]]), IF(ISBLANK(LogTable2023[[#This Row],[Amount_i]]), "", LogTable2023[[#This Row],[Amount_i]]), LogTable2023[[#This Row],[Amount_o]])</f>
        <v>-11.9</v>
      </c>
      <c r="S135" s="1" t="str">
        <f>IF( ISBLANK(LogTable2023[[#This Row],[Status_o]]), IF(ISBLANK(LogTable2023[[#This Row],[Status_i]]), "", LogTable2023[[#This Row],[Status_i]]), LogTable2023[[#This Row],[Status_o]])</f>
        <v>Posted</v>
      </c>
      <c r="T135" s="30"/>
    </row>
    <row r="136" spans="1:20" x14ac:dyDescent="0.25">
      <c r="A136" s="4">
        <v>45239</v>
      </c>
      <c r="B136" s="5" t="s">
        <v>210</v>
      </c>
      <c r="C136" s="5" t="s">
        <v>211</v>
      </c>
      <c r="D136" s="5" t="s">
        <v>212</v>
      </c>
      <c r="E136" s="5">
        <v>1233</v>
      </c>
      <c r="F136" s="5" t="s">
        <v>9</v>
      </c>
      <c r="G136" s="5" t="s">
        <v>269</v>
      </c>
      <c r="H136" s="5"/>
      <c r="I136" s="5"/>
      <c r="J136" s="5"/>
      <c r="K136" s="5"/>
      <c r="L136" s="5"/>
      <c r="M136" s="6"/>
      <c r="N136" s="1">
        <f>IF( ISBLANK(LogTable2023[[#This Row],[Date_o]]), IF(ISBLANK(LogTable2023[[#This Row],[Date_i]]), "", LogTable2023[[#This Row],[Date_i]]), LogTable2023[[#This Row],[Date_o]])</f>
        <v>45239</v>
      </c>
      <c r="O136" t="str">
        <f>IF( ISBLANK(LogTable2023[[#This Row],[Description_o]]), IF(ISBLANK(LogTable2023[[#This Row],[Description_i]]), "", LogTable2023[[#This Row],[Description_i]]), LogTable2023[[#This Row],[Description_o]])</f>
        <v>Mobile Deposit</v>
      </c>
      <c r="P136" t="str">
        <f>IF( ISBLANK(LogTable2023[[#This Row],[Original Description_o]]), IF(ISBLANK(LogTable2023[[#This Row],[Original Description_i]]), "", LogTable2023[[#This Row],[Original Description_i]]), LogTable2023[[#This Row],[Original Description_o]])</f>
        <v>DEPOSIT@MOBILE</v>
      </c>
      <c r="Q136" t="str">
        <f>IF( ISBLANK(LogTable2023[[#This Row],[Category_o]]), IF(ISBLANK(LogTable2023[[#This Row],[Category_i]]), "", LogTable2023[[#This Row],[Category_i]]), LogTable2023[[#This Row],[Category_o]])</f>
        <v>Income</v>
      </c>
      <c r="R136" s="10">
        <f>IF( ISBLANK(LogTable2023[[#This Row],[Amount_o]]), IF(ISBLANK(LogTable2023[[#This Row],[Amount_i]]), "", LogTable2023[[#This Row],[Amount_i]]), LogTable2023[[#This Row],[Amount_o]])</f>
        <v>1233</v>
      </c>
      <c r="S136" s="1" t="str">
        <f>IF( ISBLANK(LogTable2023[[#This Row],[Status_o]]), IF(ISBLANK(LogTable2023[[#This Row],[Status_i]]), "", LogTable2023[[#This Row],[Status_i]]), LogTable2023[[#This Row],[Status_o]])</f>
        <v>Posted</v>
      </c>
      <c r="T136" s="30"/>
    </row>
    <row r="137" spans="1:20" x14ac:dyDescent="0.25">
      <c r="A137" s="4">
        <v>45239</v>
      </c>
      <c r="B137" s="5" t="s">
        <v>213</v>
      </c>
      <c r="C137" s="5" t="s">
        <v>214</v>
      </c>
      <c r="D137" s="5" t="s">
        <v>215</v>
      </c>
      <c r="E137" s="5">
        <v>56.69</v>
      </c>
      <c r="F137" s="5" t="s">
        <v>9</v>
      </c>
      <c r="G137" s="5" t="s">
        <v>269</v>
      </c>
      <c r="H137" s="5"/>
      <c r="I137" s="5"/>
      <c r="J137" s="5"/>
      <c r="K137" s="5"/>
      <c r="L137" s="5"/>
      <c r="M137" s="6"/>
      <c r="N137" s="1">
        <f>IF( ISBLANK(LogTable2023[[#This Row],[Date_o]]), IF(ISBLANK(LogTable2023[[#This Row],[Date_i]]), "", LogTable2023[[#This Row],[Date_i]]), LogTable2023[[#This Row],[Date_o]])</f>
        <v>45239</v>
      </c>
      <c r="O137" t="str">
        <f>IF( ISBLANK(LogTable2023[[#This Row],[Description_o]]), IF(ISBLANK(LogTable2023[[#This Row],[Description_i]]), "", LogTable2023[[#This Row],[Description_i]]), LogTable2023[[#This Row],[Description_o]])</f>
        <v>Comcast</v>
      </c>
      <c r="P137" t="str">
        <f>IF( ISBLANK(LogTable2023[[#This Row],[Original Description_o]]), IF(ISBLANK(LogTable2023[[#This Row],[Original Description_i]]), "", LogTable2023[[#This Row],[Original Description_i]]), LogTable2023[[#This Row],[Original Description_o]])</f>
        <v>COMCAST          CABLE      ***********3283</v>
      </c>
      <c r="Q137" t="str">
        <f>IF( ISBLANK(LogTable2023[[#This Row],[Category_o]]), IF(ISBLANK(LogTable2023[[#This Row],[Category_i]]), "", LogTable2023[[#This Row],[Category_i]]), LogTable2023[[#This Row],[Category_o]])</f>
        <v>Utilities</v>
      </c>
      <c r="R137" s="10">
        <f>IF( ISBLANK(LogTable2023[[#This Row],[Amount_o]]), IF(ISBLANK(LogTable2023[[#This Row],[Amount_i]]), "", LogTable2023[[#This Row],[Amount_i]]), LogTable2023[[#This Row],[Amount_o]])</f>
        <v>56.69</v>
      </c>
      <c r="S137" s="1" t="str">
        <f>IF( ISBLANK(LogTable2023[[#This Row],[Status_o]]), IF(ISBLANK(LogTable2023[[#This Row],[Status_i]]), "", LogTable2023[[#This Row],[Status_i]]), LogTable2023[[#This Row],[Status_o]])</f>
        <v>Posted</v>
      </c>
      <c r="T137" s="30"/>
    </row>
    <row r="138" spans="1:20" x14ac:dyDescent="0.25">
      <c r="A138" s="4">
        <v>45237</v>
      </c>
      <c r="B138" s="5" t="s">
        <v>216</v>
      </c>
      <c r="C138" s="5" t="s">
        <v>217</v>
      </c>
      <c r="D138" s="5" t="s">
        <v>218</v>
      </c>
      <c r="E138" s="5">
        <v>-1424.58</v>
      </c>
      <c r="F138" s="5" t="s">
        <v>9</v>
      </c>
      <c r="G138" s="5" t="s">
        <v>269</v>
      </c>
      <c r="H138" s="5"/>
      <c r="I138" s="5"/>
      <c r="J138" s="5"/>
      <c r="K138" s="5"/>
      <c r="L138" s="5"/>
      <c r="M138" s="6"/>
      <c r="N138" s="1">
        <f>IF( ISBLANK(LogTable2023[[#This Row],[Date_o]]), IF(ISBLANK(LogTable2023[[#This Row],[Date_i]]), "", LogTable2023[[#This Row],[Date_i]]), LogTable2023[[#This Row],[Date_o]])</f>
        <v>45237</v>
      </c>
      <c r="O138" t="str">
        <f>IF( ISBLANK(LogTable2023[[#This Row],[Description_o]]), IF(ISBLANK(LogTable2023[[#This Row],[Description_i]]), "", LogTable2023[[#This Row],[Description_i]]), LogTable2023[[#This Row],[Description_o]])</f>
        <v>Advs Ed Serv Web Studntloan</v>
      </c>
      <c r="P138" t="str">
        <f>IF( ISBLANK(LogTable2023[[#This Row],[Original Description_o]]), IF(ISBLANK(LogTable2023[[#This Row],[Original Description_i]]), "", LogTable2023[[#This Row],[Original Description_i]]), LogTable2023[[#This Row],[Original Description_o]])</f>
        <v>ADVS ED SERV WEB STUDNTLOAN ***********GSL1</v>
      </c>
      <c r="Q138" t="str">
        <f>IF( ISBLANK(LogTable2023[[#This Row],[Category_o]]), IF(ISBLANK(LogTable2023[[#This Row],[Category_i]]), "", LogTable2023[[#This Row],[Category_i]]), LogTable2023[[#This Row],[Category_o]])</f>
        <v>Student Loan</v>
      </c>
      <c r="R138" s="10">
        <f>IF( ISBLANK(LogTable2023[[#This Row],[Amount_o]]), IF(ISBLANK(LogTable2023[[#This Row],[Amount_i]]), "", LogTable2023[[#This Row],[Amount_i]]), LogTable2023[[#This Row],[Amount_o]])</f>
        <v>-1424.58</v>
      </c>
      <c r="S138" s="1" t="str">
        <f>IF( ISBLANK(LogTable2023[[#This Row],[Status_o]]), IF(ISBLANK(LogTable2023[[#This Row],[Status_i]]), "", LogTable2023[[#This Row],[Status_i]]), LogTable2023[[#This Row],[Status_o]])</f>
        <v>Posted</v>
      </c>
      <c r="T138" s="30"/>
    </row>
    <row r="139" spans="1:20" x14ac:dyDescent="0.25">
      <c r="A139" s="4">
        <v>45233</v>
      </c>
      <c r="B139" s="5" t="s">
        <v>219</v>
      </c>
      <c r="C139" s="5" t="s">
        <v>220</v>
      </c>
      <c r="D139" s="5" t="s">
        <v>107</v>
      </c>
      <c r="E139" s="5">
        <v>-17.850000000000001</v>
      </c>
      <c r="F139" s="5" t="s">
        <v>9</v>
      </c>
      <c r="G139" s="5" t="s">
        <v>269</v>
      </c>
      <c r="H139" s="5"/>
      <c r="I139" s="5"/>
      <c r="J139" s="5"/>
      <c r="K139" s="5"/>
      <c r="L139" s="5"/>
      <c r="M139" s="6"/>
      <c r="N139" s="1">
        <f>IF( ISBLANK(LogTable2023[[#This Row],[Date_o]]), IF(ISBLANK(LogTable2023[[#This Row],[Date_i]]), "", LogTable2023[[#This Row],[Date_i]]), LogTable2023[[#This Row],[Date_o]])</f>
        <v>45233</v>
      </c>
      <c r="O139" t="str">
        <f>IF( ISBLANK(LogTable2023[[#This Row],[Description_o]]), IF(ISBLANK(LogTable2023[[#This Row],[Description_i]]), "", LogTable2023[[#This Row],[Description_i]]), LogTable2023[[#This Row],[Description_o]])</f>
        <v>Cornerstoneapart Web</v>
      </c>
      <c r="P139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***********PS4F</v>
      </c>
      <c r="Q139" t="str">
        <f>IF( ISBLANK(LogTable2023[[#This Row],[Category_o]]), IF(ISBLANK(LogTable2023[[#This Row],[Category_i]]), "", LogTable2023[[#This Row],[Category_i]]), LogTable2023[[#This Row],[Category_o]])</f>
        <v>Uncategorized</v>
      </c>
      <c r="R139" s="10">
        <f>IF( ISBLANK(LogTable2023[[#This Row],[Amount_o]]), IF(ISBLANK(LogTable2023[[#This Row],[Amount_i]]), "", LogTable2023[[#This Row],[Amount_i]]), LogTable2023[[#This Row],[Amount_o]])</f>
        <v>-17.850000000000001</v>
      </c>
      <c r="S139" s="1" t="str">
        <f>IF( ISBLANK(LogTable2023[[#This Row],[Status_o]]), IF(ISBLANK(LogTable2023[[#This Row],[Status_i]]), "", LogTable2023[[#This Row],[Status_i]]), LogTable2023[[#This Row],[Status_o]])</f>
        <v>Posted</v>
      </c>
      <c r="T139" s="30"/>
    </row>
    <row r="140" spans="1:20" x14ac:dyDescent="0.25">
      <c r="A140" s="4">
        <v>45233</v>
      </c>
      <c r="B140" s="5" t="s">
        <v>221</v>
      </c>
      <c r="C140" s="5" t="s">
        <v>222</v>
      </c>
      <c r="D140" s="5" t="s">
        <v>177</v>
      </c>
      <c r="E140" s="5">
        <v>-0.95</v>
      </c>
      <c r="F140" s="5" t="s">
        <v>9</v>
      </c>
      <c r="G140" s="5" t="s">
        <v>269</v>
      </c>
      <c r="H140" s="5"/>
      <c r="I140" s="5"/>
      <c r="J140" s="5"/>
      <c r="K140" s="5"/>
      <c r="L140" s="5"/>
      <c r="M140" s="6"/>
      <c r="N140" s="1">
        <f>IF( ISBLANK(LogTable2023[[#This Row],[Date_o]]), IF(ISBLANK(LogTable2023[[#This Row],[Date_i]]), "", LogTable2023[[#This Row],[Date_i]]), LogTable2023[[#This Row],[Date_o]])</f>
        <v>45233</v>
      </c>
      <c r="O140" t="str">
        <f>IF( ISBLANK(LogTable2023[[#This Row],[Description_o]]), IF(ISBLANK(LogTable2023[[#This Row],[Description_i]]), "", LogTable2023[[#This Row],[Description_i]]), LogTable2023[[#This Row],[Description_o]])</f>
        <v>Yardi</v>
      </c>
      <c r="P140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SERVICECHG WEB PMTS   ***********GS4F</v>
      </c>
      <c r="Q140" t="str">
        <f>IF( ISBLANK(LogTable2023[[#This Row],[Category_o]]), IF(ISBLANK(LogTable2023[[#This Row],[Category_i]]), "", LogTable2023[[#This Row],[Category_i]]), LogTable2023[[#This Row],[Category_o]])</f>
        <v>Mortgage &amp; Rent</v>
      </c>
      <c r="R140" s="10">
        <f>IF( ISBLANK(LogTable2023[[#This Row],[Amount_o]]), IF(ISBLANK(LogTable2023[[#This Row],[Amount_i]]), "", LogTable2023[[#This Row],[Amount_i]]), LogTable2023[[#This Row],[Amount_o]])</f>
        <v>-0.95</v>
      </c>
      <c r="S140" s="1" t="str">
        <f>IF( ISBLANK(LogTable2023[[#This Row],[Status_o]]), IF(ISBLANK(LogTable2023[[#This Row],[Status_i]]), "", LogTable2023[[#This Row],[Status_i]]), LogTable2023[[#This Row],[Status_o]])</f>
        <v>Posted</v>
      </c>
      <c r="T140" s="30"/>
    </row>
    <row r="141" spans="1:20" x14ac:dyDescent="0.25">
      <c r="A141" s="4">
        <v>45232</v>
      </c>
      <c r="B141" s="5" t="s">
        <v>219</v>
      </c>
      <c r="C141" s="5" t="s">
        <v>223</v>
      </c>
      <c r="D141" s="5" t="s">
        <v>107</v>
      </c>
      <c r="E141" s="5">
        <v>-2000</v>
      </c>
      <c r="F141" s="5" t="s">
        <v>9</v>
      </c>
      <c r="G141" s="5" t="s">
        <v>269</v>
      </c>
      <c r="H141" s="5"/>
      <c r="I141" s="5"/>
      <c r="J141" s="5"/>
      <c r="K141" s="5"/>
      <c r="L141" s="5"/>
      <c r="M141" s="6"/>
      <c r="N141" s="1">
        <f>IF( ISBLANK(LogTable2023[[#This Row],[Date_o]]), IF(ISBLANK(LogTable2023[[#This Row],[Date_i]]), "", LogTable2023[[#This Row],[Date_i]]), LogTable2023[[#This Row],[Date_o]])</f>
        <v>45232</v>
      </c>
      <c r="O141" t="str">
        <f>IF( ISBLANK(LogTable2023[[#This Row],[Description_o]]), IF(ISBLANK(LogTable2023[[#This Row],[Description_i]]), "", LogTable2023[[#This Row],[Description_i]]), LogTable2023[[#This Row],[Description_o]])</f>
        <v>Cornerstoneapart Web</v>
      </c>
      <c r="P141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***********NS3F</v>
      </c>
      <c r="Q141" t="str">
        <f>IF( ISBLANK(LogTable2023[[#This Row],[Category_o]]), IF(ISBLANK(LogTable2023[[#This Row],[Category_i]]), "", LogTable2023[[#This Row],[Category_i]]), LogTable2023[[#This Row],[Category_o]])</f>
        <v>Uncategorized</v>
      </c>
      <c r="R141" s="10">
        <f>IF( ISBLANK(LogTable2023[[#This Row],[Amount_o]]), IF(ISBLANK(LogTable2023[[#This Row],[Amount_i]]), "", LogTable2023[[#This Row],[Amount_i]]), LogTable2023[[#This Row],[Amount_o]])</f>
        <v>-2000</v>
      </c>
      <c r="S141" s="1" t="str">
        <f>IF( ISBLANK(LogTable2023[[#This Row],[Status_o]]), IF(ISBLANK(LogTable2023[[#This Row],[Status_i]]), "", LogTable2023[[#This Row],[Status_i]]), LogTable2023[[#This Row],[Status_o]])</f>
        <v>Posted</v>
      </c>
      <c r="T141" s="30"/>
    </row>
    <row r="142" spans="1:20" x14ac:dyDescent="0.25">
      <c r="A142" s="4">
        <v>45232</v>
      </c>
      <c r="B142" s="5" t="s">
        <v>224</v>
      </c>
      <c r="C142" s="5" t="s">
        <v>225</v>
      </c>
      <c r="D142" s="5" t="s">
        <v>226</v>
      </c>
      <c r="E142" s="5">
        <v>-320</v>
      </c>
      <c r="F142" s="5" t="s">
        <v>9</v>
      </c>
      <c r="G142" s="5" t="s">
        <v>269</v>
      </c>
      <c r="H142" s="5"/>
      <c r="I142" s="5"/>
      <c r="J142" s="5"/>
      <c r="K142" s="5"/>
      <c r="L142" s="5"/>
      <c r="M142" s="6"/>
      <c r="N142" s="1">
        <f>IF( ISBLANK(LogTable2023[[#This Row],[Date_o]]), IF(ISBLANK(LogTable2023[[#This Row],[Date_i]]), "", LogTable2023[[#This Row],[Date_i]]), LogTable2023[[#This Row],[Date_o]])</f>
        <v>45232</v>
      </c>
      <c r="O142" t="str">
        <f>IF( ISBLANK(LogTable2023[[#This Row],[Description_o]]), IF(ISBLANK(LogTable2023[[#This Row],[Description_i]]), "", LogTable2023[[#This Row],[Description_i]]), LogTable2023[[#This Row],[Description_o]])</f>
        <v>Honda Financial</v>
      </c>
      <c r="P142" t="str">
        <f>IF( ISBLANK(LogTable2023[[#This Row],[Original Description_o]]), IF(ISBLANK(LogTable2023[[#This Row],[Original Description_i]]), "", LogTable2023[[#This Row],[Original Description_i]]), LogTable2023[[#This Row],[Original Description_o]])</f>
        <v>HONDA PMT        8004489307 ***********2WOG</v>
      </c>
      <c r="Q142" t="str">
        <f>IF( ISBLANK(LogTable2023[[#This Row],[Category_o]]), IF(ISBLANK(LogTable2023[[#This Row],[Category_i]]), "", LogTable2023[[#This Row],[Category_i]]), LogTable2023[[#This Row],[Category_o]])</f>
        <v>Auto Payment</v>
      </c>
      <c r="R142" s="10">
        <f>IF( ISBLANK(LogTable2023[[#This Row],[Amount_o]]), IF(ISBLANK(LogTable2023[[#This Row],[Amount_i]]), "", LogTable2023[[#This Row],[Amount_i]]), LogTable2023[[#This Row],[Amount_o]])</f>
        <v>-320</v>
      </c>
      <c r="S142" s="1" t="str">
        <f>IF( ISBLANK(LogTable2023[[#This Row],[Status_o]]), IF(ISBLANK(LogTable2023[[#This Row],[Status_i]]), "", LogTable2023[[#This Row],[Status_i]]), LogTable2023[[#This Row],[Status_o]])</f>
        <v>Posted</v>
      </c>
      <c r="T142" s="30" t="s">
        <v>281</v>
      </c>
    </row>
    <row r="143" spans="1:20" x14ac:dyDescent="0.25">
      <c r="A143" s="4">
        <v>45232</v>
      </c>
      <c r="B143" s="5" t="s">
        <v>221</v>
      </c>
      <c r="C143" s="5" t="s">
        <v>227</v>
      </c>
      <c r="D143" s="5" t="s">
        <v>177</v>
      </c>
      <c r="E143" s="5">
        <v>-0.95</v>
      </c>
      <c r="F143" s="5" t="s">
        <v>9</v>
      </c>
      <c r="G143" s="5" t="s">
        <v>269</v>
      </c>
      <c r="H143" s="5"/>
      <c r="I143" s="5"/>
      <c r="J143" s="5"/>
      <c r="K143" s="5"/>
      <c r="L143" s="5"/>
      <c r="M143" s="6"/>
      <c r="N143" s="1">
        <f>IF( ISBLANK(LogTable2023[[#This Row],[Date_o]]), IF(ISBLANK(LogTable2023[[#This Row],[Date_i]]), "", LogTable2023[[#This Row],[Date_i]]), LogTable2023[[#This Row],[Date_o]])</f>
        <v>45232</v>
      </c>
      <c r="O143" t="str">
        <f>IF( ISBLANK(LogTable2023[[#This Row],[Description_o]]), IF(ISBLANK(LogTable2023[[#This Row],[Description_i]]), "", LogTable2023[[#This Row],[Description_i]]), LogTable2023[[#This Row],[Description_o]])</f>
        <v>Yardi</v>
      </c>
      <c r="P143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SERVICECHG WEB PMTS   ***********FR3F</v>
      </c>
      <c r="Q143" t="str">
        <f>IF( ISBLANK(LogTable2023[[#This Row],[Category_o]]), IF(ISBLANK(LogTable2023[[#This Row],[Category_i]]), "", LogTable2023[[#This Row],[Category_i]]), LogTable2023[[#This Row],[Category_o]])</f>
        <v>Mortgage &amp; Rent</v>
      </c>
      <c r="R143" s="10">
        <f>IF( ISBLANK(LogTable2023[[#This Row],[Amount_o]]), IF(ISBLANK(LogTable2023[[#This Row],[Amount_i]]), "", LogTable2023[[#This Row],[Amount_i]]), LogTable2023[[#This Row],[Amount_o]])</f>
        <v>-0.95</v>
      </c>
      <c r="S143" s="1" t="str">
        <f>IF( ISBLANK(LogTable2023[[#This Row],[Status_o]]), IF(ISBLANK(LogTable2023[[#This Row],[Status_i]]), "", LogTable2023[[#This Row],[Status_i]]), LogTable2023[[#This Row],[Status_o]])</f>
        <v>Posted</v>
      </c>
      <c r="T143" s="30"/>
    </row>
    <row r="144" spans="1:20" x14ac:dyDescent="0.25">
      <c r="A144" s="4">
        <v>45230</v>
      </c>
      <c r="B144" s="5" t="s">
        <v>71</v>
      </c>
      <c r="C144" s="5" t="s">
        <v>228</v>
      </c>
      <c r="D144" s="5" t="s">
        <v>186</v>
      </c>
      <c r="E144" s="5">
        <v>-1471.7</v>
      </c>
      <c r="F144" s="5" t="s">
        <v>9</v>
      </c>
      <c r="G144" s="5" t="s">
        <v>269</v>
      </c>
      <c r="H144" s="5"/>
      <c r="I144" s="5"/>
      <c r="J144" s="5"/>
      <c r="K144" s="5"/>
      <c r="L144" s="5"/>
      <c r="M144" s="6"/>
      <c r="N144" s="1">
        <f>IF( ISBLANK(LogTable2023[[#This Row],[Date_o]]), IF(ISBLANK(LogTable2023[[#This Row],[Date_i]]), "", LogTable2023[[#This Row],[Date_i]]), LogTable2023[[#This Row],[Date_o]])</f>
        <v>45230</v>
      </c>
      <c r="O144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144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</v>
      </c>
      <c r="Q144" t="str">
        <f>IF( ISBLANK(LogTable2023[[#This Row],[Category_o]]), IF(ISBLANK(LogTable2023[[#This Row],[Category_i]]), "", LogTable2023[[#This Row],[Category_i]]), LogTable2023[[#This Row],[Category_o]])</f>
        <v>Credit Card Payment</v>
      </c>
      <c r="R144" s="10">
        <f>IF( ISBLANK(LogTable2023[[#This Row],[Amount_o]]), IF(ISBLANK(LogTable2023[[#This Row],[Amount_i]]), "", LogTable2023[[#This Row],[Amount_i]]), LogTable2023[[#This Row],[Amount_o]])</f>
        <v>-1471.7</v>
      </c>
      <c r="S144" s="1" t="str">
        <f>IF( ISBLANK(LogTable2023[[#This Row],[Status_o]]), IF(ISBLANK(LogTable2023[[#This Row],[Status_i]]), "", LogTable2023[[#This Row],[Status_i]]), LogTable2023[[#This Row],[Status_o]])</f>
        <v>Posted</v>
      </c>
      <c r="T144" s="30"/>
    </row>
    <row r="145" spans="1:20" x14ac:dyDescent="0.25">
      <c r="A145" s="4">
        <v>45229</v>
      </c>
      <c r="B145" s="5" t="s">
        <v>180</v>
      </c>
      <c r="C145" s="5" t="s">
        <v>229</v>
      </c>
      <c r="D145" s="5" t="s">
        <v>15</v>
      </c>
      <c r="E145" s="5">
        <v>-81.150000000000006</v>
      </c>
      <c r="F145" s="5" t="s">
        <v>9</v>
      </c>
      <c r="G145" s="5" t="s">
        <v>269</v>
      </c>
      <c r="H145" s="5"/>
      <c r="I145" s="5"/>
      <c r="J145" s="5"/>
      <c r="K145" s="5"/>
      <c r="L145" s="5"/>
      <c r="M145" s="6"/>
      <c r="N145" s="1">
        <f>IF( ISBLANK(LogTable2023[[#This Row],[Date_o]]), IF(ISBLANK(LogTable2023[[#This Row],[Date_i]]), "", LogTable2023[[#This Row],[Date_i]]), LogTable2023[[#This Row],[Date_o]])</f>
        <v>45229</v>
      </c>
      <c r="O145" t="str">
        <f>IF( ISBLANK(LogTable2023[[#This Row],[Description_o]]), IF(ISBLANK(LogTable2023[[#This Row],[Description_i]]), "", LogTable2023[[#This Row],[Description_i]]), LogTable2023[[#This Row],[Description_o]])</f>
        <v>Safeway</v>
      </c>
      <c r="P145" t="str">
        <f>IF( ISBLANK(LogTable2023[[#This Row],[Original Description_o]]), IF(ISBLANK(LogTable2023[[#This Row],[Original Description_i]]), "", LogTable2023[[#This Row],[Original Description_i]]), LogTable2023[[#This Row],[Original Description_o]])</f>
        <v>SAFEWAY #0244            DENVER       CO</v>
      </c>
      <c r="Q145" t="str">
        <f>IF( ISBLANK(LogTable2023[[#This Row],[Category_o]]), IF(ISBLANK(LogTable2023[[#This Row],[Category_i]]), "", LogTable2023[[#This Row],[Category_i]]), LogTable2023[[#This Row],[Category_o]])</f>
        <v>Groceries</v>
      </c>
      <c r="R145" s="10">
        <f>IF( ISBLANK(LogTable2023[[#This Row],[Amount_o]]), IF(ISBLANK(LogTable2023[[#This Row],[Amount_i]]), "", LogTable2023[[#This Row],[Amount_i]]), LogTable2023[[#This Row],[Amount_o]])</f>
        <v>-81.150000000000006</v>
      </c>
      <c r="S145" s="1" t="str">
        <f>IF( ISBLANK(LogTable2023[[#This Row],[Status_o]]), IF(ISBLANK(LogTable2023[[#This Row],[Status_i]]), "", LogTable2023[[#This Row],[Status_i]]), LogTable2023[[#This Row],[Status_o]])</f>
        <v>Posted</v>
      </c>
      <c r="T145" s="30"/>
    </row>
    <row r="146" spans="1:20" x14ac:dyDescent="0.25">
      <c r="A146" s="4">
        <v>45229</v>
      </c>
      <c r="B146" s="5" t="s">
        <v>196</v>
      </c>
      <c r="C146" s="5" t="s">
        <v>197</v>
      </c>
      <c r="D146" s="5" t="s">
        <v>198</v>
      </c>
      <c r="E146" s="5">
        <v>5578.98</v>
      </c>
      <c r="F146" s="5" t="s">
        <v>9</v>
      </c>
      <c r="G146" s="5" t="s">
        <v>269</v>
      </c>
      <c r="H146" s="5"/>
      <c r="I146" s="5"/>
      <c r="J146" s="5"/>
      <c r="K146" s="5"/>
      <c r="L146" s="5"/>
      <c r="M146" s="6"/>
      <c r="N146" s="1">
        <f>IF( ISBLANK(LogTable2023[[#This Row],[Date_o]]), IF(ISBLANK(LogTable2023[[#This Row],[Date_i]]), "", LogTable2023[[#This Row],[Date_i]]), LogTable2023[[#This Row],[Date_o]])</f>
        <v>45229</v>
      </c>
      <c r="O146" t="str">
        <f>IF( ISBLANK(LogTable2023[[#This Row],[Description_o]]), IF(ISBLANK(LogTable2023[[#This Row],[Description_i]]), "", LogTable2023[[#This Row],[Description_i]]), LogTable2023[[#This Row],[Description_o]])</f>
        <v>Insperity</v>
      </c>
      <c r="P146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46" t="str">
        <f>IF( ISBLANK(LogTable2023[[#This Row],[Category_o]]), IF(ISBLANK(LogTable2023[[#This Row],[Category_i]]), "", LogTable2023[[#This Row],[Category_i]]), LogTable2023[[#This Row],[Category_o]])</f>
        <v>Paycheck</v>
      </c>
      <c r="R146" s="10">
        <f>IF( ISBLANK(LogTable2023[[#This Row],[Amount_o]]), IF(ISBLANK(LogTable2023[[#This Row],[Amount_i]]), "", LogTable2023[[#This Row],[Amount_i]]), LogTable2023[[#This Row],[Amount_o]])</f>
        <v>5578.98</v>
      </c>
      <c r="S146" s="1" t="str">
        <f>IF( ISBLANK(LogTable2023[[#This Row],[Status_o]]), IF(ISBLANK(LogTable2023[[#This Row],[Status_i]]), "", LogTable2023[[#This Row],[Status_i]]), LogTable2023[[#This Row],[Status_o]])</f>
        <v>Posted</v>
      </c>
      <c r="T146" s="30"/>
    </row>
    <row r="147" spans="1:20" x14ac:dyDescent="0.25">
      <c r="A147" s="4">
        <v>45226</v>
      </c>
      <c r="B147" s="5" t="s">
        <v>230</v>
      </c>
      <c r="C147" s="5" t="s">
        <v>231</v>
      </c>
      <c r="D147" s="5" t="s">
        <v>215</v>
      </c>
      <c r="E147" s="5">
        <v>-5.22</v>
      </c>
      <c r="F147" s="5" t="s">
        <v>9</v>
      </c>
      <c r="G147" s="5" t="s">
        <v>269</v>
      </c>
      <c r="H147" s="5"/>
      <c r="I147" s="5"/>
      <c r="J147" s="5"/>
      <c r="K147" s="5"/>
      <c r="L147" s="5"/>
      <c r="M147" s="6"/>
      <c r="N147" s="1">
        <f>IF( ISBLANK(LogTable2023[[#This Row],[Date_o]]), IF(ISBLANK(LogTable2023[[#This Row],[Date_i]]), "", LogTable2023[[#This Row],[Date_i]]), LogTable2023[[#This Row],[Date_o]])</f>
        <v>45226</v>
      </c>
      <c r="O147" t="str">
        <f>IF( ISBLANK(LogTable2023[[#This Row],[Description_o]]), IF(ISBLANK(LogTable2023[[#This Row],[Description_i]]), "", LogTable2023[[#This Row],[Description_i]]), LogTable2023[[#This Row],[Description_o]])</f>
        <v>Xcel Energy</v>
      </c>
      <c r="P147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147" t="str">
        <f>IF( ISBLANK(LogTable2023[[#This Row],[Category_o]]), IF(ISBLANK(LogTable2023[[#This Row],[Category_i]]), "", LogTable2023[[#This Row],[Category_i]]), LogTable2023[[#This Row],[Category_o]])</f>
        <v>Utilities</v>
      </c>
      <c r="R147" s="10">
        <f>IF( ISBLANK(LogTable2023[[#This Row],[Amount_o]]), IF(ISBLANK(LogTable2023[[#This Row],[Amount_i]]), "", LogTable2023[[#This Row],[Amount_i]]), LogTable2023[[#This Row],[Amount_o]])</f>
        <v>-5.22</v>
      </c>
      <c r="S147" s="1" t="str">
        <f>IF( ISBLANK(LogTable2023[[#This Row],[Status_o]]), IF(ISBLANK(LogTable2023[[#This Row],[Status_i]]), "", LogTable2023[[#This Row],[Status_i]]), LogTable2023[[#This Row],[Status_o]])</f>
        <v>Posted</v>
      </c>
      <c r="T147" s="30"/>
    </row>
    <row r="148" spans="1:20" x14ac:dyDescent="0.25">
      <c r="A148" s="4">
        <v>45225</v>
      </c>
      <c r="B148" s="5" t="s">
        <v>201</v>
      </c>
      <c r="C148" s="5" t="s">
        <v>202</v>
      </c>
      <c r="D148" s="5" t="s">
        <v>203</v>
      </c>
      <c r="E148" s="5">
        <v>0.08</v>
      </c>
      <c r="F148" s="5" t="s">
        <v>9</v>
      </c>
      <c r="G148" s="5" t="s">
        <v>269</v>
      </c>
      <c r="H148" s="5"/>
      <c r="I148" s="5"/>
      <c r="J148" s="5"/>
      <c r="K148" s="5"/>
      <c r="L148" s="5"/>
      <c r="M148" s="6"/>
      <c r="N148" s="1">
        <f>IF( ISBLANK(LogTable2023[[#This Row],[Date_o]]), IF(ISBLANK(LogTable2023[[#This Row],[Date_i]]), "", LogTable2023[[#This Row],[Date_i]]), LogTable2023[[#This Row],[Date_o]])</f>
        <v>45225</v>
      </c>
      <c r="O148" t="str">
        <f>IF( ISBLANK(LogTable2023[[#This Row],[Description_o]]), IF(ISBLANK(LogTable2023[[#This Row],[Description_i]]), "", LogTable2023[[#This Row],[Description_i]]), LogTable2023[[#This Row],[Description_o]])</f>
        <v>Interest Paid</v>
      </c>
      <c r="P148" t="str">
        <f>IF( ISBLANK(LogTable2023[[#This Row],[Original Description_o]]), IF(ISBLANK(LogTable2023[[#This Row],[Original Description_i]]), "", LogTable2023[[#This Row],[Original Description_i]]), LogTable2023[[#This Row],[Original Description_o]])</f>
        <v>INTEREST PAID</v>
      </c>
      <c r="Q148" t="str">
        <f>IF( ISBLANK(LogTable2023[[#This Row],[Category_o]]), IF(ISBLANK(LogTable2023[[#This Row],[Category_i]]), "", LogTable2023[[#This Row],[Category_i]]), LogTable2023[[#This Row],[Category_o]])</f>
        <v>Interest Income</v>
      </c>
      <c r="R148" s="10">
        <f>IF( ISBLANK(LogTable2023[[#This Row],[Amount_o]]), IF(ISBLANK(LogTable2023[[#This Row],[Amount_i]]), "", LogTable2023[[#This Row],[Amount_i]]), LogTable2023[[#This Row],[Amount_o]])</f>
        <v>0.08</v>
      </c>
      <c r="S148" s="1" t="str">
        <f>IF( ISBLANK(LogTable2023[[#This Row],[Status_o]]), IF(ISBLANK(LogTable2023[[#This Row],[Status_i]]), "", LogTable2023[[#This Row],[Status_i]]), LogTable2023[[#This Row],[Status_o]])</f>
        <v>Posted</v>
      </c>
      <c r="T148" s="30"/>
    </row>
    <row r="149" spans="1:20" x14ac:dyDescent="0.25">
      <c r="A149" s="4">
        <v>45222</v>
      </c>
      <c r="B149" s="5" t="s">
        <v>230</v>
      </c>
      <c r="C149" s="5" t="s">
        <v>231</v>
      </c>
      <c r="D149" s="5" t="s">
        <v>215</v>
      </c>
      <c r="E149" s="5">
        <v>-36.15</v>
      </c>
      <c r="F149" s="5" t="s">
        <v>9</v>
      </c>
      <c r="G149" s="5" t="s">
        <v>269</v>
      </c>
      <c r="H149" s="5"/>
      <c r="I149" s="5"/>
      <c r="J149" s="5"/>
      <c r="K149" s="5"/>
      <c r="L149" s="5"/>
      <c r="M149" s="6"/>
      <c r="N149" s="1">
        <f>IF( ISBLANK(LogTable2023[[#This Row],[Date_o]]), IF(ISBLANK(LogTable2023[[#This Row],[Date_i]]), "", LogTable2023[[#This Row],[Date_i]]), LogTable2023[[#This Row],[Date_o]])</f>
        <v>45222</v>
      </c>
      <c r="O149" t="str">
        <f>IF( ISBLANK(LogTable2023[[#This Row],[Description_o]]), IF(ISBLANK(LogTable2023[[#This Row],[Description_i]]), "", LogTable2023[[#This Row],[Description_i]]), LogTable2023[[#This Row],[Description_o]])</f>
        <v>Xcel Energy</v>
      </c>
      <c r="P149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149" t="str">
        <f>IF( ISBLANK(LogTable2023[[#This Row],[Category_o]]), IF(ISBLANK(LogTable2023[[#This Row],[Category_i]]), "", LogTable2023[[#This Row],[Category_i]]), LogTable2023[[#This Row],[Category_o]])</f>
        <v>Utilities</v>
      </c>
      <c r="R149" s="10">
        <f>IF( ISBLANK(LogTable2023[[#This Row],[Amount_o]]), IF(ISBLANK(LogTable2023[[#This Row],[Amount_i]]), "", LogTable2023[[#This Row],[Amount_i]]), LogTable2023[[#This Row],[Amount_o]])</f>
        <v>-36.15</v>
      </c>
      <c r="S149" s="1" t="str">
        <f>IF( ISBLANK(LogTable2023[[#This Row],[Status_o]]), IF(ISBLANK(LogTable2023[[#This Row],[Status_i]]), "", LogTable2023[[#This Row],[Status_i]]), LogTable2023[[#This Row],[Status_o]])</f>
        <v>Posted</v>
      </c>
      <c r="T149" s="30"/>
    </row>
    <row r="150" spans="1:20" x14ac:dyDescent="0.25">
      <c r="A150" s="4">
        <v>45218</v>
      </c>
      <c r="B150" s="5" t="s">
        <v>213</v>
      </c>
      <c r="C150" s="5" t="s">
        <v>232</v>
      </c>
      <c r="D150" s="5" t="s">
        <v>215</v>
      </c>
      <c r="E150" s="5">
        <v>-60.74</v>
      </c>
      <c r="F150" s="5" t="s">
        <v>9</v>
      </c>
      <c r="G150" s="5" t="s">
        <v>269</v>
      </c>
      <c r="H150" s="5"/>
      <c r="I150" s="5"/>
      <c r="J150" s="5"/>
      <c r="K150" s="5"/>
      <c r="L150" s="5"/>
      <c r="M150" s="6"/>
      <c r="N150" s="1">
        <f>IF( ISBLANK(LogTable2023[[#This Row],[Date_o]]), IF(ISBLANK(LogTable2023[[#This Row],[Date_i]]), "", LogTable2023[[#This Row],[Date_i]]), LogTable2023[[#This Row],[Date_o]])</f>
        <v>45218</v>
      </c>
      <c r="O150" t="str">
        <f>IF( ISBLANK(LogTable2023[[#This Row],[Description_o]]), IF(ISBLANK(LogTable2023[[#This Row],[Description_i]]), "", LogTable2023[[#This Row],[Description_i]]), LogTable2023[[#This Row],[Description_o]])</f>
        <v>Comcast</v>
      </c>
      <c r="P150" t="str">
        <f>IF( ISBLANK(LogTable2023[[#This Row],[Original Description_o]]), IF(ISBLANK(LogTable2023[[#This Row],[Original Description_i]]), "", LogTable2023[[#This Row],[Original Description_i]]), LogTable2023[[#This Row],[Original Description_o]])</f>
        <v>COMCAST 8497101  004180591  ***********5806</v>
      </c>
      <c r="Q150" t="str">
        <f>IF( ISBLANK(LogTable2023[[#This Row],[Category_o]]), IF(ISBLANK(LogTable2023[[#This Row],[Category_i]]), "", LogTable2023[[#This Row],[Category_i]]), LogTable2023[[#This Row],[Category_o]])</f>
        <v>Utilities</v>
      </c>
      <c r="R150" s="10">
        <f>IF( ISBLANK(LogTable2023[[#This Row],[Amount_o]]), IF(ISBLANK(LogTable2023[[#This Row],[Amount_i]]), "", LogTable2023[[#This Row],[Amount_i]]), LogTable2023[[#This Row],[Amount_o]])</f>
        <v>-60.74</v>
      </c>
      <c r="S150" s="1" t="str">
        <f>IF( ISBLANK(LogTable2023[[#This Row],[Status_o]]), IF(ISBLANK(LogTable2023[[#This Row],[Status_i]]), "", LogTable2023[[#This Row],[Status_i]]), LogTable2023[[#This Row],[Status_o]])</f>
        <v>Posted</v>
      </c>
      <c r="T150" s="30"/>
    </row>
    <row r="151" spans="1:20" x14ac:dyDescent="0.25">
      <c r="A151" s="4">
        <v>45218</v>
      </c>
      <c r="B151" s="5" t="s">
        <v>230</v>
      </c>
      <c r="C151" s="5" t="s">
        <v>231</v>
      </c>
      <c r="D151" s="5" t="s">
        <v>215</v>
      </c>
      <c r="E151" s="5">
        <v>-12.3</v>
      </c>
      <c r="F151" s="5" t="s">
        <v>9</v>
      </c>
      <c r="G151" s="5" t="s">
        <v>269</v>
      </c>
      <c r="H151" s="5"/>
      <c r="I151" s="5"/>
      <c r="J151" s="5"/>
      <c r="K151" s="5"/>
      <c r="L151" s="5"/>
      <c r="M151" s="6"/>
      <c r="N151" s="1">
        <f>IF( ISBLANK(LogTable2023[[#This Row],[Date_o]]), IF(ISBLANK(LogTable2023[[#This Row],[Date_i]]), "", LogTable2023[[#This Row],[Date_i]]), LogTable2023[[#This Row],[Date_o]])</f>
        <v>45218</v>
      </c>
      <c r="O151" t="str">
        <f>IF( ISBLANK(LogTable2023[[#This Row],[Description_o]]), IF(ISBLANK(LogTable2023[[#This Row],[Description_i]]), "", LogTable2023[[#This Row],[Description_i]]), LogTable2023[[#This Row],[Description_o]])</f>
        <v>Xcel Energy</v>
      </c>
      <c r="P151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151" t="str">
        <f>IF( ISBLANK(LogTable2023[[#This Row],[Category_o]]), IF(ISBLANK(LogTable2023[[#This Row],[Category_i]]), "", LogTable2023[[#This Row],[Category_i]]), LogTable2023[[#This Row],[Category_o]])</f>
        <v>Utilities</v>
      </c>
      <c r="R151" s="10">
        <f>IF( ISBLANK(LogTable2023[[#This Row],[Amount_o]]), IF(ISBLANK(LogTable2023[[#This Row],[Amount_i]]), "", LogTable2023[[#This Row],[Amount_i]]), LogTable2023[[#This Row],[Amount_o]])</f>
        <v>-12.3</v>
      </c>
      <c r="S151" s="1" t="str">
        <f>IF( ISBLANK(LogTable2023[[#This Row],[Status_o]]), IF(ISBLANK(LogTable2023[[#This Row],[Status_i]]), "", LogTable2023[[#This Row],[Status_i]]), LogTable2023[[#This Row],[Status_o]])</f>
        <v>Posted</v>
      </c>
      <c r="T151" s="30"/>
    </row>
    <row r="152" spans="1:20" x14ac:dyDescent="0.25">
      <c r="A152" s="4">
        <v>45216</v>
      </c>
      <c r="B152" s="5" t="s">
        <v>230</v>
      </c>
      <c r="C152" s="5" t="s">
        <v>231</v>
      </c>
      <c r="D152" s="5" t="s">
        <v>215</v>
      </c>
      <c r="E152" s="5">
        <v>-12.4</v>
      </c>
      <c r="F152" s="5" t="s">
        <v>9</v>
      </c>
      <c r="G152" s="5" t="s">
        <v>269</v>
      </c>
      <c r="H152" s="5"/>
      <c r="I152" s="5"/>
      <c r="J152" s="5"/>
      <c r="K152" s="5"/>
      <c r="L152" s="5"/>
      <c r="M152" s="6"/>
      <c r="N152" s="1">
        <f>IF( ISBLANK(LogTable2023[[#This Row],[Date_o]]), IF(ISBLANK(LogTable2023[[#This Row],[Date_i]]), "", LogTable2023[[#This Row],[Date_i]]), LogTable2023[[#This Row],[Date_o]])</f>
        <v>45216</v>
      </c>
      <c r="O152" t="str">
        <f>IF( ISBLANK(LogTable2023[[#This Row],[Description_o]]), IF(ISBLANK(LogTable2023[[#This Row],[Description_i]]), "", LogTable2023[[#This Row],[Description_i]]), LogTable2023[[#This Row],[Description_o]])</f>
        <v>Xcel Energy</v>
      </c>
      <c r="P152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152" t="str">
        <f>IF( ISBLANK(LogTable2023[[#This Row],[Category_o]]), IF(ISBLANK(LogTable2023[[#This Row],[Category_i]]), "", LogTable2023[[#This Row],[Category_i]]), LogTable2023[[#This Row],[Category_o]])</f>
        <v>Utilities</v>
      </c>
      <c r="R152" s="10">
        <f>IF( ISBLANK(LogTable2023[[#This Row],[Amount_o]]), IF(ISBLANK(LogTable2023[[#This Row],[Amount_i]]), "", LogTable2023[[#This Row],[Amount_i]]), LogTable2023[[#This Row],[Amount_o]])</f>
        <v>-12.4</v>
      </c>
      <c r="S152" s="1" t="str">
        <f>IF( ISBLANK(LogTable2023[[#This Row],[Status_o]]), IF(ISBLANK(LogTable2023[[#This Row],[Status_i]]), "", LogTable2023[[#This Row],[Status_i]]), LogTable2023[[#This Row],[Status_o]])</f>
        <v>Posted</v>
      </c>
      <c r="T152" s="30"/>
    </row>
    <row r="153" spans="1:20" x14ac:dyDescent="0.25">
      <c r="A153" s="4">
        <v>45215</v>
      </c>
      <c r="B153" s="5" t="s">
        <v>71</v>
      </c>
      <c r="C153" s="5" t="s">
        <v>228</v>
      </c>
      <c r="D153" s="5" t="s">
        <v>186</v>
      </c>
      <c r="E153" s="5">
        <v>-2500</v>
      </c>
      <c r="F153" s="5" t="s">
        <v>9</v>
      </c>
      <c r="G153" s="5" t="s">
        <v>269</v>
      </c>
      <c r="H153" s="5"/>
      <c r="I153" s="5"/>
      <c r="J153" s="5"/>
      <c r="K153" s="5"/>
      <c r="L153" s="5"/>
      <c r="M153" s="6"/>
      <c r="N153" s="1">
        <f>IF( ISBLANK(LogTable2023[[#This Row],[Date_o]]), IF(ISBLANK(LogTable2023[[#This Row],[Date_i]]), "", LogTable2023[[#This Row],[Date_i]]), LogTable2023[[#This Row],[Date_o]])</f>
        <v>45215</v>
      </c>
      <c r="O153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153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</v>
      </c>
      <c r="Q153" t="str">
        <f>IF( ISBLANK(LogTable2023[[#This Row],[Category_o]]), IF(ISBLANK(LogTable2023[[#This Row],[Category_i]]), "", LogTable2023[[#This Row],[Category_i]]), LogTable2023[[#This Row],[Category_o]])</f>
        <v>Credit Card Payment</v>
      </c>
      <c r="R153" s="10">
        <f>IF( ISBLANK(LogTable2023[[#This Row],[Amount_o]]), IF(ISBLANK(LogTable2023[[#This Row],[Amount_i]]), "", LogTable2023[[#This Row],[Amount_i]]), LogTable2023[[#This Row],[Amount_o]])</f>
        <v>-2500</v>
      </c>
      <c r="S153" s="1" t="str">
        <f>IF( ISBLANK(LogTable2023[[#This Row],[Status_o]]), IF(ISBLANK(LogTable2023[[#This Row],[Status_i]]), "", LogTable2023[[#This Row],[Status_i]]), LogTable2023[[#This Row],[Status_o]])</f>
        <v>Posted</v>
      </c>
      <c r="T153" s="30"/>
    </row>
    <row r="154" spans="1:20" x14ac:dyDescent="0.25">
      <c r="A154" s="4">
        <v>45215</v>
      </c>
      <c r="B154" s="5" t="s">
        <v>199</v>
      </c>
      <c r="C154" s="5" t="s">
        <v>233</v>
      </c>
      <c r="D154" s="5" t="s">
        <v>73</v>
      </c>
      <c r="E154" s="5">
        <v>-1000</v>
      </c>
      <c r="F154" s="5" t="s">
        <v>9</v>
      </c>
      <c r="G154" s="5" t="s">
        <v>269</v>
      </c>
      <c r="H154" s="5"/>
      <c r="I154" s="5"/>
      <c r="J154" s="5"/>
      <c r="K154" s="5"/>
      <c r="L154" s="5"/>
      <c r="M154" s="6"/>
      <c r="N154" s="1">
        <f>IF( ISBLANK(LogTable2023[[#This Row],[Date_o]]), IF(ISBLANK(LogTable2023[[#This Row],[Date_i]]), "", LogTable2023[[#This Row],[Date_i]]), LogTable2023[[#This Row],[Date_o]])</f>
        <v>45215</v>
      </c>
      <c r="O154" t="str">
        <f>IF( ISBLANK(LogTable2023[[#This Row],[Description_o]]), IF(ISBLANK(LogTable2023[[#This Row],[Description_i]]), "", LogTable2023[[#This Row],[Description_i]]), LogTable2023[[#This Row],[Description_o]])</f>
        <v>USAA Transfer</v>
      </c>
      <c r="P154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FUNDS TRANSFER DB</v>
      </c>
      <c r="Q154" t="str">
        <f>IF( ISBLANK(LogTable2023[[#This Row],[Category_o]]), IF(ISBLANK(LogTable2023[[#This Row],[Category_i]]), "", LogTable2023[[#This Row],[Category_i]]), LogTable2023[[#This Row],[Category_o]])</f>
        <v>Transfer</v>
      </c>
      <c r="R154" s="10">
        <f>IF( ISBLANK(LogTable2023[[#This Row],[Amount_o]]), IF(ISBLANK(LogTable2023[[#This Row],[Amount_i]]), "", LogTable2023[[#This Row],[Amount_i]]), LogTable2023[[#This Row],[Amount_o]])</f>
        <v>-1000</v>
      </c>
      <c r="S154" s="1" t="str">
        <f>IF( ISBLANK(LogTable2023[[#This Row],[Status_o]]), IF(ISBLANK(LogTable2023[[#This Row],[Status_i]]), "", LogTable2023[[#This Row],[Status_i]]), LogTable2023[[#This Row],[Status_o]])</f>
        <v>Posted</v>
      </c>
      <c r="T154" s="30"/>
    </row>
    <row r="155" spans="1:20" x14ac:dyDescent="0.25">
      <c r="A155" s="4">
        <v>45212</v>
      </c>
      <c r="B155" s="5" t="s">
        <v>71</v>
      </c>
      <c r="C155" s="5" t="s">
        <v>234</v>
      </c>
      <c r="D155" s="5" t="s">
        <v>186</v>
      </c>
      <c r="E155" s="5">
        <v>-612.26</v>
      </c>
      <c r="F155" s="5" t="s">
        <v>9</v>
      </c>
      <c r="G155" s="5" t="s">
        <v>269</v>
      </c>
      <c r="H155" s="5"/>
      <c r="I155" s="5"/>
      <c r="J155" s="5"/>
      <c r="K155" s="5"/>
      <c r="L155" s="5"/>
      <c r="M155" s="6"/>
      <c r="N155" s="1">
        <f>IF( ISBLANK(LogTable2023[[#This Row],[Date_o]]), IF(ISBLANK(LogTable2023[[#This Row],[Date_i]]), "", LogTable2023[[#This Row],[Date_i]]), LogTable2023[[#This Row],[Date_o]])</f>
        <v>45212</v>
      </c>
      <c r="O155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155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    ***********0051</v>
      </c>
      <c r="Q155" t="str">
        <f>IF( ISBLANK(LogTable2023[[#This Row],[Category_o]]), IF(ISBLANK(LogTable2023[[#This Row],[Category_i]]), "", LogTable2023[[#This Row],[Category_i]]), LogTable2023[[#This Row],[Category_o]])</f>
        <v>Credit Card Payment</v>
      </c>
      <c r="R155" s="10">
        <f>IF( ISBLANK(LogTable2023[[#This Row],[Amount_o]]), IF(ISBLANK(LogTable2023[[#This Row],[Amount_i]]), "", LogTable2023[[#This Row],[Amount_i]]), LogTable2023[[#This Row],[Amount_o]])</f>
        <v>-612.26</v>
      </c>
      <c r="S155" s="1" t="str">
        <f>IF( ISBLANK(LogTable2023[[#This Row],[Status_o]]), IF(ISBLANK(LogTable2023[[#This Row],[Status_i]]), "", LogTable2023[[#This Row],[Status_i]]), LogTable2023[[#This Row],[Status_o]])</f>
        <v>Posted</v>
      </c>
      <c r="T155" s="30"/>
    </row>
    <row r="156" spans="1:20" x14ac:dyDescent="0.25">
      <c r="A156" s="4">
        <v>45210</v>
      </c>
      <c r="B156" s="5" t="s">
        <v>204</v>
      </c>
      <c r="C156" s="5" t="s">
        <v>205</v>
      </c>
      <c r="D156" s="5" t="s">
        <v>206</v>
      </c>
      <c r="E156" s="5">
        <v>-136.07</v>
      </c>
      <c r="F156" s="5" t="s">
        <v>9</v>
      </c>
      <c r="G156" s="5" t="s">
        <v>269</v>
      </c>
      <c r="H156" s="5"/>
      <c r="I156" s="5"/>
      <c r="J156" s="5"/>
      <c r="K156" s="5"/>
      <c r="L156" s="5"/>
      <c r="M156" s="6"/>
      <c r="N156" s="1">
        <f>IF( ISBLANK(LogTable2023[[#This Row],[Date_o]]), IF(ISBLANK(LogTable2023[[#This Row],[Date_i]]), "", LogTable2023[[#This Row],[Date_i]]), LogTable2023[[#This Row],[Date_o]])</f>
        <v>45210</v>
      </c>
      <c r="O156" t="str">
        <f>IF( ISBLANK(LogTable2023[[#This Row],[Description_o]]), IF(ISBLANK(LogTable2023[[#This Row],[Description_i]]), "", LogTable2023[[#This Row],[Description_i]]), LogTable2023[[#This Row],[Description_o]])</f>
        <v>USAA Property and Casualty Insurance</v>
      </c>
      <c r="P156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P&amp;C         AUTOPAY    ***********4530</v>
      </c>
      <c r="Q156" t="str">
        <f>IF( ISBLANK(LogTable2023[[#This Row],[Category_o]]), IF(ISBLANK(LogTable2023[[#This Row],[Category_i]]), "", LogTable2023[[#This Row],[Category_i]]), LogTable2023[[#This Row],[Category_o]])</f>
        <v>Financial</v>
      </c>
      <c r="R156" s="10">
        <f>IF( ISBLANK(LogTable2023[[#This Row],[Amount_o]]), IF(ISBLANK(LogTable2023[[#This Row],[Amount_i]]), "", LogTable2023[[#This Row],[Amount_i]]), LogTable2023[[#This Row],[Amount_o]])</f>
        <v>-136.07</v>
      </c>
      <c r="S156" s="1" t="str">
        <f>IF( ISBLANK(LogTable2023[[#This Row],[Status_o]]), IF(ISBLANK(LogTable2023[[#This Row],[Status_i]]), "", LogTable2023[[#This Row],[Status_i]]), LogTable2023[[#This Row],[Status_o]])</f>
        <v>Posted</v>
      </c>
      <c r="T156" s="30"/>
    </row>
    <row r="157" spans="1:20" x14ac:dyDescent="0.25">
      <c r="A157" s="4">
        <v>45209</v>
      </c>
      <c r="B157" s="5" t="s">
        <v>207</v>
      </c>
      <c r="C157" s="5" t="s">
        <v>208</v>
      </c>
      <c r="D157" s="5" t="s">
        <v>209</v>
      </c>
      <c r="E157" s="5">
        <v>-11.9</v>
      </c>
      <c r="F157" s="5" t="s">
        <v>9</v>
      </c>
      <c r="G157" s="5" t="s">
        <v>269</v>
      </c>
      <c r="H157" s="5"/>
      <c r="I157" s="5"/>
      <c r="J157" s="5"/>
      <c r="K157" s="5"/>
      <c r="L157" s="5"/>
      <c r="M157" s="6"/>
      <c r="N157" s="1">
        <f>IF( ISBLANK(LogTable2023[[#This Row],[Date_o]]), IF(ISBLANK(LogTable2023[[#This Row],[Date_i]]), "", LogTable2023[[#This Row],[Date_i]]), LogTable2023[[#This Row],[Date_o]])</f>
        <v>45209</v>
      </c>
      <c r="O157" t="str">
        <f>IF( ISBLANK(LogTable2023[[#This Row],[Description_o]]), IF(ISBLANK(LogTable2023[[#This Row],[Description_i]]), "", LogTable2023[[#This Row],[Description_i]]), LogTable2023[[#This Row],[Description_o]])</f>
        <v>Spotify</v>
      </c>
      <c r="P157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          INST XFER  ***********USAI</v>
      </c>
      <c r="Q157" t="str">
        <f>IF( ISBLANK(LogTable2023[[#This Row],[Category_o]]), IF(ISBLANK(LogTable2023[[#This Row],[Category_i]]), "", LogTable2023[[#This Row],[Category_i]]), LogTable2023[[#This Row],[Category_o]])</f>
        <v>Music</v>
      </c>
      <c r="R157" s="10">
        <f>IF( ISBLANK(LogTable2023[[#This Row],[Amount_o]]), IF(ISBLANK(LogTable2023[[#This Row],[Amount_i]]), "", LogTable2023[[#This Row],[Amount_i]]), LogTable2023[[#This Row],[Amount_o]])</f>
        <v>-11.9</v>
      </c>
      <c r="S157" s="1" t="str">
        <f>IF( ISBLANK(LogTable2023[[#This Row],[Status_o]]), IF(ISBLANK(LogTable2023[[#This Row],[Status_i]]), "", LogTable2023[[#This Row],[Status_i]]), LogTable2023[[#This Row],[Status_o]])</f>
        <v>Posted</v>
      </c>
      <c r="T157" s="30"/>
    </row>
    <row r="158" spans="1:20" x14ac:dyDescent="0.25">
      <c r="A158" s="4">
        <v>45209</v>
      </c>
      <c r="B158" s="5" t="s">
        <v>235</v>
      </c>
      <c r="C158" s="5" t="s">
        <v>236</v>
      </c>
      <c r="D158" s="5" t="s">
        <v>237</v>
      </c>
      <c r="E158" s="5">
        <v>-103.5</v>
      </c>
      <c r="F158" s="5" t="s">
        <v>9</v>
      </c>
      <c r="G158" s="5" t="s">
        <v>269</v>
      </c>
      <c r="H158" s="5"/>
      <c r="I158" s="5"/>
      <c r="J158" s="5"/>
      <c r="K158" s="5"/>
      <c r="L158" s="5"/>
      <c r="M158" s="6"/>
      <c r="N158" s="1">
        <f>IF( ISBLANK(LogTable2023[[#This Row],[Date_o]]), IF(ISBLANK(LogTable2023[[#This Row],[Date_i]]), "", LogTable2023[[#This Row],[Date_i]]), LogTable2023[[#This Row],[Date_o]])</f>
        <v>45209</v>
      </c>
      <c r="O158" t="str">
        <f>IF( ISBLANK(LogTable2023[[#This Row],[Description_o]]), IF(ISBLANK(LogTable2023[[#This Row],[Description_i]]), "", LogTable2023[[#This Row],[Description_i]]), LogTable2023[[#This Row],[Description_o]])</f>
        <v>Bank Chestnut</v>
      </c>
      <c r="P158" t="str">
        <f>IF( ISBLANK(LogTable2023[[#This Row],[Original Description_o]]), IF(ISBLANK(LogTable2023[[#This Row],[Original Description_i]]), "", LogTable2023[[#This Row],[Original Description_i]]), LogTable2023[[#This Row],[Original Description_o]])</f>
        <v>TD BANK3250 CHESTNUT ST  PHILADELPHIA PA</v>
      </c>
      <c r="Q158" t="str">
        <f>IF( ISBLANK(LogTable2023[[#This Row],[Category_o]]), IF(ISBLANK(LogTable2023[[#This Row],[Category_i]]), "", LogTable2023[[#This Row],[Category_i]]), LogTable2023[[#This Row],[Category_o]])</f>
        <v>Cash</v>
      </c>
      <c r="R158" s="10">
        <f>IF( ISBLANK(LogTable2023[[#This Row],[Amount_o]]), IF(ISBLANK(LogTable2023[[#This Row],[Amount_i]]), "", LogTable2023[[#This Row],[Amount_i]]), LogTable2023[[#This Row],[Amount_o]])</f>
        <v>-103.5</v>
      </c>
      <c r="S158" s="1" t="str">
        <f>IF( ISBLANK(LogTable2023[[#This Row],[Status_o]]), IF(ISBLANK(LogTable2023[[#This Row],[Status_i]]), "", LogTable2023[[#This Row],[Status_i]]), LogTable2023[[#This Row],[Status_o]])</f>
        <v>Posted</v>
      </c>
      <c r="T158" s="30"/>
    </row>
    <row r="159" spans="1:20" x14ac:dyDescent="0.25">
      <c r="A159" s="4">
        <v>45209</v>
      </c>
      <c r="B159" s="5" t="s">
        <v>238</v>
      </c>
      <c r="C159" s="5" t="s">
        <v>239</v>
      </c>
      <c r="D159" s="5" t="s">
        <v>240</v>
      </c>
      <c r="E159" s="5">
        <v>3.5</v>
      </c>
      <c r="F159" s="5" t="s">
        <v>9</v>
      </c>
      <c r="G159" s="5" t="s">
        <v>269</v>
      </c>
      <c r="H159" s="5"/>
      <c r="I159" s="5"/>
      <c r="J159" s="5"/>
      <c r="K159" s="5"/>
      <c r="L159" s="5"/>
      <c r="M159" s="6"/>
      <c r="N159" s="1">
        <f>IF( ISBLANK(LogTable2023[[#This Row],[Date_o]]), IF(ISBLANK(LogTable2023[[#This Row],[Date_i]]), "", LogTable2023[[#This Row],[Date_i]]), LogTable2023[[#This Row],[Date_o]])</f>
        <v>45209</v>
      </c>
      <c r="O159" t="str">
        <f>IF( ISBLANK(LogTable2023[[#This Row],[Description_o]]), IF(ISBLANK(LogTable2023[[#This Row],[Description_i]]), "", LogTable2023[[#This Row],[Description_i]]), LogTable2023[[#This Row],[Description_o]])</f>
        <v>ATM Fee Rebate</v>
      </c>
      <c r="P159" t="str">
        <f>IF( ISBLANK(LogTable2023[[#This Row],[Original Description_o]]), IF(ISBLANK(LogTable2023[[#This Row],[Original Description_i]]), "", LogTable2023[[#This Row],[Original Description_i]]), LogTable2023[[#This Row],[Original Description_o]])</f>
        <v>ATM REBATE</v>
      </c>
      <c r="Q159" t="str">
        <f>IF( ISBLANK(LogTable2023[[#This Row],[Category_o]]), IF(ISBLANK(LogTable2023[[#This Row],[Category_i]]), "", LogTable2023[[#This Row],[Category_i]]), LogTable2023[[#This Row],[Category_o]])</f>
        <v>Atm Fee</v>
      </c>
      <c r="R159" s="10">
        <f>IF( ISBLANK(LogTable2023[[#This Row],[Amount_o]]), IF(ISBLANK(LogTable2023[[#This Row],[Amount_i]]), "", LogTable2023[[#This Row],[Amount_i]]), LogTable2023[[#This Row],[Amount_o]])</f>
        <v>3.5</v>
      </c>
      <c r="S159" s="1" t="str">
        <f>IF( ISBLANK(LogTable2023[[#This Row],[Status_o]]), IF(ISBLANK(LogTable2023[[#This Row],[Status_i]]), "", LogTable2023[[#This Row],[Status_i]]), LogTable2023[[#This Row],[Status_o]])</f>
        <v>Posted</v>
      </c>
      <c r="T159" s="30"/>
    </row>
    <row r="160" spans="1:20" x14ac:dyDescent="0.25">
      <c r="A160" s="4">
        <v>45202</v>
      </c>
      <c r="B160" s="5" t="s">
        <v>241</v>
      </c>
      <c r="C160" s="5" t="s">
        <v>242</v>
      </c>
      <c r="D160" s="5" t="s">
        <v>107</v>
      </c>
      <c r="E160" s="5">
        <v>-1945</v>
      </c>
      <c r="F160" s="5" t="s">
        <v>9</v>
      </c>
      <c r="G160" s="5" t="s">
        <v>269</v>
      </c>
      <c r="H160" s="5"/>
      <c r="I160" s="5"/>
      <c r="J160" s="5"/>
      <c r="K160" s="5"/>
      <c r="L160" s="5"/>
      <c r="M160" s="6"/>
      <c r="N160" s="1">
        <f>IF( ISBLANK(LogTable2023[[#This Row],[Date_o]]), IF(ISBLANK(LogTable2023[[#This Row],[Date_i]]), "", LogTable2023[[#This Row],[Date_i]]), LogTable2023[[#This Row],[Date_o]])</f>
        <v>45202</v>
      </c>
      <c r="O160" t="str">
        <f>IF( ISBLANK(LogTable2023[[#This Row],[Description_o]]), IF(ISBLANK(LogTable2023[[#This Row],[Description_i]]), "", LogTable2023[[#This Row],[Description_i]]), LogTable2023[[#This Row],[Description_o]])</f>
        <v>Cornerstoneapart Web Zfyd</v>
      </c>
      <c r="P160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***********ZFYD</v>
      </c>
      <c r="Q160" t="str">
        <f>IF( ISBLANK(LogTable2023[[#This Row],[Category_o]]), IF(ISBLANK(LogTable2023[[#This Row],[Category_i]]), "", LogTable2023[[#This Row],[Category_i]]), LogTable2023[[#This Row],[Category_o]])</f>
        <v>Uncategorized</v>
      </c>
      <c r="R160" s="10">
        <f>IF( ISBLANK(LogTable2023[[#This Row],[Amount_o]]), IF(ISBLANK(LogTable2023[[#This Row],[Amount_i]]), "", LogTable2023[[#This Row],[Amount_i]]), LogTable2023[[#This Row],[Amount_o]])</f>
        <v>-1945</v>
      </c>
      <c r="S160" s="1" t="str">
        <f>IF( ISBLANK(LogTable2023[[#This Row],[Status_o]]), IF(ISBLANK(LogTable2023[[#This Row],[Status_i]]), "", LogTable2023[[#This Row],[Status_i]]), LogTable2023[[#This Row],[Status_o]])</f>
        <v>Posted</v>
      </c>
      <c r="T160" s="30"/>
    </row>
    <row r="161" spans="1:20" x14ac:dyDescent="0.25">
      <c r="A161" s="4">
        <v>45202</v>
      </c>
      <c r="B161" s="5" t="s">
        <v>224</v>
      </c>
      <c r="C161" s="5" t="s">
        <v>243</v>
      </c>
      <c r="D161" s="5" t="s">
        <v>226</v>
      </c>
      <c r="E161" s="5">
        <v>-320</v>
      </c>
      <c r="F161" s="5" t="s">
        <v>9</v>
      </c>
      <c r="G161" s="5" t="s">
        <v>269</v>
      </c>
      <c r="H161" s="5"/>
      <c r="I161" s="5"/>
      <c r="J161" s="5"/>
      <c r="K161" s="5"/>
      <c r="L161" s="5"/>
      <c r="M161" s="6"/>
      <c r="N161" s="1">
        <f>IF( ISBLANK(LogTable2023[[#This Row],[Date_o]]), IF(ISBLANK(LogTable2023[[#This Row],[Date_i]]), "", LogTable2023[[#This Row],[Date_i]]), LogTable2023[[#This Row],[Date_o]])</f>
        <v>45202</v>
      </c>
      <c r="O161" t="str">
        <f>IF( ISBLANK(LogTable2023[[#This Row],[Description_o]]), IF(ISBLANK(LogTable2023[[#This Row],[Description_i]]), "", LogTable2023[[#This Row],[Description_i]]), LogTable2023[[#This Row],[Description_o]])</f>
        <v>Honda Financial</v>
      </c>
      <c r="P161" t="str">
        <f>IF( ISBLANK(LogTable2023[[#This Row],[Original Description_o]]), IF(ISBLANK(LogTable2023[[#This Row],[Original Description_i]]), "", LogTable2023[[#This Row],[Original Description_i]]), LogTable2023[[#This Row],[Original Description_o]])</f>
        <v>HONDA PMT        8004489307 ***********JESA</v>
      </c>
      <c r="Q161" t="str">
        <f>IF( ISBLANK(LogTable2023[[#This Row],[Category_o]]), IF(ISBLANK(LogTable2023[[#This Row],[Category_i]]), "", LogTable2023[[#This Row],[Category_i]]), LogTable2023[[#This Row],[Category_o]])</f>
        <v>Auto Payment</v>
      </c>
      <c r="R161" s="10">
        <f>IF( ISBLANK(LogTable2023[[#This Row],[Amount_o]]), IF(ISBLANK(LogTable2023[[#This Row],[Amount_i]]), "", LogTable2023[[#This Row],[Amount_i]]), LogTable2023[[#This Row],[Amount_o]])</f>
        <v>-320</v>
      </c>
      <c r="S161" s="1" t="str">
        <f>IF( ISBLANK(LogTable2023[[#This Row],[Status_o]]), IF(ISBLANK(LogTable2023[[#This Row],[Status_i]]), "", LogTable2023[[#This Row],[Status_i]]), LogTable2023[[#This Row],[Status_o]])</f>
        <v>Posted</v>
      </c>
      <c r="T161" s="30" t="s">
        <v>281</v>
      </c>
    </row>
    <row r="162" spans="1:20" x14ac:dyDescent="0.25">
      <c r="A162" s="4">
        <v>45202</v>
      </c>
      <c r="B162" s="5" t="s">
        <v>221</v>
      </c>
      <c r="C162" s="5" t="s">
        <v>244</v>
      </c>
      <c r="D162" s="5" t="s">
        <v>177</v>
      </c>
      <c r="E162" s="5">
        <v>-0.95</v>
      </c>
      <c r="F162" s="5" t="s">
        <v>9</v>
      </c>
      <c r="G162" s="5" t="s">
        <v>269</v>
      </c>
      <c r="H162" s="5"/>
      <c r="I162" s="5"/>
      <c r="J162" s="5"/>
      <c r="K162" s="5"/>
      <c r="L162" s="5"/>
      <c r="M162" s="6"/>
      <c r="N162" s="1">
        <f>IF( ISBLANK(LogTable2023[[#This Row],[Date_o]]), IF(ISBLANK(LogTable2023[[#This Row],[Date_i]]), "", LogTable2023[[#This Row],[Date_i]]), LogTable2023[[#This Row],[Date_o]])</f>
        <v>45202</v>
      </c>
      <c r="O162" t="str">
        <f>IF( ISBLANK(LogTable2023[[#This Row],[Description_o]]), IF(ISBLANK(LogTable2023[[#This Row],[Description_i]]), "", LogTable2023[[#This Row],[Description_i]]), LogTable2023[[#This Row],[Description_o]])</f>
        <v>Yardi</v>
      </c>
      <c r="P162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SERVICECHG WEB PMTS   ***********VDYD</v>
      </c>
      <c r="Q162" t="str">
        <f>IF( ISBLANK(LogTable2023[[#This Row],[Category_o]]), IF(ISBLANK(LogTable2023[[#This Row],[Category_i]]), "", LogTable2023[[#This Row],[Category_i]]), LogTable2023[[#This Row],[Category_o]])</f>
        <v>Mortgage &amp; Rent</v>
      </c>
      <c r="R162" s="10">
        <f>IF( ISBLANK(LogTable2023[[#This Row],[Amount_o]]), IF(ISBLANK(LogTable2023[[#This Row],[Amount_i]]), "", LogTable2023[[#This Row],[Amount_i]]), LogTable2023[[#This Row],[Amount_o]])</f>
        <v>-0.95</v>
      </c>
      <c r="S162" s="1" t="str">
        <f>IF( ISBLANK(LogTable2023[[#This Row],[Status_o]]), IF(ISBLANK(LogTable2023[[#This Row],[Status_i]]), "", LogTable2023[[#This Row],[Status_i]]), LogTable2023[[#This Row],[Status_o]])</f>
        <v>Posted</v>
      </c>
      <c r="T162" s="30"/>
    </row>
    <row r="163" spans="1:20" x14ac:dyDescent="0.25">
      <c r="A163" s="4">
        <v>45197</v>
      </c>
      <c r="B163" s="5" t="s">
        <v>196</v>
      </c>
      <c r="C163" s="5" t="s">
        <v>197</v>
      </c>
      <c r="D163" s="5" t="s">
        <v>198</v>
      </c>
      <c r="E163" s="5">
        <v>5579.1</v>
      </c>
      <c r="F163" s="5" t="s">
        <v>9</v>
      </c>
      <c r="G163" s="5" t="s">
        <v>269</v>
      </c>
      <c r="H163" s="5"/>
      <c r="I163" s="5"/>
      <c r="J163" s="5"/>
      <c r="K163" s="5"/>
      <c r="L163" s="5"/>
      <c r="M163" s="6"/>
      <c r="N163" s="1">
        <f>IF( ISBLANK(LogTable2023[[#This Row],[Date_o]]), IF(ISBLANK(LogTable2023[[#This Row],[Date_i]]), "", LogTable2023[[#This Row],[Date_i]]), LogTable2023[[#This Row],[Date_o]])</f>
        <v>45197</v>
      </c>
      <c r="O163" t="str">
        <f>IF( ISBLANK(LogTable2023[[#This Row],[Description_o]]), IF(ISBLANK(LogTable2023[[#This Row],[Description_i]]), "", LogTable2023[[#This Row],[Description_i]]), LogTable2023[[#This Row],[Description_o]])</f>
        <v>Insperity</v>
      </c>
      <c r="P163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63" t="str">
        <f>IF( ISBLANK(LogTable2023[[#This Row],[Category_o]]), IF(ISBLANK(LogTable2023[[#This Row],[Category_i]]), "", LogTable2023[[#This Row],[Category_i]]), LogTable2023[[#This Row],[Category_o]])</f>
        <v>Paycheck</v>
      </c>
      <c r="R163" s="10">
        <f>IF( ISBLANK(LogTable2023[[#This Row],[Amount_o]]), IF(ISBLANK(LogTable2023[[#This Row],[Amount_i]]), "", LogTable2023[[#This Row],[Amount_i]]), LogTable2023[[#This Row],[Amount_o]])</f>
        <v>5579.1</v>
      </c>
      <c r="S163" s="1" t="str">
        <f>IF( ISBLANK(LogTable2023[[#This Row],[Status_o]]), IF(ISBLANK(LogTable2023[[#This Row],[Status_i]]), "", LogTable2023[[#This Row],[Status_i]]), LogTable2023[[#This Row],[Status_o]])</f>
        <v>Posted</v>
      </c>
      <c r="T163" s="30"/>
    </row>
    <row r="164" spans="1:20" x14ac:dyDescent="0.25">
      <c r="A164" s="4">
        <v>45195</v>
      </c>
      <c r="B164" s="5" t="s">
        <v>201</v>
      </c>
      <c r="C164" s="5" t="s">
        <v>202</v>
      </c>
      <c r="D164" s="5" t="s">
        <v>203</v>
      </c>
      <c r="E164" s="5">
        <v>0.05</v>
      </c>
      <c r="F164" s="5" t="s">
        <v>9</v>
      </c>
      <c r="G164" s="5" t="s">
        <v>269</v>
      </c>
      <c r="H164" s="5"/>
      <c r="I164" s="5"/>
      <c r="J164" s="5"/>
      <c r="K164" s="5"/>
      <c r="L164" s="5"/>
      <c r="M164" s="6"/>
      <c r="N164" s="1">
        <f>IF( ISBLANK(LogTable2023[[#This Row],[Date_o]]), IF(ISBLANK(LogTable2023[[#This Row],[Date_i]]), "", LogTable2023[[#This Row],[Date_i]]), LogTable2023[[#This Row],[Date_o]])</f>
        <v>45195</v>
      </c>
      <c r="O164" t="str">
        <f>IF( ISBLANK(LogTable2023[[#This Row],[Description_o]]), IF(ISBLANK(LogTable2023[[#This Row],[Description_i]]), "", LogTable2023[[#This Row],[Description_i]]), LogTable2023[[#This Row],[Description_o]])</f>
        <v>Interest Paid</v>
      </c>
      <c r="P164" t="str">
        <f>IF( ISBLANK(LogTable2023[[#This Row],[Original Description_o]]), IF(ISBLANK(LogTable2023[[#This Row],[Original Description_i]]), "", LogTable2023[[#This Row],[Original Description_i]]), LogTable2023[[#This Row],[Original Description_o]])</f>
        <v>INTEREST PAID</v>
      </c>
      <c r="Q164" t="str">
        <f>IF( ISBLANK(LogTable2023[[#This Row],[Category_o]]), IF(ISBLANK(LogTable2023[[#This Row],[Category_i]]), "", LogTable2023[[#This Row],[Category_i]]), LogTable2023[[#This Row],[Category_o]])</f>
        <v>Interest Income</v>
      </c>
      <c r="R164" s="10">
        <f>IF( ISBLANK(LogTable2023[[#This Row],[Amount_o]]), IF(ISBLANK(LogTable2023[[#This Row],[Amount_i]]), "", LogTable2023[[#This Row],[Amount_i]]), LogTable2023[[#This Row],[Amount_o]])</f>
        <v>0.05</v>
      </c>
      <c r="S164" s="1" t="str">
        <f>IF( ISBLANK(LogTable2023[[#This Row],[Status_o]]), IF(ISBLANK(LogTable2023[[#This Row],[Status_i]]), "", LogTable2023[[#This Row],[Status_i]]), LogTable2023[[#This Row],[Status_o]])</f>
        <v>Posted</v>
      </c>
      <c r="T164" s="30"/>
    </row>
    <row r="165" spans="1:20" x14ac:dyDescent="0.25">
      <c r="A165" s="4">
        <v>45194</v>
      </c>
      <c r="B165" s="5" t="s">
        <v>219</v>
      </c>
      <c r="C165" s="5" t="s">
        <v>245</v>
      </c>
      <c r="D165" s="5" t="s">
        <v>107</v>
      </c>
      <c r="E165" s="5">
        <v>-800</v>
      </c>
      <c r="F165" s="5" t="s">
        <v>9</v>
      </c>
      <c r="G165" s="5" t="s">
        <v>269</v>
      </c>
      <c r="H165" s="5"/>
      <c r="I165" s="5"/>
      <c r="J165" s="5"/>
      <c r="K165" s="5"/>
      <c r="L165" s="5"/>
      <c r="M165" s="6"/>
      <c r="N165" s="1">
        <f>IF( ISBLANK(LogTable2023[[#This Row],[Date_o]]), IF(ISBLANK(LogTable2023[[#This Row],[Date_i]]), "", LogTable2023[[#This Row],[Date_i]]), LogTable2023[[#This Row],[Date_o]])</f>
        <v>45194</v>
      </c>
      <c r="O165" t="str">
        <f>IF( ISBLANK(LogTable2023[[#This Row],[Description_o]]), IF(ISBLANK(LogTable2023[[#This Row],[Description_i]]), "", LogTable2023[[#This Row],[Description_i]]), LogTable2023[[#This Row],[Description_o]])</f>
        <v>Cornerstoneapart Web</v>
      </c>
      <c r="P165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***********1ZVD</v>
      </c>
      <c r="Q165" t="str">
        <f>IF( ISBLANK(LogTable2023[[#This Row],[Category_o]]), IF(ISBLANK(LogTable2023[[#This Row],[Category_i]]), "", LogTable2023[[#This Row],[Category_i]]), LogTable2023[[#This Row],[Category_o]])</f>
        <v>Uncategorized</v>
      </c>
      <c r="R165" s="10">
        <f>IF( ISBLANK(LogTable2023[[#This Row],[Amount_o]]), IF(ISBLANK(LogTable2023[[#This Row],[Amount_i]]), "", LogTable2023[[#This Row],[Amount_i]]), LogTable2023[[#This Row],[Amount_o]])</f>
        <v>-800</v>
      </c>
      <c r="S165" s="1" t="str">
        <f>IF( ISBLANK(LogTable2023[[#This Row],[Status_o]]), IF(ISBLANK(LogTable2023[[#This Row],[Status_i]]), "", LogTable2023[[#This Row],[Status_i]]), LogTable2023[[#This Row],[Status_o]])</f>
        <v>Posted</v>
      </c>
      <c r="T165" s="30"/>
    </row>
    <row r="166" spans="1:20" x14ac:dyDescent="0.25">
      <c r="A166" s="4">
        <v>45194</v>
      </c>
      <c r="B166" s="5" t="s">
        <v>219</v>
      </c>
      <c r="C166" s="5" t="s">
        <v>245</v>
      </c>
      <c r="D166" s="5" t="s">
        <v>107</v>
      </c>
      <c r="E166" s="5">
        <v>-518.66999999999996</v>
      </c>
      <c r="F166" s="5" t="s">
        <v>9</v>
      </c>
      <c r="G166" s="5" t="s">
        <v>269</v>
      </c>
      <c r="H166" s="5"/>
      <c r="I166" s="5"/>
      <c r="J166" s="5"/>
      <c r="K166" s="5"/>
      <c r="L166" s="5"/>
      <c r="M166" s="6"/>
      <c r="N166" s="1">
        <f>IF( ISBLANK(LogTable2023[[#This Row],[Date_o]]), IF(ISBLANK(LogTable2023[[#This Row],[Date_i]]), "", LogTable2023[[#This Row],[Date_i]]), LogTable2023[[#This Row],[Date_o]])</f>
        <v>45194</v>
      </c>
      <c r="O166" t="str">
        <f>IF( ISBLANK(LogTable2023[[#This Row],[Description_o]]), IF(ISBLANK(LogTable2023[[#This Row],[Description_i]]), "", LogTable2023[[#This Row],[Description_i]]), LogTable2023[[#This Row],[Description_o]])</f>
        <v>Cornerstoneapart Web</v>
      </c>
      <c r="P166" t="str">
        <f>IF( ISBLANK(LogTable2023[[#This Row],[Original Description_o]]), IF(ISBLANK(LogTable2023[[#This Row],[Original Description_i]]), "", LogTable2023[[#This Row],[Original Description_i]]), LogTable2023[[#This Row],[Original Description_o]])</f>
        <v>CORNERSTONEAPART WEB PMTS   ***********1ZVD</v>
      </c>
      <c r="Q166" t="str">
        <f>IF( ISBLANK(LogTable2023[[#This Row],[Category_o]]), IF(ISBLANK(LogTable2023[[#This Row],[Category_i]]), "", LogTable2023[[#This Row],[Category_i]]), LogTable2023[[#This Row],[Category_o]])</f>
        <v>Uncategorized</v>
      </c>
      <c r="R166" s="10">
        <f>IF( ISBLANK(LogTable2023[[#This Row],[Amount_o]]), IF(ISBLANK(LogTable2023[[#This Row],[Amount_i]]), "", LogTable2023[[#This Row],[Amount_i]]), LogTable2023[[#This Row],[Amount_o]])</f>
        <v>-518.66999999999996</v>
      </c>
      <c r="S166" s="1" t="str">
        <f>IF( ISBLANK(LogTable2023[[#This Row],[Status_o]]), IF(ISBLANK(LogTable2023[[#This Row],[Status_i]]), "", LogTable2023[[#This Row],[Status_i]]), LogTable2023[[#This Row],[Status_o]])</f>
        <v>Posted</v>
      </c>
      <c r="T166" s="30"/>
    </row>
    <row r="167" spans="1:20" x14ac:dyDescent="0.25">
      <c r="A167" s="4">
        <v>45194</v>
      </c>
      <c r="B167" s="5" t="s">
        <v>221</v>
      </c>
      <c r="C167" s="5" t="s">
        <v>246</v>
      </c>
      <c r="D167" s="5" t="s">
        <v>177</v>
      </c>
      <c r="E167" s="5">
        <v>-0.95</v>
      </c>
      <c r="F167" s="5" t="s">
        <v>9</v>
      </c>
      <c r="G167" s="5" t="s">
        <v>269</v>
      </c>
      <c r="H167" s="5"/>
      <c r="I167" s="5"/>
      <c r="J167" s="5"/>
      <c r="K167" s="5"/>
      <c r="L167" s="5"/>
      <c r="M167" s="6"/>
      <c r="N167" s="1">
        <f>IF( ISBLANK(LogTable2023[[#This Row],[Date_o]]), IF(ISBLANK(LogTable2023[[#This Row],[Date_i]]), "", LogTable2023[[#This Row],[Date_i]]), LogTable2023[[#This Row],[Date_o]])</f>
        <v>45194</v>
      </c>
      <c r="O167" t="str">
        <f>IF( ISBLANK(LogTable2023[[#This Row],[Description_o]]), IF(ISBLANK(LogTable2023[[#This Row],[Description_i]]), "", LogTable2023[[#This Row],[Description_i]]), LogTable2023[[#This Row],[Description_o]])</f>
        <v>Yardi</v>
      </c>
      <c r="P167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SERVICECHG WEB PMTS   ***********1ZVD</v>
      </c>
      <c r="Q167" t="str">
        <f>IF( ISBLANK(LogTable2023[[#This Row],[Category_o]]), IF(ISBLANK(LogTable2023[[#This Row],[Category_i]]), "", LogTable2023[[#This Row],[Category_i]]), LogTable2023[[#This Row],[Category_o]])</f>
        <v>Mortgage &amp; Rent</v>
      </c>
      <c r="R167" s="10">
        <f>IF( ISBLANK(LogTable2023[[#This Row],[Amount_o]]), IF(ISBLANK(LogTable2023[[#This Row],[Amount_i]]), "", LogTable2023[[#This Row],[Amount_i]]), LogTable2023[[#This Row],[Amount_o]])</f>
        <v>-0.95</v>
      </c>
      <c r="S167" s="1" t="str">
        <f>IF( ISBLANK(LogTable2023[[#This Row],[Status_o]]), IF(ISBLANK(LogTable2023[[#This Row],[Status_i]]), "", LogTable2023[[#This Row],[Status_i]]), LogTable2023[[#This Row],[Status_o]])</f>
        <v>Posted</v>
      </c>
      <c r="T167" s="30"/>
    </row>
    <row r="168" spans="1:20" x14ac:dyDescent="0.25">
      <c r="A168" s="4">
        <v>45191</v>
      </c>
      <c r="B168" s="5" t="s">
        <v>247</v>
      </c>
      <c r="C168" s="5" t="s">
        <v>248</v>
      </c>
      <c r="D168" s="5" t="s">
        <v>73</v>
      </c>
      <c r="E168" s="5">
        <v>0.12</v>
      </c>
      <c r="F168" s="5" t="s">
        <v>9</v>
      </c>
      <c r="G168" s="5" t="s">
        <v>269</v>
      </c>
      <c r="H168" s="5"/>
      <c r="I168" s="5"/>
      <c r="J168" s="5"/>
      <c r="K168" s="5"/>
      <c r="L168" s="5"/>
      <c r="M168" s="6"/>
      <c r="N168" s="1">
        <f>IF( ISBLANK(LogTable2023[[#This Row],[Date_o]]), IF(ISBLANK(LogTable2023[[#This Row],[Date_i]]), "", LogTable2023[[#This Row],[Date_i]]), LogTable2023[[#This Row],[Date_o]])</f>
        <v>45191</v>
      </c>
      <c r="O168" t="str">
        <f>IF( ISBLANK(LogTable2023[[#This Row],[Description_o]]), IF(ISBLANK(LogTable2023[[#This Row],[Description_i]]), "", LogTable2023[[#This Row],[Description_i]]), LogTable2023[[#This Row],[Description_o]])</f>
        <v>Account Verification Deposit from Yardi</v>
      </c>
      <c r="P168" t="str">
        <f>IF( ISBLANK(LogTable2023[[#This Row],[Original Description_o]]), IF(ISBLANK(LogTable2023[[#This Row],[Original Description_i]]), "", LogTable2023[[#This Row],[Original Description_i]]), LogTable2023[[#This Row],[Original Description_o]])</f>
        <v>Yardi Penny Test ACCTVERIFY ***********PTVD</v>
      </c>
      <c r="Q168" t="str">
        <f>IF( ISBLANK(LogTable2023[[#This Row],[Category_o]]), IF(ISBLANK(LogTable2023[[#This Row],[Category_i]]), "", LogTable2023[[#This Row],[Category_i]]), LogTable2023[[#This Row],[Category_o]])</f>
        <v>Transfer</v>
      </c>
      <c r="R168" s="10">
        <f>IF( ISBLANK(LogTable2023[[#This Row],[Amount_o]]), IF(ISBLANK(LogTable2023[[#This Row],[Amount_i]]), "", LogTable2023[[#This Row],[Amount_i]]), LogTable2023[[#This Row],[Amount_o]])</f>
        <v>0.12</v>
      </c>
      <c r="S168" s="1" t="str">
        <f>IF( ISBLANK(LogTable2023[[#This Row],[Status_o]]), IF(ISBLANK(LogTable2023[[#This Row],[Status_i]]), "", LogTable2023[[#This Row],[Status_i]]), LogTable2023[[#This Row],[Status_o]])</f>
        <v>Posted</v>
      </c>
      <c r="T168" s="30"/>
    </row>
    <row r="169" spans="1:20" x14ac:dyDescent="0.25">
      <c r="A169" s="4">
        <v>45188</v>
      </c>
      <c r="B169" s="5" t="s">
        <v>213</v>
      </c>
      <c r="C169" s="5" t="s">
        <v>249</v>
      </c>
      <c r="D169" s="5" t="s">
        <v>215</v>
      </c>
      <c r="E169" s="5">
        <v>-60.74</v>
      </c>
      <c r="F169" s="5" t="s">
        <v>9</v>
      </c>
      <c r="G169" s="5" t="s">
        <v>269</v>
      </c>
      <c r="H169" s="5"/>
      <c r="I169" s="5"/>
      <c r="J169" s="5"/>
      <c r="K169" s="5"/>
      <c r="L169" s="5"/>
      <c r="M169" s="6"/>
      <c r="N169" s="1">
        <f>IF( ISBLANK(LogTable2023[[#This Row],[Date_o]]), IF(ISBLANK(LogTable2023[[#This Row],[Date_i]]), "", LogTable2023[[#This Row],[Date_i]]), LogTable2023[[#This Row],[Date_o]])</f>
        <v>45188</v>
      </c>
      <c r="O169" t="str">
        <f>IF( ISBLANK(LogTable2023[[#This Row],[Description_o]]), IF(ISBLANK(LogTable2023[[#This Row],[Description_i]]), "", LogTable2023[[#This Row],[Description_i]]), LogTable2023[[#This Row],[Description_o]])</f>
        <v>Comcast</v>
      </c>
      <c r="P169" t="str">
        <f>IF( ISBLANK(LogTable2023[[#This Row],[Original Description_o]]), IF(ISBLANK(LogTable2023[[#This Row],[Original Description_i]]), "", LogTable2023[[#This Row],[Original Description_i]]), LogTable2023[[#This Row],[Original Description_o]])</f>
        <v>COMCAST 8497101  004180591  ***********8801</v>
      </c>
      <c r="Q169" t="str">
        <f>IF( ISBLANK(LogTable2023[[#This Row],[Category_o]]), IF(ISBLANK(LogTable2023[[#This Row],[Category_i]]), "", LogTable2023[[#This Row],[Category_i]]), LogTable2023[[#This Row],[Category_o]])</f>
        <v>Utilities</v>
      </c>
      <c r="R169" s="10">
        <f>IF( ISBLANK(LogTable2023[[#This Row],[Amount_o]]), IF(ISBLANK(LogTable2023[[#This Row],[Amount_i]]), "", LogTable2023[[#This Row],[Amount_i]]), LogTable2023[[#This Row],[Amount_o]])</f>
        <v>-60.74</v>
      </c>
      <c r="S169" s="1" t="str">
        <f>IF( ISBLANK(LogTable2023[[#This Row],[Status_o]]), IF(ISBLANK(LogTable2023[[#This Row],[Status_i]]), "", LogTable2023[[#This Row],[Status_i]]), LogTable2023[[#This Row],[Status_o]])</f>
        <v>Posted</v>
      </c>
      <c r="T169" s="30"/>
    </row>
    <row r="170" spans="1:20" x14ac:dyDescent="0.25">
      <c r="A170" s="4">
        <v>45187</v>
      </c>
      <c r="B170" s="5" t="s">
        <v>230</v>
      </c>
      <c r="C170" s="5" t="s">
        <v>231</v>
      </c>
      <c r="D170" s="5" t="s">
        <v>215</v>
      </c>
      <c r="E170" s="5">
        <v>-41.98</v>
      </c>
      <c r="F170" s="5" t="s">
        <v>9</v>
      </c>
      <c r="G170" s="5" t="s">
        <v>269</v>
      </c>
      <c r="H170" s="5"/>
      <c r="I170" s="5"/>
      <c r="J170" s="5"/>
      <c r="K170" s="5"/>
      <c r="L170" s="5"/>
      <c r="M170" s="6"/>
      <c r="N170" s="1">
        <f>IF( ISBLANK(LogTable2023[[#This Row],[Date_o]]), IF(ISBLANK(LogTable2023[[#This Row],[Date_i]]), "", LogTable2023[[#This Row],[Date_i]]), LogTable2023[[#This Row],[Date_o]])</f>
        <v>45187</v>
      </c>
      <c r="O170" t="str">
        <f>IF( ISBLANK(LogTable2023[[#This Row],[Description_o]]), IF(ISBLANK(LogTable2023[[#This Row],[Description_i]]), "", LogTable2023[[#This Row],[Description_i]]), LogTable2023[[#This Row],[Description_o]])</f>
        <v>Xcel Energy</v>
      </c>
      <c r="P170" t="str">
        <f>IF( ISBLANK(LogTable2023[[#This Row],[Original Description_o]]), IF(ISBLANK(LogTable2023[[#This Row],[Original Description_i]]), "", LogTable2023[[#This Row],[Original Description_i]]), LogTable2023[[#This Row],[Original Description_o]])</f>
        <v>XCEL ENERGY-PSCO XCELENERGY ***********6821</v>
      </c>
      <c r="Q170" t="str">
        <f>IF( ISBLANK(LogTable2023[[#This Row],[Category_o]]), IF(ISBLANK(LogTable2023[[#This Row],[Category_i]]), "", LogTable2023[[#This Row],[Category_i]]), LogTable2023[[#This Row],[Category_o]])</f>
        <v>Utilities</v>
      </c>
      <c r="R170" s="10">
        <f>IF( ISBLANK(LogTable2023[[#This Row],[Amount_o]]), IF(ISBLANK(LogTable2023[[#This Row],[Amount_i]]), "", LogTable2023[[#This Row],[Amount_i]]), LogTable2023[[#This Row],[Amount_o]])</f>
        <v>-41.98</v>
      </c>
      <c r="S170" s="1" t="str">
        <f>IF( ISBLANK(LogTable2023[[#This Row],[Status_o]]), IF(ISBLANK(LogTable2023[[#This Row],[Status_i]]), "", LogTable2023[[#This Row],[Status_i]]), LogTable2023[[#This Row],[Status_o]])</f>
        <v>Posted</v>
      </c>
      <c r="T170" s="30"/>
    </row>
    <row r="171" spans="1:20" x14ac:dyDescent="0.25">
      <c r="A171" s="4">
        <v>45183</v>
      </c>
      <c r="B171" s="5" t="s">
        <v>210</v>
      </c>
      <c r="C171" s="5" t="s">
        <v>211</v>
      </c>
      <c r="D171" s="5" t="s">
        <v>212</v>
      </c>
      <c r="E171" s="5">
        <v>5000</v>
      </c>
      <c r="F171" s="5" t="s">
        <v>9</v>
      </c>
      <c r="G171" s="5" t="s">
        <v>269</v>
      </c>
      <c r="H171" s="5"/>
      <c r="I171" s="5"/>
      <c r="J171" s="5"/>
      <c r="K171" s="5"/>
      <c r="L171" s="5"/>
      <c r="M171" s="6"/>
      <c r="N171" s="1">
        <f>IF( ISBLANK(LogTable2023[[#This Row],[Date_o]]), IF(ISBLANK(LogTable2023[[#This Row],[Date_i]]), "", LogTable2023[[#This Row],[Date_i]]), LogTable2023[[#This Row],[Date_o]])</f>
        <v>45183</v>
      </c>
      <c r="O171" t="str">
        <f>IF( ISBLANK(LogTable2023[[#This Row],[Description_o]]), IF(ISBLANK(LogTable2023[[#This Row],[Description_i]]), "", LogTable2023[[#This Row],[Description_i]]), LogTable2023[[#This Row],[Description_o]])</f>
        <v>Mobile Deposit</v>
      </c>
      <c r="P171" t="str">
        <f>IF( ISBLANK(LogTable2023[[#This Row],[Original Description_o]]), IF(ISBLANK(LogTable2023[[#This Row],[Original Description_i]]), "", LogTable2023[[#This Row],[Original Description_i]]), LogTable2023[[#This Row],[Original Description_o]])</f>
        <v>DEPOSIT@MOBILE</v>
      </c>
      <c r="Q171" t="str">
        <f>IF( ISBLANK(LogTable2023[[#This Row],[Category_o]]), IF(ISBLANK(LogTable2023[[#This Row],[Category_i]]), "", LogTable2023[[#This Row],[Category_i]]), LogTable2023[[#This Row],[Category_o]])</f>
        <v>Income</v>
      </c>
      <c r="R171" s="10">
        <f>IF( ISBLANK(LogTable2023[[#This Row],[Amount_o]]), IF(ISBLANK(LogTable2023[[#This Row],[Amount_i]]), "", LogTable2023[[#This Row],[Amount_i]]), LogTable2023[[#This Row],[Amount_o]])</f>
        <v>5000</v>
      </c>
      <c r="S171" s="1" t="str">
        <f>IF( ISBLANK(LogTable2023[[#This Row],[Status_o]]), IF(ISBLANK(LogTable2023[[#This Row],[Status_i]]), "", LogTable2023[[#This Row],[Status_i]]), LogTable2023[[#This Row],[Status_o]])</f>
        <v>Posted</v>
      </c>
      <c r="T171" s="30"/>
    </row>
    <row r="172" spans="1:20" x14ac:dyDescent="0.25">
      <c r="A172" s="4">
        <v>45182</v>
      </c>
      <c r="B172" s="5" t="s">
        <v>71</v>
      </c>
      <c r="C172" s="5" t="s">
        <v>234</v>
      </c>
      <c r="D172" s="5" t="s">
        <v>186</v>
      </c>
      <c r="E172" s="5">
        <v>-647.51</v>
      </c>
      <c r="F172" s="5" t="s">
        <v>9</v>
      </c>
      <c r="G172" s="5" t="s">
        <v>269</v>
      </c>
      <c r="H172" s="5"/>
      <c r="I172" s="5"/>
      <c r="J172" s="5"/>
      <c r="K172" s="5"/>
      <c r="L172" s="5"/>
      <c r="M172" s="6"/>
      <c r="N172" s="1">
        <f>IF( ISBLANK(LogTable2023[[#This Row],[Date_o]]), IF(ISBLANK(LogTable2023[[#This Row],[Date_i]]), "", LogTable2023[[#This Row],[Date_i]]), LogTable2023[[#This Row],[Date_o]])</f>
        <v>45182</v>
      </c>
      <c r="O172" t="str">
        <f>IF( ISBLANK(LogTable2023[[#This Row],[Description_o]]), IF(ISBLANK(LogTable2023[[#This Row],[Description_i]]), "", LogTable2023[[#This Row],[Description_i]]), LogTable2023[[#This Row],[Description_o]])</f>
        <v>USAA Credit Card</v>
      </c>
      <c r="P172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CREDIT CARD PAYMENT    ***********0051</v>
      </c>
      <c r="Q172" t="str">
        <f>IF( ISBLANK(LogTable2023[[#This Row],[Category_o]]), IF(ISBLANK(LogTable2023[[#This Row],[Category_i]]), "", LogTable2023[[#This Row],[Category_i]]), LogTable2023[[#This Row],[Category_o]])</f>
        <v>Credit Card Payment</v>
      </c>
      <c r="R172" s="10">
        <f>IF( ISBLANK(LogTable2023[[#This Row],[Amount_o]]), IF(ISBLANK(LogTable2023[[#This Row],[Amount_i]]), "", LogTable2023[[#This Row],[Amount_i]]), LogTable2023[[#This Row],[Amount_o]])</f>
        <v>-647.51</v>
      </c>
      <c r="S172" s="1" t="str">
        <f>IF( ISBLANK(LogTable2023[[#This Row],[Status_o]]), IF(ISBLANK(LogTable2023[[#This Row],[Status_i]]), "", LogTable2023[[#This Row],[Status_i]]), LogTable2023[[#This Row],[Status_o]])</f>
        <v>Posted</v>
      </c>
      <c r="T172" s="30"/>
    </row>
    <row r="173" spans="1:20" x14ac:dyDescent="0.25">
      <c r="A173" s="4">
        <v>45181</v>
      </c>
      <c r="B173" s="5" t="s">
        <v>204</v>
      </c>
      <c r="C173" s="5" t="s">
        <v>205</v>
      </c>
      <c r="D173" s="5" t="s">
        <v>206</v>
      </c>
      <c r="E173" s="5">
        <v>-145.84</v>
      </c>
      <c r="F173" s="5" t="s">
        <v>9</v>
      </c>
      <c r="G173" s="5" t="s">
        <v>269</v>
      </c>
      <c r="H173" s="5"/>
      <c r="I173" s="5"/>
      <c r="J173" s="5"/>
      <c r="K173" s="5"/>
      <c r="L173" s="5"/>
      <c r="M173" s="6"/>
      <c r="N173" s="1">
        <f>IF( ISBLANK(LogTable2023[[#This Row],[Date_o]]), IF(ISBLANK(LogTable2023[[#This Row],[Date_i]]), "", LogTable2023[[#This Row],[Date_i]]), LogTable2023[[#This Row],[Date_o]])</f>
        <v>45181</v>
      </c>
      <c r="O173" t="str">
        <f>IF( ISBLANK(LogTable2023[[#This Row],[Description_o]]), IF(ISBLANK(LogTable2023[[#This Row],[Description_i]]), "", LogTable2023[[#This Row],[Description_i]]), LogTable2023[[#This Row],[Description_o]])</f>
        <v>USAA Property and Casualty Insurance</v>
      </c>
      <c r="P173" t="str">
        <f>IF( ISBLANK(LogTable2023[[#This Row],[Original Description_o]]), IF(ISBLANK(LogTable2023[[#This Row],[Original Description_i]]), "", LogTable2023[[#This Row],[Original Description_i]]), LogTable2023[[#This Row],[Original Description_o]])</f>
        <v>USAA P&amp;C         AUTOPAY    ***********4530</v>
      </c>
      <c r="Q173" t="str">
        <f>IF( ISBLANK(LogTable2023[[#This Row],[Category_o]]), IF(ISBLANK(LogTable2023[[#This Row],[Category_i]]), "", LogTable2023[[#This Row],[Category_i]]), LogTable2023[[#This Row],[Category_o]])</f>
        <v>Financial</v>
      </c>
      <c r="R173" s="10">
        <f>IF( ISBLANK(LogTable2023[[#This Row],[Amount_o]]), IF(ISBLANK(LogTable2023[[#This Row],[Amount_i]]), "", LogTable2023[[#This Row],[Amount_i]]), LogTable2023[[#This Row],[Amount_o]])</f>
        <v>-145.84</v>
      </c>
      <c r="S173" s="1" t="str">
        <f>IF( ISBLANK(LogTable2023[[#This Row],[Status_o]]), IF(ISBLANK(LogTable2023[[#This Row],[Status_i]]), "", LogTable2023[[#This Row],[Status_i]]), LogTable2023[[#This Row],[Status_o]])</f>
        <v>Posted</v>
      </c>
      <c r="T173" s="30"/>
    </row>
    <row r="174" spans="1:20" x14ac:dyDescent="0.25">
      <c r="A174" s="4">
        <v>45180</v>
      </c>
      <c r="B174" s="5" t="s">
        <v>250</v>
      </c>
      <c r="C174" s="5" t="s">
        <v>251</v>
      </c>
      <c r="D174" s="5" t="s">
        <v>252</v>
      </c>
      <c r="E174" s="5">
        <v>-1850</v>
      </c>
      <c r="F174" s="5" t="s">
        <v>9</v>
      </c>
      <c r="G174" s="5" t="s">
        <v>269</v>
      </c>
      <c r="H174" s="5"/>
      <c r="I174" s="5"/>
      <c r="J174" s="5"/>
      <c r="K174" s="5"/>
      <c r="L174" s="5"/>
      <c r="M174" s="6"/>
      <c r="N174" s="1">
        <f>IF( ISBLANK(LogTable2023[[#This Row],[Date_o]]), IF(ISBLANK(LogTable2023[[#This Row],[Date_i]]), "", LogTable2023[[#This Row],[Date_i]]), LogTable2023[[#This Row],[Date_o]])</f>
        <v>45180</v>
      </c>
      <c r="O174" t="str">
        <f>IF( ISBLANK(LogTable2023[[#This Row],[Description_o]]), IF(ISBLANK(LogTable2023[[#This Row],[Description_i]]), "", LogTable2023[[#This Row],[Description_i]]), LogTable2023[[#This Row],[Description_o]])</f>
        <v>Check #1100</v>
      </c>
      <c r="P174" t="str">
        <f>IF( ISBLANK(LogTable2023[[#This Row],[Original Description_o]]), IF(ISBLANK(LogTable2023[[#This Row],[Original Description_i]]), "", LogTable2023[[#This Row],[Original Description_i]]), LogTable2023[[#This Row],[Original Description_o]])</f>
        <v>CHECK # 0000001100</v>
      </c>
      <c r="Q174" t="str">
        <f>IF( ISBLANK(LogTable2023[[#This Row],[Category_o]]), IF(ISBLANK(LogTable2023[[#This Row],[Category_i]]), "", LogTable2023[[#This Row],[Category_i]]), LogTable2023[[#This Row],[Category_o]])</f>
        <v>Check</v>
      </c>
      <c r="R174" s="10">
        <f>IF( ISBLANK(LogTable2023[[#This Row],[Amount_o]]), IF(ISBLANK(LogTable2023[[#This Row],[Amount_i]]), "", LogTable2023[[#This Row],[Amount_i]]), LogTable2023[[#This Row],[Amount_o]])</f>
        <v>-1850</v>
      </c>
      <c r="S174" s="1" t="str">
        <f>IF( ISBLANK(LogTable2023[[#This Row],[Status_o]]), IF(ISBLANK(LogTable2023[[#This Row],[Status_i]]), "", LogTable2023[[#This Row],[Status_i]]), LogTable2023[[#This Row],[Status_o]])</f>
        <v>Posted</v>
      </c>
      <c r="T174" s="30"/>
    </row>
    <row r="175" spans="1:20" x14ac:dyDescent="0.25">
      <c r="A175" s="4">
        <v>45180</v>
      </c>
      <c r="B175" s="5" t="s">
        <v>207</v>
      </c>
      <c r="C175" s="5" t="s">
        <v>208</v>
      </c>
      <c r="D175" s="5" t="s">
        <v>209</v>
      </c>
      <c r="E175" s="5">
        <v>-11.9</v>
      </c>
      <c r="F175" s="5" t="s">
        <v>9</v>
      </c>
      <c r="G175" s="5" t="s">
        <v>269</v>
      </c>
      <c r="H175" s="5"/>
      <c r="I175" s="5"/>
      <c r="J175" s="5"/>
      <c r="K175" s="5"/>
      <c r="L175" s="5"/>
      <c r="M175" s="6"/>
      <c r="N175" s="1">
        <f>IF( ISBLANK(LogTable2023[[#This Row],[Date_o]]), IF(ISBLANK(LogTable2023[[#This Row],[Date_i]]), "", LogTable2023[[#This Row],[Date_i]]), LogTable2023[[#This Row],[Date_o]])</f>
        <v>45180</v>
      </c>
      <c r="O175" t="str">
        <f>IF( ISBLANK(LogTable2023[[#This Row],[Description_o]]), IF(ISBLANK(LogTable2023[[#This Row],[Description_i]]), "", LogTable2023[[#This Row],[Description_i]]), LogTable2023[[#This Row],[Description_o]])</f>
        <v>Spotify</v>
      </c>
      <c r="P175" t="str">
        <f>IF( ISBLANK(LogTable2023[[#This Row],[Original Description_o]]), IF(ISBLANK(LogTable2023[[#This Row],[Original Description_i]]), "", LogTable2023[[#This Row],[Original Description_i]]), LogTable2023[[#This Row],[Original Description_o]])</f>
        <v>PAYPAL           INST XFER  ***********USAI</v>
      </c>
      <c r="Q175" t="str">
        <f>IF( ISBLANK(LogTable2023[[#This Row],[Category_o]]), IF(ISBLANK(LogTable2023[[#This Row],[Category_i]]), "", LogTable2023[[#This Row],[Category_i]]), LogTable2023[[#This Row],[Category_o]])</f>
        <v>Music</v>
      </c>
      <c r="R175" s="10">
        <f>IF( ISBLANK(LogTable2023[[#This Row],[Amount_o]]), IF(ISBLANK(LogTable2023[[#This Row],[Amount_i]]), "", LogTable2023[[#This Row],[Amount_i]]), LogTable2023[[#This Row],[Amount_o]])</f>
        <v>-11.9</v>
      </c>
      <c r="S175" s="1" t="str">
        <f>IF( ISBLANK(LogTable2023[[#This Row],[Status_o]]), IF(ISBLANK(LogTable2023[[#This Row],[Status_i]]), "", LogTable2023[[#This Row],[Status_i]]), LogTable2023[[#This Row],[Status_o]])</f>
        <v>Posted</v>
      </c>
      <c r="T175" s="30"/>
    </row>
    <row r="176" spans="1:20" x14ac:dyDescent="0.25">
      <c r="A176" s="4">
        <v>45177</v>
      </c>
      <c r="B176" s="5" t="s">
        <v>196</v>
      </c>
      <c r="C176" s="5" t="s">
        <v>197</v>
      </c>
      <c r="D176" s="5" t="s">
        <v>198</v>
      </c>
      <c r="E176" s="5">
        <v>3275</v>
      </c>
      <c r="F176" s="5" t="s">
        <v>9</v>
      </c>
      <c r="G176" s="5" t="s">
        <v>269</v>
      </c>
      <c r="H176" s="5"/>
      <c r="I176" s="5"/>
      <c r="J176" s="5"/>
      <c r="K176" s="5"/>
      <c r="L176" s="5"/>
      <c r="M176" s="6"/>
      <c r="N176" s="1">
        <f>IF( ISBLANK(LogTable2023[[#This Row],[Date_o]]), IF(ISBLANK(LogTable2023[[#This Row],[Date_i]]), "", LogTable2023[[#This Row],[Date_i]]), LogTable2023[[#This Row],[Date_o]])</f>
        <v>45177</v>
      </c>
      <c r="O176" t="str">
        <f>IF( ISBLANK(LogTable2023[[#This Row],[Description_o]]), IF(ISBLANK(LogTable2023[[#This Row],[Description_i]]), "", LogTable2023[[#This Row],[Description_i]]), LogTable2023[[#This Row],[Description_o]])</f>
        <v>Insperity</v>
      </c>
      <c r="P176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76" t="str">
        <f>IF( ISBLANK(LogTable2023[[#This Row],[Category_o]]), IF(ISBLANK(LogTable2023[[#This Row],[Category_i]]), "", LogTable2023[[#This Row],[Category_i]]), LogTable2023[[#This Row],[Category_o]])</f>
        <v>Paycheck</v>
      </c>
      <c r="R176" s="10">
        <f>IF( ISBLANK(LogTable2023[[#This Row],[Amount_o]]), IF(ISBLANK(LogTable2023[[#This Row],[Amount_i]]), "", LogTable2023[[#This Row],[Amount_i]]), LogTable2023[[#This Row],[Amount_o]])</f>
        <v>3275</v>
      </c>
      <c r="S176" s="1" t="str">
        <f>IF( ISBLANK(LogTable2023[[#This Row],[Status_o]]), IF(ISBLANK(LogTable2023[[#This Row],[Status_i]]), "", LogTable2023[[#This Row],[Status_i]]), LogTable2023[[#This Row],[Status_o]])</f>
        <v>Posted</v>
      </c>
      <c r="T176" s="30"/>
    </row>
    <row r="177" spans="1:20" x14ac:dyDescent="0.25">
      <c r="A177" s="4">
        <v>45176</v>
      </c>
      <c r="B177" s="5" t="s">
        <v>196</v>
      </c>
      <c r="C177" s="5" t="s">
        <v>197</v>
      </c>
      <c r="D177" s="5" t="s">
        <v>198</v>
      </c>
      <c r="E177" s="5">
        <v>300.22000000000003</v>
      </c>
      <c r="F177" s="5" t="s">
        <v>9</v>
      </c>
      <c r="G177" s="5" t="s">
        <v>269</v>
      </c>
      <c r="H177" s="5"/>
      <c r="I177" s="5"/>
      <c r="J177" s="5"/>
      <c r="K177" s="5"/>
      <c r="L177" s="5"/>
      <c r="M177" s="6"/>
      <c r="N177" s="1">
        <f>IF( ISBLANK(LogTable2023[[#This Row],[Date_o]]), IF(ISBLANK(LogTable2023[[#This Row],[Date_i]]), "", LogTable2023[[#This Row],[Date_i]]), LogTable2023[[#This Row],[Date_o]])</f>
        <v>45176</v>
      </c>
      <c r="O177" t="str">
        <f>IF( ISBLANK(LogTable2023[[#This Row],[Description_o]]), IF(ISBLANK(LogTable2023[[#This Row],[Description_i]]), "", LogTable2023[[#This Row],[Description_i]]), LogTable2023[[#This Row],[Description_o]])</f>
        <v>Insperity</v>
      </c>
      <c r="P177" t="str">
        <f>IF( ISBLANK(LogTable2023[[#This Row],[Original Description_o]]), IF(ISBLANK(LogTable2023[[#This Row],[Original Description_i]]), "", LogTable2023[[#This Row],[Original Description_i]]), LogTable2023[[#This Row],[Original Description_o]])</f>
        <v>ASF, DBA Insperi PAYROLL    ***********5626</v>
      </c>
      <c r="Q177" t="str">
        <f>IF( ISBLANK(LogTable2023[[#This Row],[Category_o]]), IF(ISBLANK(LogTable2023[[#This Row],[Category_i]]), "", LogTable2023[[#This Row],[Category_i]]), LogTable2023[[#This Row],[Category_o]])</f>
        <v>Paycheck</v>
      </c>
      <c r="R177" s="10">
        <f>IF( ISBLANK(LogTable2023[[#This Row],[Amount_o]]), IF(ISBLANK(LogTable2023[[#This Row],[Amount_i]]), "", LogTable2023[[#This Row],[Amount_i]]), LogTable2023[[#This Row],[Amount_o]])</f>
        <v>300.22000000000003</v>
      </c>
      <c r="S177" s="1" t="str">
        <f>IF( ISBLANK(LogTable2023[[#This Row],[Status_o]]), IF(ISBLANK(LogTable2023[[#This Row],[Status_i]]), "", LogTable2023[[#This Row],[Status_i]]), LogTable2023[[#This Row],[Status_o]])</f>
        <v>Posted</v>
      </c>
      <c r="T177" s="30"/>
    </row>
    <row r="178" spans="1:20" x14ac:dyDescent="0.25">
      <c r="A178" s="7">
        <v>45174</v>
      </c>
      <c r="B178" s="8" t="s">
        <v>224</v>
      </c>
      <c r="C178" s="8" t="s">
        <v>253</v>
      </c>
      <c r="D178" s="8" t="s">
        <v>226</v>
      </c>
      <c r="E178" s="8">
        <v>-320</v>
      </c>
      <c r="F178" s="8" t="s">
        <v>9</v>
      </c>
      <c r="G178" s="8" t="s">
        <v>269</v>
      </c>
      <c r="H178" s="8"/>
      <c r="I178" s="8"/>
      <c r="J178" s="8"/>
      <c r="K178" s="8"/>
      <c r="L178" s="8"/>
      <c r="M178" s="9"/>
      <c r="N178" s="1">
        <f>IF( ISBLANK(LogTable2023[[#This Row],[Date_o]]), IF(ISBLANK(LogTable2023[[#This Row],[Date_i]]), "", LogTable2023[[#This Row],[Date_i]]), LogTable2023[[#This Row],[Date_o]])</f>
        <v>45174</v>
      </c>
      <c r="O178" t="str">
        <f>IF( ISBLANK(LogTable2023[[#This Row],[Description_o]]), IF(ISBLANK(LogTable2023[[#This Row],[Description_i]]), "", LogTable2023[[#This Row],[Description_i]]), LogTable2023[[#This Row],[Description_o]])</f>
        <v>Honda Financial</v>
      </c>
      <c r="P178" t="str">
        <f>IF( ISBLANK(LogTable2023[[#This Row],[Original Description_o]]), IF(ISBLANK(LogTable2023[[#This Row],[Original Description_i]]), "", LogTable2023[[#This Row],[Original Description_i]]), LogTable2023[[#This Row],[Original Description_o]])</f>
        <v>HONDA PMT        8004489307 ***********FW8E</v>
      </c>
      <c r="Q178" t="str">
        <f>IF( ISBLANK(LogTable2023[[#This Row],[Category_o]]), IF(ISBLANK(LogTable2023[[#This Row],[Category_i]]), "", LogTable2023[[#This Row],[Category_i]]), LogTable2023[[#This Row],[Category_o]])</f>
        <v>Auto Payment</v>
      </c>
      <c r="R178" s="10">
        <f>IF( ISBLANK(LogTable2023[[#This Row],[Amount_o]]), IF(ISBLANK(LogTable2023[[#This Row],[Amount_i]]), "", LogTable2023[[#This Row],[Amount_i]]), LogTable2023[[#This Row],[Amount_o]])</f>
        <v>-320</v>
      </c>
      <c r="S178" s="1" t="str">
        <f>IF( ISBLANK(LogTable2023[[#This Row],[Status_o]]), IF(ISBLANK(LogTable2023[[#This Row],[Status_i]]), "", LogTable2023[[#This Row],[Status_i]]), LogTable2023[[#This Row],[Status_o]])</f>
        <v>Posted</v>
      </c>
      <c r="T178" s="30" t="s">
        <v>281</v>
      </c>
    </row>
  </sheetData>
  <mergeCells count="3">
    <mergeCell ref="A1:F1"/>
    <mergeCell ref="H1:M1"/>
    <mergeCell ref="N1:S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6162FF-93D1-4AD2-92E8-B71EC0842926}">
  <sheetPr codeName="Sheet2"/>
  <dimension ref="A1:E16"/>
  <sheetViews>
    <sheetView workbookViewId="0">
      <selection activeCell="D36" sqref="D36"/>
    </sheetView>
  </sheetViews>
  <sheetFormatPr defaultRowHeight="15" x14ac:dyDescent="0.25"/>
  <cols>
    <col min="1" max="1" width="13.7109375" style="20" bestFit="1" customWidth="1"/>
    <col min="2" max="2" width="10.7109375" style="20" bestFit="1" customWidth="1"/>
    <col min="3" max="3" width="12.140625" style="20" bestFit="1" customWidth="1"/>
    <col min="4" max="4" width="9.140625" style="20"/>
    <col min="5" max="5" width="40.42578125" style="20" customWidth="1"/>
    <col min="6" max="16384" width="9.140625" style="20"/>
  </cols>
  <sheetData>
    <row r="1" spans="1:5" ht="15.75" thickBot="1" x14ac:dyDescent="0.3"/>
    <row r="2" spans="1:5" x14ac:dyDescent="0.25">
      <c r="A2" s="14" t="s">
        <v>194</v>
      </c>
      <c r="B2" s="15" t="s">
        <v>269</v>
      </c>
      <c r="C2" s="15"/>
      <c r="D2" s="15"/>
      <c r="E2" s="16"/>
    </row>
    <row r="3" spans="1:5" x14ac:dyDescent="0.25">
      <c r="A3" s="17" t="s">
        <v>276</v>
      </c>
      <c r="B3" s="18">
        <v>45196</v>
      </c>
      <c r="C3" s="18">
        <v>45225</v>
      </c>
      <c r="E3" s="19"/>
    </row>
    <row r="4" spans="1:5" x14ac:dyDescent="0.25">
      <c r="A4" s="17"/>
      <c r="B4" s="20" t="s">
        <v>277</v>
      </c>
      <c r="C4" s="20" t="s">
        <v>278</v>
      </c>
      <c r="D4" s="20" t="s">
        <v>252</v>
      </c>
      <c r="E4" s="27" t="s">
        <v>279</v>
      </c>
    </row>
    <row r="5" spans="1:5" x14ac:dyDescent="0.25">
      <c r="A5" s="17" t="s">
        <v>272</v>
      </c>
      <c r="B5" s="26">
        <v>3</v>
      </c>
      <c r="C5" s="24">
        <f>COUNTIFS(LogTable2023[Account],B2, LogTable2023[Date_i], "&gt;="&amp;B3, LogTable2023[Date_i], "&lt;="&amp;C3, LogTable2023[Amount_i], "&gt;0")</f>
        <v>3</v>
      </c>
      <c r="D5" s="20" t="str">
        <f>IF(B5=C5, ".", "ERROR")</f>
        <v>.</v>
      </c>
      <c r="E5" s="19"/>
    </row>
    <row r="6" spans="1:5" x14ac:dyDescent="0.25">
      <c r="A6" s="17" t="s">
        <v>275</v>
      </c>
      <c r="B6" s="26">
        <v>5582.68</v>
      </c>
      <c r="C6" s="24">
        <f>SUMIFS(LogTable2023[Amount_i], LogTable2023[Account],B2, LogTable2023[Date_i], "&gt;="&amp;B3, LogTable2023[Date_i], "&lt;="&amp;C3, LogTable2023[Amount_i], "&gt;0")</f>
        <v>5582.68</v>
      </c>
      <c r="D6" s="20" t="str">
        <f>IF(B6=C6, ".", "ERROR")</f>
        <v>.</v>
      </c>
      <c r="E6" s="19"/>
    </row>
    <row r="7" spans="1:5" x14ac:dyDescent="0.25">
      <c r="A7" s="17" t="s">
        <v>273</v>
      </c>
      <c r="B7" s="26">
        <v>13</v>
      </c>
      <c r="C7" s="24">
        <f>COUNTIFS(LogTable2023[Account],B2, LogTable2023[Date_i], "&gt;="&amp;B3, LogTable2023[Date_i], "&lt;="&amp;C3, LogTable2023[Amount_i], "&lt;0")</f>
        <v>13</v>
      </c>
      <c r="D7" s="20" t="str">
        <f>IF(B7=C7, ".", "ERROR")</f>
        <v>.</v>
      </c>
      <c r="E7" s="19"/>
    </row>
    <row r="8" spans="1:5" ht="15.75" thickBot="1" x14ac:dyDescent="0.3">
      <c r="A8" s="21" t="s">
        <v>274</v>
      </c>
      <c r="B8" s="28">
        <v>-6751.27</v>
      </c>
      <c r="C8" s="25">
        <f>SUMIFS(LogTable2023[Amount_i], LogTable2023[Account],B2, LogTable2023[Date_i], "&gt;="&amp;B3, LogTable2023[Date_i], "&lt;="&amp;C3, LogTable2023[Amount_i], "&lt;0")</f>
        <v>-6751.2699999999995</v>
      </c>
      <c r="D8" s="22" t="str">
        <f>IF(B8=C8, ".", "ERROR")</f>
        <v>.</v>
      </c>
      <c r="E8" s="23"/>
    </row>
    <row r="9" spans="1:5" ht="15.75" thickBot="1" x14ac:dyDescent="0.3"/>
    <row r="10" spans="1:5" x14ac:dyDescent="0.25">
      <c r="A10" s="14" t="s">
        <v>194</v>
      </c>
      <c r="B10" s="15" t="s">
        <v>269</v>
      </c>
      <c r="C10" s="15"/>
      <c r="D10" s="15"/>
      <c r="E10" s="16"/>
    </row>
    <row r="11" spans="1:5" x14ac:dyDescent="0.25">
      <c r="A11" s="17" t="s">
        <v>276</v>
      </c>
      <c r="B11" s="18">
        <v>45164</v>
      </c>
      <c r="C11" s="18">
        <v>45195</v>
      </c>
      <c r="E11" s="19"/>
    </row>
    <row r="12" spans="1:5" x14ac:dyDescent="0.25">
      <c r="A12" s="17"/>
      <c r="B12" s="20" t="s">
        <v>277</v>
      </c>
      <c r="C12" s="20" t="s">
        <v>278</v>
      </c>
      <c r="D12" s="20" t="s">
        <v>252</v>
      </c>
      <c r="E12" s="27" t="s">
        <v>279</v>
      </c>
    </row>
    <row r="13" spans="1:5" x14ac:dyDescent="0.25">
      <c r="A13" s="17" t="s">
        <v>272</v>
      </c>
      <c r="B13" s="26">
        <v>6</v>
      </c>
      <c r="C13" s="24">
        <f>COUNTIFS(LogTable2023[Account],B10, LogTable2023[Date_i], "&gt;="&amp;B11, LogTable2023[Date_i], "&lt;="&amp;C11, LogTable2023[Amount_i], "&gt;0")</f>
        <v>5</v>
      </c>
      <c r="D13" s="20" t="str">
        <f>IF(B13=C13, ".", "ERROR")</f>
        <v>ERROR</v>
      </c>
      <c r="E13" s="19" t="s">
        <v>280</v>
      </c>
    </row>
    <row r="14" spans="1:5" x14ac:dyDescent="0.25">
      <c r="A14" s="17" t="s">
        <v>275</v>
      </c>
      <c r="B14" s="26">
        <v>8575.39</v>
      </c>
      <c r="C14" s="24">
        <f>SUMIFS(LogTable2023[Amount_i], LogTable2023[Account],B10, LogTable2023[Date_i], "&gt;="&amp;B11, LogTable2023[Date_i], "&lt;="&amp;C11, LogTable2023[Amount_i], "&gt;0")</f>
        <v>8575.39</v>
      </c>
      <c r="D14" s="20" t="str">
        <f>IF(B14=C14, ".", "ERROR")</f>
        <v>.</v>
      </c>
      <c r="E14" s="19"/>
    </row>
    <row r="15" spans="1:5" x14ac:dyDescent="0.25">
      <c r="A15" s="17" t="s">
        <v>273</v>
      </c>
      <c r="B15" s="26">
        <v>10</v>
      </c>
      <c r="C15" s="24">
        <f>COUNTIFS(LogTable2023[Account],B10, LogTable2023[Date_i], "&gt;="&amp;B11, LogTable2023[Date_i], "&lt;="&amp;C11, LogTable2023[Amount_i], "&lt;0")</f>
        <v>10</v>
      </c>
      <c r="D15" s="20" t="str">
        <f>IF(B15=C15, ".", "ERROR")</f>
        <v>.</v>
      </c>
      <c r="E15" s="19"/>
    </row>
    <row r="16" spans="1:5" ht="15.75" thickBot="1" x14ac:dyDescent="0.3">
      <c r="A16" s="21" t="s">
        <v>274</v>
      </c>
      <c r="B16" s="28">
        <v>-4397.59</v>
      </c>
      <c r="C16" s="25">
        <f>SUMIFS(LogTable2023[Amount_i], LogTable2023[Account],B10, LogTable2023[Date_i], "&gt;="&amp;B11, LogTable2023[Date_i], "&lt;="&amp;C11, LogTable2023[Amount_i], "&lt;0")</f>
        <v>-4397.59</v>
      </c>
      <c r="D16" s="22" t="str">
        <f>IF(B16=C16, ".", "ERROR")</f>
        <v>.</v>
      </c>
      <c r="E16" s="2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1819-D64E-4AEF-BABB-BD0FC003F00C}">
  <dimension ref="A1:AH6"/>
  <sheetViews>
    <sheetView tabSelected="1" workbookViewId="0">
      <selection activeCell="D7" sqref="D7"/>
    </sheetView>
  </sheetViews>
  <sheetFormatPr defaultRowHeight="15" x14ac:dyDescent="0.25"/>
  <cols>
    <col min="1" max="1" width="9.7109375" bestFit="1" customWidth="1"/>
    <col min="2" max="2" width="10.7109375" bestFit="1" customWidth="1"/>
    <col min="3" max="3" width="12" customWidth="1"/>
    <col min="4" max="4" width="21.5703125" customWidth="1"/>
    <col min="5" max="5" width="12.7109375" customWidth="1"/>
    <col min="6" max="6" width="18.42578125" customWidth="1"/>
    <col min="7" max="7" width="19.42578125" customWidth="1"/>
    <col min="8" max="8" width="22.5703125" customWidth="1"/>
    <col min="10" max="10" width="22.7109375" customWidth="1"/>
    <col min="11" max="11" width="9.28515625" customWidth="1"/>
    <col min="12" max="12" width="11.85546875" customWidth="1"/>
    <col min="14" max="14" width="9.5703125" customWidth="1"/>
    <col min="15" max="15" width="11.7109375" customWidth="1"/>
    <col min="16" max="16" width="12.85546875" customWidth="1"/>
    <col min="18" max="18" width="10.28515625" customWidth="1"/>
    <col min="19" max="19" width="10.42578125" customWidth="1"/>
    <col min="20" max="20" width="17" customWidth="1"/>
    <col min="21" max="21" width="12.85546875" customWidth="1"/>
    <col min="23" max="23" width="13.28515625" customWidth="1"/>
    <col min="24" max="24" width="12.28515625" customWidth="1"/>
    <col min="25" max="25" width="18.85546875" customWidth="1"/>
    <col min="26" max="26" width="17" customWidth="1"/>
    <col min="27" max="27" width="19.28515625" customWidth="1"/>
    <col min="29" max="29" width="15" customWidth="1"/>
    <col min="31" max="31" width="16.42578125" customWidth="1"/>
    <col min="32" max="32" width="14.5703125" customWidth="1"/>
    <col min="33" max="33" width="18.7109375" customWidth="1"/>
    <col min="34" max="34" width="16.28515625" customWidth="1"/>
  </cols>
  <sheetData>
    <row r="1" spans="1:34" x14ac:dyDescent="0.25">
      <c r="A1" t="s">
        <v>310</v>
      </c>
      <c r="C1" s="1">
        <v>45170</v>
      </c>
    </row>
    <row r="2" spans="1:34" ht="99.75" customHeight="1" x14ac:dyDescent="0.25">
      <c r="A2" s="29" t="s">
        <v>270</v>
      </c>
      <c r="B2" s="29" t="s">
        <v>271</v>
      </c>
      <c r="C2" s="29" t="s">
        <v>281</v>
      </c>
      <c r="D2" s="29" t="s">
        <v>282</v>
      </c>
      <c r="E2" s="29" t="s">
        <v>283</v>
      </c>
      <c r="F2" s="29" t="s">
        <v>284</v>
      </c>
      <c r="G2" s="29" t="s">
        <v>285</v>
      </c>
      <c r="H2" s="29" t="s">
        <v>286</v>
      </c>
      <c r="I2" s="29" t="s">
        <v>287</v>
      </c>
      <c r="J2" s="29" t="s">
        <v>288</v>
      </c>
      <c r="K2" s="29" t="s">
        <v>289</v>
      </c>
      <c r="L2" s="29" t="s">
        <v>290</v>
      </c>
      <c r="M2" s="29" t="s">
        <v>125</v>
      </c>
      <c r="N2" s="29" t="s">
        <v>291</v>
      </c>
      <c r="O2" s="29" t="s">
        <v>15</v>
      </c>
      <c r="P2" s="29" t="s">
        <v>292</v>
      </c>
      <c r="Q2" s="29" t="s">
        <v>293</v>
      </c>
      <c r="R2" s="29" t="s">
        <v>215</v>
      </c>
      <c r="S2" s="29" t="s">
        <v>294</v>
      </c>
      <c r="T2" s="29" t="s">
        <v>295</v>
      </c>
      <c r="U2" s="29" t="s">
        <v>296</v>
      </c>
      <c r="V2" s="29" t="s">
        <v>297</v>
      </c>
      <c r="W2" s="29" t="s">
        <v>298</v>
      </c>
      <c r="X2" s="29" t="s">
        <v>299</v>
      </c>
      <c r="Y2" s="29" t="s">
        <v>300</v>
      </c>
      <c r="Z2" s="29" t="s">
        <v>301</v>
      </c>
      <c r="AA2" s="29" t="s">
        <v>302</v>
      </c>
      <c r="AB2" s="29" t="s">
        <v>303</v>
      </c>
      <c r="AC2" s="29" t="s">
        <v>304</v>
      </c>
      <c r="AD2" s="29" t="s">
        <v>305</v>
      </c>
      <c r="AE2" s="29" t="s">
        <v>306</v>
      </c>
      <c r="AF2" s="29" t="s">
        <v>307</v>
      </c>
      <c r="AG2" s="29" t="s">
        <v>308</v>
      </c>
      <c r="AH2" s="29" t="s">
        <v>309</v>
      </c>
    </row>
    <row r="3" spans="1:34" x14ac:dyDescent="0.25">
      <c r="A3" s="1">
        <f>EDATE($C$1, ROW(AggregateTable2023[[#This Row],[Start]])-3)</f>
        <v>45170</v>
      </c>
      <c r="B3" s="1">
        <f>EDATE($C$1, ROW(AggregateTable2023[[#This Row],[Start]])-2)-1</f>
        <v>45199</v>
      </c>
      <c r="C3">
        <f>SUMIFS(LogTable2023[Amount],
LogTable2023[My Category], C$2,
LogTable2023[Date], "&gt;="&amp;AggregateTable2023[[#This Row],[Start]], LogTable2023[Date], "&lt;="&amp;AggregateTable2023[[#This Row],[End]])</f>
        <v>-320</v>
      </c>
      <c r="D3">
        <f>SUMIFS(LogTable2023[Amount],
LogTable2023[My Category], D$2,
LogTable2023[Date], "&gt;="&amp;AggregateTable2023[[#This Row],[Start]], LogTable2023[Date], "&lt;="&amp;AggregateTable2023[[#This Row],[End]])</f>
        <v>0</v>
      </c>
      <c r="E3">
        <f>SUMIFS(LogTable2023[Amount],
LogTable2023[My Category], E$2,
LogTable2023[Date], "&gt;="&amp;AggregateTable2023[[#This Row],[Start]], LogTable2023[Date], "&lt;="&amp;AggregateTable2023[[#This Row],[End]])</f>
        <v>0</v>
      </c>
      <c r="F3">
        <f>SUMIFS(LogTable2023[Amount],
LogTable2023[My Category], F$2,
LogTable2023[Date], "&gt;="&amp;AggregateTable2023[[#This Row],[Start]], LogTable2023[Date], "&lt;="&amp;AggregateTable2023[[#This Row],[End]])</f>
        <v>0</v>
      </c>
      <c r="G3">
        <f>SUMIFS(LogTable2023[Amount],
LogTable2023[My Category], G$2,
LogTable2023[Date], "&gt;="&amp;AggregateTable2023[[#This Row],[Start]], LogTable2023[Date], "&lt;="&amp;AggregateTable2023[[#This Row],[End]])</f>
        <v>0</v>
      </c>
      <c r="H3">
        <f>SUMIFS(LogTable2023[Amount],
LogTable2023[My Category], H$2,
LogTable2023[Date], "&gt;="&amp;AggregateTable2023[[#This Row],[Start]], LogTable2023[Date], "&lt;="&amp;AggregateTable2023[[#This Row],[End]])</f>
        <v>0</v>
      </c>
      <c r="I3">
        <f>SUMIFS(LogTable2023[Amount],
LogTable2023[My Category], I$2,
LogTable2023[Date], "&gt;="&amp;AggregateTable2023[[#This Row],[Start]], LogTable2023[Date], "&lt;="&amp;AggregateTable2023[[#This Row],[End]])</f>
        <v>0</v>
      </c>
      <c r="J3">
        <f>SUMIFS(LogTable2023[Amount],
LogTable2023[My Category], J$2,
LogTable2023[Date], "&gt;="&amp;AggregateTable2023[[#This Row],[Start]], LogTable2023[Date], "&lt;="&amp;AggregateTable2023[[#This Row],[End]])</f>
        <v>0</v>
      </c>
      <c r="K3">
        <f>SUMIFS(LogTable2023[Amount],
LogTable2023[My Category], K$2,
LogTable2023[Date], "&gt;="&amp;AggregateTable2023[[#This Row],[Start]], LogTable2023[Date], "&lt;="&amp;AggregateTable2023[[#This Row],[End]])</f>
        <v>0</v>
      </c>
      <c r="L3">
        <f>SUMIFS(LogTable2023[Amount],
LogTable2023[My Category], L$2,
LogTable2023[Date], "&gt;="&amp;AggregateTable2023[[#This Row],[Start]], LogTable2023[Date], "&lt;="&amp;AggregateTable2023[[#This Row],[End]])</f>
        <v>0</v>
      </c>
      <c r="M3">
        <f>SUMIFS(LogTable2023[Amount],
LogTable2023[My Category], M$2,
LogTable2023[Date], "&gt;="&amp;AggregateTable2023[[#This Row],[Start]], LogTable2023[Date], "&lt;="&amp;AggregateTable2023[[#This Row],[End]])</f>
        <v>0</v>
      </c>
      <c r="N3">
        <f>SUMIFS(LogTable2023[Amount],
LogTable2023[My Category], N$2,
LogTable2023[Date], "&gt;="&amp;AggregateTable2023[[#This Row],[Start]], LogTable2023[Date], "&lt;="&amp;AggregateTable2023[[#This Row],[End]])</f>
        <v>0</v>
      </c>
      <c r="O3">
        <f>SUMIFS(LogTable2023[Amount],
LogTable2023[My Category], O$2,
LogTable2023[Date], "&gt;="&amp;AggregateTable2023[[#This Row],[Start]], LogTable2023[Date], "&lt;="&amp;AggregateTable2023[[#This Row],[End]])</f>
        <v>0</v>
      </c>
      <c r="P3">
        <f>SUMIFS(LogTable2023[Amount],
LogTable2023[My Category], P$2,
LogTable2023[Date], "&gt;="&amp;AggregateTable2023[[#This Row],[Start]], LogTable2023[Date], "&lt;="&amp;AggregateTable2023[[#This Row],[End]])</f>
        <v>0</v>
      </c>
      <c r="Q3">
        <f>SUMIFS(LogTable2023[Amount],
LogTable2023[My Category], Q$2,
LogTable2023[Date], "&gt;="&amp;AggregateTable2023[[#This Row],[Start]], LogTable2023[Date], "&lt;="&amp;AggregateTable2023[[#This Row],[End]])</f>
        <v>0</v>
      </c>
      <c r="R3">
        <f>SUMIFS(LogTable2023[Amount],
LogTable2023[My Category], R$2,
LogTable2023[Date], "&gt;="&amp;AggregateTable2023[[#This Row],[Start]], LogTable2023[Date], "&lt;="&amp;AggregateTable2023[[#This Row],[End]])</f>
        <v>0</v>
      </c>
      <c r="S3">
        <f>SUMIFS(LogTable2023[Amount],
LogTable2023[My Category], S$2,
LogTable2023[Date], "&gt;="&amp;AggregateTable2023[[#This Row],[Start]], LogTable2023[Date], "&lt;="&amp;AggregateTable2023[[#This Row],[End]])</f>
        <v>0</v>
      </c>
      <c r="T3">
        <f>SUMIFS(LogTable2023[Amount],
LogTable2023[My Category], T$2,
LogTable2023[Date], "&gt;="&amp;AggregateTable2023[[#This Row],[Start]], LogTable2023[Date], "&lt;="&amp;AggregateTable2023[[#This Row],[End]])</f>
        <v>0</v>
      </c>
      <c r="U3">
        <f>SUMIFS(LogTable2023[Amount],
LogTable2023[My Category], U$2,
LogTable2023[Date], "&gt;="&amp;AggregateTable2023[[#This Row],[Start]], LogTable2023[Date], "&lt;="&amp;AggregateTable2023[[#This Row],[End]])</f>
        <v>0</v>
      </c>
      <c r="V3">
        <f>SUMIFS(LogTable2023[Amount],
LogTable2023[My Category], V$2,
LogTable2023[Date], "&gt;="&amp;AggregateTable2023[[#This Row],[Start]], LogTable2023[Date], "&lt;="&amp;AggregateTable2023[[#This Row],[End]])</f>
        <v>0</v>
      </c>
      <c r="W3">
        <f>SUMIFS(LogTable2023[Amount],
LogTable2023[My Category], W$2,
LogTable2023[Date], "&gt;="&amp;AggregateTable2023[[#This Row],[Start]], LogTable2023[Date], "&lt;="&amp;AggregateTable2023[[#This Row],[End]])</f>
        <v>0</v>
      </c>
      <c r="X3">
        <f>SUMIFS(LogTable2023[Amount],
LogTable2023[My Category], X$2,
LogTable2023[Date], "&gt;="&amp;AggregateTable2023[[#This Row],[Start]], LogTable2023[Date], "&lt;="&amp;AggregateTable2023[[#This Row],[End]])</f>
        <v>0</v>
      </c>
      <c r="Y3">
        <f>SUMIFS(LogTable2023[Amount],
LogTable2023[My Category], Y$2,
LogTable2023[Date], "&gt;="&amp;AggregateTable2023[[#This Row],[Start]], LogTable2023[Date], "&lt;="&amp;AggregateTable2023[[#This Row],[End]])</f>
        <v>0</v>
      </c>
      <c r="Z3">
        <f>SUMIFS(LogTable2023[Amount],
LogTable2023[My Category], Z$2,
LogTable2023[Date], "&gt;="&amp;AggregateTable2023[[#This Row],[Start]], LogTable2023[Date], "&lt;="&amp;AggregateTable2023[[#This Row],[End]])</f>
        <v>0</v>
      </c>
      <c r="AA3">
        <f>SUMIFS(LogTable2023[Amount],
LogTable2023[My Category], AA$2,
LogTable2023[Date], "&gt;="&amp;AggregateTable2023[[#This Row],[Start]], LogTable2023[Date], "&lt;="&amp;AggregateTable2023[[#This Row],[End]])</f>
        <v>0</v>
      </c>
      <c r="AB3">
        <f>SUMIFS(LogTable2023[Amount],
LogTable2023[My Category], AB$2,
LogTable2023[Date], "&gt;="&amp;AggregateTable2023[[#This Row],[Start]], LogTable2023[Date], "&lt;="&amp;AggregateTable2023[[#This Row],[End]])</f>
        <v>0</v>
      </c>
      <c r="AC3">
        <f>SUMIFS(LogTable2023[Amount],
LogTable2023[My Category], AC$2,
LogTable2023[Date], "&gt;="&amp;AggregateTable2023[[#This Row],[Start]], LogTable2023[Date], "&lt;="&amp;AggregateTable2023[[#This Row],[End]])</f>
        <v>0</v>
      </c>
      <c r="AD3">
        <f>SUMIFS(LogTable2023[Amount],
LogTable2023[My Category], AD$2,
LogTable2023[Date], "&gt;="&amp;AggregateTable2023[[#This Row],[Start]], LogTable2023[Date], "&lt;="&amp;AggregateTable2023[[#This Row],[End]])</f>
        <v>0</v>
      </c>
      <c r="AE3">
        <f>SUMIFS(LogTable2023[Amount],
LogTable2023[My Category], AE$2,
LogTable2023[Date], "&gt;="&amp;AggregateTable2023[[#This Row],[Start]], LogTable2023[Date], "&lt;="&amp;AggregateTable2023[[#This Row],[End]])</f>
        <v>0</v>
      </c>
      <c r="AF3">
        <f>SUMIFS(LogTable2023[Amount],
LogTable2023[My Category], AF$2,
LogTable2023[Date], "&gt;="&amp;AggregateTable2023[[#This Row],[Start]], LogTable2023[Date], "&lt;="&amp;AggregateTable2023[[#This Row],[End]])</f>
        <v>0</v>
      </c>
      <c r="AG3">
        <f>SUMIFS(LogTable2023[Amount],
LogTable2023[My Category], AG$2,
LogTable2023[Date], "&gt;="&amp;AggregateTable2023[[#This Row],[Start]], LogTable2023[Date], "&lt;="&amp;AggregateTable2023[[#This Row],[End]])</f>
        <v>0</v>
      </c>
      <c r="AH3">
        <f>SUMIFS(LogTable2023[Amount],
LogTable2023[My Category], AH$2,
LogTable2023[Date], "&gt;="&amp;AggregateTable2023[[#This Row],[Start]], LogTable2023[Date], "&lt;="&amp;AggregateTable2023[[#This Row],[End]])</f>
        <v>0</v>
      </c>
    </row>
    <row r="4" spans="1:34" x14ac:dyDescent="0.25">
      <c r="A4" s="1">
        <f>EDATE($C$1, ROW(AggregateTable2023[[#This Row],[Start]])-3)</f>
        <v>45200</v>
      </c>
      <c r="B4" s="1">
        <f>EDATE($C$1, ROW(AggregateTable2023[[#This Row],[Start]])-2)-1</f>
        <v>45230</v>
      </c>
      <c r="C4">
        <f>SUMIFS(LogTable2023[Amount],
LogTable2023[My Category], C$2,
LogTable2023[Date], "&gt;="&amp;AggregateTable2023[[#This Row],[Start]], LogTable2023[Date], "&lt;="&amp;AggregateTable2023[[#This Row],[End]])</f>
        <v>-320</v>
      </c>
      <c r="D4">
        <f>SUMIFS(LogTable2023[Amount],
LogTable2023[My Category], D$2,
LogTable2023[Date], "&gt;="&amp;AggregateTable2023[[#This Row],[Start]], LogTable2023[Date], "&lt;="&amp;AggregateTable2023[[#This Row],[End]])</f>
        <v>0</v>
      </c>
      <c r="E4">
        <f>SUMIFS(LogTable2023[Amount],
LogTable2023[My Category], E$2,
LogTable2023[Date], "&gt;="&amp;AggregateTable2023[[#This Row],[Start]], LogTable2023[Date], "&lt;="&amp;AggregateTable2023[[#This Row],[End]])</f>
        <v>0</v>
      </c>
      <c r="F4">
        <f>SUMIFS(LogTable2023[Amount],
LogTable2023[My Category], F$2,
LogTable2023[Date], "&gt;="&amp;AggregateTable2023[[#This Row],[Start]], LogTable2023[Date], "&lt;="&amp;AggregateTable2023[[#This Row],[End]])</f>
        <v>0</v>
      </c>
      <c r="G4">
        <f>SUMIFS(LogTable2023[Amount],
LogTable2023[My Category], G$2,
LogTable2023[Date], "&gt;="&amp;AggregateTable2023[[#This Row],[Start]], LogTable2023[Date], "&lt;="&amp;AggregateTable2023[[#This Row],[End]])</f>
        <v>0</v>
      </c>
      <c r="H4">
        <f>SUMIFS(LogTable2023[Amount],
LogTable2023[My Category], H$2,
LogTable2023[Date], "&gt;="&amp;AggregateTable2023[[#This Row],[Start]], LogTable2023[Date], "&lt;="&amp;AggregateTable2023[[#This Row],[End]])</f>
        <v>0</v>
      </c>
      <c r="I4">
        <f>SUMIFS(LogTable2023[Amount],
LogTable2023[My Category], I$2,
LogTable2023[Date], "&gt;="&amp;AggregateTable2023[[#This Row],[Start]], LogTable2023[Date], "&lt;="&amp;AggregateTable2023[[#This Row],[End]])</f>
        <v>0</v>
      </c>
      <c r="J4">
        <f>SUMIFS(LogTable2023[Amount],
LogTable2023[My Category], J$2,
LogTable2023[Date], "&gt;="&amp;AggregateTable2023[[#This Row],[Start]], LogTable2023[Date], "&lt;="&amp;AggregateTable2023[[#This Row],[End]])</f>
        <v>0</v>
      </c>
      <c r="K4">
        <f>SUMIFS(LogTable2023[Amount],
LogTable2023[My Category], K$2,
LogTable2023[Date], "&gt;="&amp;AggregateTable2023[[#This Row],[Start]], LogTable2023[Date], "&lt;="&amp;AggregateTable2023[[#This Row],[End]])</f>
        <v>0</v>
      </c>
      <c r="L4">
        <f>SUMIFS(LogTable2023[Amount],
LogTable2023[My Category], L$2,
LogTable2023[Date], "&gt;="&amp;AggregateTable2023[[#This Row],[Start]], LogTable2023[Date], "&lt;="&amp;AggregateTable2023[[#This Row],[End]])</f>
        <v>0</v>
      </c>
      <c r="M4">
        <f>SUMIFS(LogTable2023[Amount],
LogTable2023[My Category], M$2,
LogTable2023[Date], "&gt;="&amp;AggregateTable2023[[#This Row],[Start]], LogTable2023[Date], "&lt;="&amp;AggregateTable2023[[#This Row],[End]])</f>
        <v>0</v>
      </c>
      <c r="N4">
        <f>SUMIFS(LogTable2023[Amount],
LogTable2023[My Category], N$2,
LogTable2023[Date], "&gt;="&amp;AggregateTable2023[[#This Row],[Start]], LogTable2023[Date], "&lt;="&amp;AggregateTable2023[[#This Row],[End]])</f>
        <v>0</v>
      </c>
      <c r="O4">
        <f>SUMIFS(LogTable2023[Amount],
LogTable2023[My Category], O$2,
LogTable2023[Date], "&gt;="&amp;AggregateTable2023[[#This Row],[Start]], LogTable2023[Date], "&lt;="&amp;AggregateTable2023[[#This Row],[End]])</f>
        <v>0</v>
      </c>
      <c r="P4">
        <f>SUMIFS(LogTable2023[Amount],
LogTable2023[My Category], P$2,
LogTable2023[Date], "&gt;="&amp;AggregateTable2023[[#This Row],[Start]], LogTable2023[Date], "&lt;="&amp;AggregateTable2023[[#This Row],[End]])</f>
        <v>0</v>
      </c>
      <c r="Q4">
        <f>SUMIFS(LogTable2023[Amount],
LogTable2023[My Category], Q$2,
LogTable2023[Date], "&gt;="&amp;AggregateTable2023[[#This Row],[Start]], LogTable2023[Date], "&lt;="&amp;AggregateTable2023[[#This Row],[End]])</f>
        <v>0</v>
      </c>
      <c r="R4">
        <f>SUMIFS(LogTable2023[Amount],
LogTable2023[My Category], R$2,
LogTable2023[Date], "&gt;="&amp;AggregateTable2023[[#This Row],[Start]], LogTable2023[Date], "&lt;="&amp;AggregateTable2023[[#This Row],[End]])</f>
        <v>0</v>
      </c>
      <c r="S4">
        <f>SUMIFS(LogTable2023[Amount],
LogTable2023[My Category], S$2,
LogTable2023[Date], "&gt;="&amp;AggregateTable2023[[#This Row],[Start]], LogTable2023[Date], "&lt;="&amp;AggregateTable2023[[#This Row],[End]])</f>
        <v>0</v>
      </c>
      <c r="T4">
        <f>SUMIFS(LogTable2023[Amount],
LogTable2023[My Category], T$2,
LogTable2023[Date], "&gt;="&amp;AggregateTable2023[[#This Row],[Start]], LogTable2023[Date], "&lt;="&amp;AggregateTable2023[[#This Row],[End]])</f>
        <v>0</v>
      </c>
      <c r="U4">
        <f>SUMIFS(LogTable2023[Amount],
LogTable2023[My Category], U$2,
LogTable2023[Date], "&gt;="&amp;AggregateTable2023[[#This Row],[Start]], LogTable2023[Date], "&lt;="&amp;AggregateTable2023[[#This Row],[End]])</f>
        <v>0</v>
      </c>
      <c r="V4">
        <f>SUMIFS(LogTable2023[Amount],
LogTable2023[My Category], V$2,
LogTable2023[Date], "&gt;="&amp;AggregateTable2023[[#This Row],[Start]], LogTable2023[Date], "&lt;="&amp;AggregateTable2023[[#This Row],[End]])</f>
        <v>0</v>
      </c>
      <c r="W4">
        <f>SUMIFS(LogTable2023[Amount],
LogTable2023[My Category], W$2,
LogTable2023[Date], "&gt;="&amp;AggregateTable2023[[#This Row],[Start]], LogTable2023[Date], "&lt;="&amp;AggregateTable2023[[#This Row],[End]])</f>
        <v>0</v>
      </c>
      <c r="X4">
        <f>SUMIFS(LogTable2023[Amount],
LogTable2023[My Category], X$2,
LogTable2023[Date], "&gt;="&amp;AggregateTable2023[[#This Row],[Start]], LogTable2023[Date], "&lt;="&amp;AggregateTable2023[[#This Row],[End]])</f>
        <v>0</v>
      </c>
      <c r="Y4">
        <f>SUMIFS(LogTable2023[Amount],
LogTable2023[My Category], Y$2,
LogTable2023[Date], "&gt;="&amp;AggregateTable2023[[#This Row],[Start]], LogTable2023[Date], "&lt;="&amp;AggregateTable2023[[#This Row],[End]])</f>
        <v>0</v>
      </c>
      <c r="Z4">
        <f>SUMIFS(LogTable2023[Amount],
LogTable2023[My Category], Z$2,
LogTable2023[Date], "&gt;="&amp;AggregateTable2023[[#This Row],[Start]], LogTable2023[Date], "&lt;="&amp;AggregateTable2023[[#This Row],[End]])</f>
        <v>0</v>
      </c>
      <c r="AA4">
        <f>SUMIFS(LogTable2023[Amount],
LogTable2023[My Category], AA$2,
LogTable2023[Date], "&gt;="&amp;AggregateTable2023[[#This Row],[Start]], LogTable2023[Date], "&lt;="&amp;AggregateTable2023[[#This Row],[End]])</f>
        <v>0</v>
      </c>
      <c r="AB4">
        <f>SUMIFS(LogTable2023[Amount],
LogTable2023[My Category], AB$2,
LogTable2023[Date], "&gt;="&amp;AggregateTable2023[[#This Row],[Start]], LogTable2023[Date], "&lt;="&amp;AggregateTable2023[[#This Row],[End]])</f>
        <v>0</v>
      </c>
      <c r="AC4">
        <f>SUMIFS(LogTable2023[Amount],
LogTable2023[My Category], AC$2,
LogTable2023[Date], "&gt;="&amp;AggregateTable2023[[#This Row],[Start]], LogTable2023[Date], "&lt;="&amp;AggregateTable2023[[#This Row],[End]])</f>
        <v>0</v>
      </c>
      <c r="AD4">
        <f>SUMIFS(LogTable2023[Amount],
LogTable2023[My Category], AD$2,
LogTable2023[Date], "&gt;="&amp;AggregateTable2023[[#This Row],[Start]], LogTable2023[Date], "&lt;="&amp;AggregateTable2023[[#This Row],[End]])</f>
        <v>0</v>
      </c>
      <c r="AE4">
        <f>SUMIFS(LogTable2023[Amount],
LogTable2023[My Category], AE$2,
LogTable2023[Date], "&gt;="&amp;AggregateTable2023[[#This Row],[Start]], LogTable2023[Date], "&lt;="&amp;AggregateTable2023[[#This Row],[End]])</f>
        <v>0</v>
      </c>
      <c r="AF4">
        <f>SUMIFS(LogTable2023[Amount],
LogTable2023[My Category], AF$2,
LogTable2023[Date], "&gt;="&amp;AggregateTable2023[[#This Row],[Start]], LogTable2023[Date], "&lt;="&amp;AggregateTable2023[[#This Row],[End]])</f>
        <v>0</v>
      </c>
      <c r="AG4">
        <f>SUMIFS(LogTable2023[Amount],
LogTable2023[My Category], AG$2,
LogTable2023[Date], "&gt;="&amp;AggregateTable2023[[#This Row],[Start]], LogTable2023[Date], "&lt;="&amp;AggregateTable2023[[#This Row],[End]])</f>
        <v>0</v>
      </c>
      <c r="AH4">
        <f>SUMIFS(LogTable2023[Amount],
LogTable2023[My Category], AH$2,
LogTable2023[Date], "&gt;="&amp;AggregateTable2023[[#This Row],[Start]], LogTable2023[Date], "&lt;="&amp;AggregateTable2023[[#This Row],[End]])</f>
        <v>0</v>
      </c>
    </row>
    <row r="5" spans="1:34" x14ac:dyDescent="0.25">
      <c r="A5" s="1">
        <f>EDATE($C$1, ROW(AggregateTable2023[[#This Row],[Start]])-3)</f>
        <v>45231</v>
      </c>
      <c r="B5" s="1">
        <f>EDATE($C$1, ROW(AggregateTable2023[[#This Row],[Start]])-2)-1</f>
        <v>45260</v>
      </c>
      <c r="C5">
        <f>SUMIFS(LogTable2023[Amount],
LogTable2023[My Category], C$2,
LogTable2023[Date], "&gt;="&amp;AggregateTable2023[[#This Row],[Start]], LogTable2023[Date], "&lt;="&amp;AggregateTable2023[[#This Row],[End]])</f>
        <v>-320</v>
      </c>
      <c r="D5">
        <f>SUMIFS(LogTable2023[Amount],
LogTable2023[My Category], D$2,
LogTable2023[Date], "&gt;="&amp;AggregateTable2023[[#This Row],[Start]], LogTable2023[Date], "&lt;="&amp;AggregateTable2023[[#This Row],[End]])</f>
        <v>0</v>
      </c>
      <c r="E5">
        <f>SUMIFS(LogTable2023[Amount],
LogTable2023[My Category], E$2,
LogTable2023[Date], "&gt;="&amp;AggregateTable2023[[#This Row],[Start]], LogTable2023[Date], "&lt;="&amp;AggregateTable2023[[#This Row],[End]])</f>
        <v>0</v>
      </c>
      <c r="F5">
        <f>SUMIFS(LogTable2023[Amount],
LogTable2023[My Category], F$2,
LogTable2023[Date], "&gt;="&amp;AggregateTable2023[[#This Row],[Start]], LogTable2023[Date], "&lt;="&amp;AggregateTable2023[[#This Row],[End]])</f>
        <v>0</v>
      </c>
      <c r="G5">
        <f>SUMIFS(LogTable2023[Amount],
LogTable2023[My Category], G$2,
LogTable2023[Date], "&gt;="&amp;AggregateTable2023[[#This Row],[Start]], LogTable2023[Date], "&lt;="&amp;AggregateTable2023[[#This Row],[End]])</f>
        <v>0</v>
      </c>
      <c r="H5">
        <f>SUMIFS(LogTable2023[Amount],
LogTable2023[My Category], H$2,
LogTable2023[Date], "&gt;="&amp;AggregateTable2023[[#This Row],[Start]], LogTable2023[Date], "&lt;="&amp;AggregateTable2023[[#This Row],[End]])</f>
        <v>0</v>
      </c>
      <c r="I5">
        <f>SUMIFS(LogTable2023[Amount],
LogTable2023[My Category], I$2,
LogTable2023[Date], "&gt;="&amp;AggregateTable2023[[#This Row],[Start]], LogTable2023[Date], "&lt;="&amp;AggregateTable2023[[#This Row],[End]])</f>
        <v>0</v>
      </c>
      <c r="J5">
        <f>SUMIFS(LogTable2023[Amount],
LogTable2023[My Category], J$2,
LogTable2023[Date], "&gt;="&amp;AggregateTable2023[[#This Row],[Start]], LogTable2023[Date], "&lt;="&amp;AggregateTable2023[[#This Row],[End]])</f>
        <v>0</v>
      </c>
      <c r="K5">
        <f>SUMIFS(LogTable2023[Amount],
LogTable2023[My Category], K$2,
LogTable2023[Date], "&gt;="&amp;AggregateTable2023[[#This Row],[Start]], LogTable2023[Date], "&lt;="&amp;AggregateTable2023[[#This Row],[End]])</f>
        <v>0</v>
      </c>
      <c r="L5">
        <f>SUMIFS(LogTable2023[Amount],
LogTable2023[My Category], L$2,
LogTable2023[Date], "&gt;="&amp;AggregateTable2023[[#This Row],[Start]], LogTable2023[Date], "&lt;="&amp;AggregateTable2023[[#This Row],[End]])</f>
        <v>0</v>
      </c>
      <c r="M5">
        <f>SUMIFS(LogTable2023[Amount],
LogTable2023[My Category], M$2,
LogTable2023[Date], "&gt;="&amp;AggregateTable2023[[#This Row],[Start]], LogTable2023[Date], "&lt;="&amp;AggregateTable2023[[#This Row],[End]])</f>
        <v>0</v>
      </c>
      <c r="N5">
        <f>SUMIFS(LogTable2023[Amount],
LogTable2023[My Category], N$2,
LogTable2023[Date], "&gt;="&amp;AggregateTable2023[[#This Row],[Start]], LogTable2023[Date], "&lt;="&amp;AggregateTable2023[[#This Row],[End]])</f>
        <v>0</v>
      </c>
      <c r="O5">
        <f>SUMIFS(LogTable2023[Amount],
LogTable2023[My Category], O$2,
LogTable2023[Date], "&gt;="&amp;AggregateTable2023[[#This Row],[Start]], LogTable2023[Date], "&lt;="&amp;AggregateTable2023[[#This Row],[End]])</f>
        <v>0</v>
      </c>
      <c r="P5">
        <f>SUMIFS(LogTable2023[Amount],
LogTable2023[My Category], P$2,
LogTable2023[Date], "&gt;="&amp;AggregateTable2023[[#This Row],[Start]], LogTable2023[Date], "&lt;="&amp;AggregateTable2023[[#This Row],[End]])</f>
        <v>0</v>
      </c>
      <c r="Q5">
        <f>SUMIFS(LogTable2023[Amount],
LogTable2023[My Category], Q$2,
LogTable2023[Date], "&gt;="&amp;AggregateTable2023[[#This Row],[Start]], LogTable2023[Date], "&lt;="&amp;AggregateTable2023[[#This Row],[End]])</f>
        <v>0</v>
      </c>
      <c r="R5">
        <f>SUMIFS(LogTable2023[Amount],
LogTable2023[My Category], R$2,
LogTable2023[Date], "&gt;="&amp;AggregateTable2023[[#This Row],[Start]], LogTable2023[Date], "&lt;="&amp;AggregateTable2023[[#This Row],[End]])</f>
        <v>0</v>
      </c>
      <c r="S5">
        <f>SUMIFS(LogTable2023[Amount],
LogTable2023[My Category], S$2,
LogTable2023[Date], "&gt;="&amp;AggregateTable2023[[#This Row],[Start]], LogTable2023[Date], "&lt;="&amp;AggregateTable2023[[#This Row],[End]])</f>
        <v>0</v>
      </c>
      <c r="T5">
        <f>SUMIFS(LogTable2023[Amount],
LogTable2023[My Category], T$2,
LogTable2023[Date], "&gt;="&amp;AggregateTable2023[[#This Row],[Start]], LogTable2023[Date], "&lt;="&amp;AggregateTable2023[[#This Row],[End]])</f>
        <v>0</v>
      </c>
      <c r="U5">
        <f>SUMIFS(LogTable2023[Amount],
LogTable2023[My Category], U$2,
LogTable2023[Date], "&gt;="&amp;AggregateTable2023[[#This Row],[Start]], LogTable2023[Date], "&lt;="&amp;AggregateTable2023[[#This Row],[End]])</f>
        <v>0</v>
      </c>
      <c r="V5">
        <f>SUMIFS(LogTable2023[Amount],
LogTable2023[My Category], V$2,
LogTable2023[Date], "&gt;="&amp;AggregateTable2023[[#This Row],[Start]], LogTable2023[Date], "&lt;="&amp;AggregateTable2023[[#This Row],[End]])</f>
        <v>0</v>
      </c>
      <c r="W5">
        <f>SUMIFS(LogTable2023[Amount],
LogTable2023[My Category], W$2,
LogTable2023[Date], "&gt;="&amp;AggregateTable2023[[#This Row],[Start]], LogTable2023[Date], "&lt;="&amp;AggregateTable2023[[#This Row],[End]])</f>
        <v>0</v>
      </c>
      <c r="X5">
        <f>SUMIFS(LogTable2023[Amount],
LogTable2023[My Category], X$2,
LogTable2023[Date], "&gt;="&amp;AggregateTable2023[[#This Row],[Start]], LogTable2023[Date], "&lt;="&amp;AggregateTable2023[[#This Row],[End]])</f>
        <v>0</v>
      </c>
      <c r="Y5">
        <f>SUMIFS(LogTable2023[Amount],
LogTable2023[My Category], Y$2,
LogTable2023[Date], "&gt;="&amp;AggregateTable2023[[#This Row],[Start]], LogTable2023[Date], "&lt;="&amp;AggregateTable2023[[#This Row],[End]])</f>
        <v>0</v>
      </c>
      <c r="Z5">
        <f>SUMIFS(LogTable2023[Amount],
LogTable2023[My Category], Z$2,
LogTable2023[Date], "&gt;="&amp;AggregateTable2023[[#This Row],[Start]], LogTable2023[Date], "&lt;="&amp;AggregateTable2023[[#This Row],[End]])</f>
        <v>0</v>
      </c>
      <c r="AA5">
        <f>SUMIFS(LogTable2023[Amount],
LogTable2023[My Category], AA$2,
LogTable2023[Date], "&gt;="&amp;AggregateTable2023[[#This Row],[Start]], LogTable2023[Date], "&lt;="&amp;AggregateTable2023[[#This Row],[End]])</f>
        <v>0</v>
      </c>
      <c r="AB5">
        <f>SUMIFS(LogTable2023[Amount],
LogTable2023[My Category], AB$2,
LogTable2023[Date], "&gt;="&amp;AggregateTable2023[[#This Row],[Start]], LogTable2023[Date], "&lt;="&amp;AggregateTable2023[[#This Row],[End]])</f>
        <v>0</v>
      </c>
      <c r="AC5">
        <f>SUMIFS(LogTable2023[Amount],
LogTable2023[My Category], AC$2,
LogTable2023[Date], "&gt;="&amp;AggregateTable2023[[#This Row],[Start]], LogTable2023[Date], "&lt;="&amp;AggregateTable2023[[#This Row],[End]])</f>
        <v>0</v>
      </c>
      <c r="AD5">
        <f>SUMIFS(LogTable2023[Amount],
LogTable2023[My Category], AD$2,
LogTable2023[Date], "&gt;="&amp;AggregateTable2023[[#This Row],[Start]], LogTable2023[Date], "&lt;="&amp;AggregateTable2023[[#This Row],[End]])</f>
        <v>0</v>
      </c>
      <c r="AE5">
        <f>SUMIFS(LogTable2023[Amount],
LogTable2023[My Category], AE$2,
LogTable2023[Date], "&gt;="&amp;AggregateTable2023[[#This Row],[Start]], LogTable2023[Date], "&lt;="&amp;AggregateTable2023[[#This Row],[End]])</f>
        <v>0</v>
      </c>
      <c r="AF5">
        <f>SUMIFS(LogTable2023[Amount],
LogTable2023[My Category], AF$2,
LogTable2023[Date], "&gt;="&amp;AggregateTable2023[[#This Row],[Start]], LogTable2023[Date], "&lt;="&amp;AggregateTable2023[[#This Row],[End]])</f>
        <v>0</v>
      </c>
      <c r="AG5">
        <f>SUMIFS(LogTable2023[Amount],
LogTable2023[My Category], AG$2,
LogTable2023[Date], "&gt;="&amp;AggregateTable2023[[#This Row],[Start]], LogTable2023[Date], "&lt;="&amp;AggregateTable2023[[#This Row],[End]])</f>
        <v>0</v>
      </c>
      <c r="AH5">
        <f>SUMIFS(LogTable2023[Amount],
LogTable2023[My Category], AH$2,
LogTable2023[Date], "&gt;="&amp;AggregateTable2023[[#This Row],[Start]], LogTable2023[Date], "&lt;="&amp;AggregateTable2023[[#This Row],[End]])</f>
        <v>0</v>
      </c>
    </row>
    <row r="6" spans="1:34" x14ac:dyDescent="0.25">
      <c r="A6" s="1">
        <f>EDATE($C$1, ROW(AggregateTable2023[[#This Row],[Start]])-3)</f>
        <v>45261</v>
      </c>
      <c r="B6" s="1">
        <f>EDATE($C$1, ROW(AggregateTable2023[[#This Row],[Start]])-2)-1</f>
        <v>45291</v>
      </c>
      <c r="C6">
        <f>SUMIFS(LogTable2023[Amount],
LogTable2023[My Category], C$2,
LogTable2023[Date], "&gt;="&amp;AggregateTable2023[[#This Row],[Start]], LogTable2023[Date], "&lt;="&amp;AggregateTable2023[[#This Row],[End]])</f>
        <v>0</v>
      </c>
      <c r="D6">
        <f>SUMIFS(LogTable2023[Amount],
LogTable2023[My Category], D$2,
LogTable2023[Date], "&gt;="&amp;AggregateTable2023[[#This Row],[Start]], LogTable2023[Date], "&lt;="&amp;AggregateTable2023[[#This Row],[End]])</f>
        <v>0</v>
      </c>
      <c r="E6">
        <f>SUMIFS(LogTable2023[Amount],
LogTable2023[My Category], E$2,
LogTable2023[Date], "&gt;="&amp;AggregateTable2023[[#This Row],[Start]], LogTable2023[Date], "&lt;="&amp;AggregateTable2023[[#This Row],[End]])</f>
        <v>0</v>
      </c>
      <c r="F6">
        <f>SUMIFS(LogTable2023[Amount],
LogTable2023[My Category], F$2,
LogTable2023[Date], "&gt;="&amp;AggregateTable2023[[#This Row],[Start]], LogTable2023[Date], "&lt;="&amp;AggregateTable2023[[#This Row],[End]])</f>
        <v>0</v>
      </c>
      <c r="G6">
        <f>SUMIFS(LogTable2023[Amount],
LogTable2023[My Category], G$2,
LogTable2023[Date], "&gt;="&amp;AggregateTable2023[[#This Row],[Start]], LogTable2023[Date], "&lt;="&amp;AggregateTable2023[[#This Row],[End]])</f>
        <v>0</v>
      </c>
      <c r="H6">
        <f>SUMIFS(LogTable2023[Amount],
LogTable2023[My Category], H$2,
LogTable2023[Date], "&gt;="&amp;AggregateTable2023[[#This Row],[Start]], LogTable2023[Date], "&lt;="&amp;AggregateTable2023[[#This Row],[End]])</f>
        <v>0</v>
      </c>
      <c r="I6">
        <f>SUMIFS(LogTable2023[Amount],
LogTable2023[My Category], I$2,
LogTable2023[Date], "&gt;="&amp;AggregateTable2023[[#This Row],[Start]], LogTable2023[Date], "&lt;="&amp;AggregateTable2023[[#This Row],[End]])</f>
        <v>0</v>
      </c>
      <c r="J6">
        <f>SUMIFS(LogTable2023[Amount],
LogTable2023[My Category], J$2,
LogTable2023[Date], "&gt;="&amp;AggregateTable2023[[#This Row],[Start]], LogTable2023[Date], "&lt;="&amp;AggregateTable2023[[#This Row],[End]])</f>
        <v>0</v>
      </c>
      <c r="K6">
        <f>SUMIFS(LogTable2023[Amount],
LogTable2023[My Category], K$2,
LogTable2023[Date], "&gt;="&amp;AggregateTable2023[[#This Row],[Start]], LogTable2023[Date], "&lt;="&amp;AggregateTable2023[[#This Row],[End]])</f>
        <v>0</v>
      </c>
      <c r="L6">
        <f>SUMIFS(LogTable2023[Amount],
LogTable2023[My Category], L$2,
LogTable2023[Date], "&gt;="&amp;AggregateTable2023[[#This Row],[Start]], LogTable2023[Date], "&lt;="&amp;AggregateTable2023[[#This Row],[End]])</f>
        <v>0</v>
      </c>
      <c r="M6">
        <f>SUMIFS(LogTable2023[Amount],
LogTable2023[My Category], M$2,
LogTable2023[Date], "&gt;="&amp;AggregateTable2023[[#This Row],[Start]], LogTable2023[Date], "&lt;="&amp;AggregateTable2023[[#This Row],[End]])</f>
        <v>0</v>
      </c>
      <c r="N6">
        <f>SUMIFS(LogTable2023[Amount],
LogTable2023[My Category], N$2,
LogTable2023[Date], "&gt;="&amp;AggregateTable2023[[#This Row],[Start]], LogTable2023[Date], "&lt;="&amp;AggregateTable2023[[#This Row],[End]])</f>
        <v>0</v>
      </c>
      <c r="O6">
        <f>SUMIFS(LogTable2023[Amount],
LogTable2023[My Category], O$2,
LogTable2023[Date], "&gt;="&amp;AggregateTable2023[[#This Row],[Start]], LogTable2023[Date], "&lt;="&amp;AggregateTable2023[[#This Row],[End]])</f>
        <v>0</v>
      </c>
      <c r="P6">
        <f>SUMIFS(LogTable2023[Amount],
LogTable2023[My Category], P$2,
LogTable2023[Date], "&gt;="&amp;AggregateTable2023[[#This Row],[Start]], LogTable2023[Date], "&lt;="&amp;AggregateTable2023[[#This Row],[End]])</f>
        <v>0</v>
      </c>
      <c r="Q6">
        <f>SUMIFS(LogTable2023[Amount],
LogTable2023[My Category], Q$2,
LogTable2023[Date], "&gt;="&amp;AggregateTable2023[[#This Row],[Start]], LogTable2023[Date], "&lt;="&amp;AggregateTable2023[[#This Row],[End]])</f>
        <v>0</v>
      </c>
      <c r="R6">
        <f>SUMIFS(LogTable2023[Amount],
LogTable2023[My Category], R$2,
LogTable2023[Date], "&gt;="&amp;AggregateTable2023[[#This Row],[Start]], LogTable2023[Date], "&lt;="&amp;AggregateTable2023[[#This Row],[End]])</f>
        <v>0</v>
      </c>
      <c r="S6">
        <f>SUMIFS(LogTable2023[Amount],
LogTable2023[My Category], S$2,
LogTable2023[Date], "&gt;="&amp;AggregateTable2023[[#This Row],[Start]], LogTable2023[Date], "&lt;="&amp;AggregateTable2023[[#This Row],[End]])</f>
        <v>0</v>
      </c>
      <c r="T6">
        <f>SUMIFS(LogTable2023[Amount],
LogTable2023[My Category], T$2,
LogTable2023[Date], "&gt;="&amp;AggregateTable2023[[#This Row],[Start]], LogTable2023[Date], "&lt;="&amp;AggregateTable2023[[#This Row],[End]])</f>
        <v>0</v>
      </c>
      <c r="U6">
        <f>SUMIFS(LogTable2023[Amount],
LogTable2023[My Category], U$2,
LogTable2023[Date], "&gt;="&amp;AggregateTable2023[[#This Row],[Start]], LogTable2023[Date], "&lt;="&amp;AggregateTable2023[[#This Row],[End]])</f>
        <v>0</v>
      </c>
      <c r="V6">
        <f>SUMIFS(LogTable2023[Amount],
LogTable2023[My Category], V$2,
LogTable2023[Date], "&gt;="&amp;AggregateTable2023[[#This Row],[Start]], LogTable2023[Date], "&lt;="&amp;AggregateTable2023[[#This Row],[End]])</f>
        <v>0</v>
      </c>
      <c r="W6">
        <f>SUMIFS(LogTable2023[Amount],
LogTable2023[My Category], W$2,
LogTable2023[Date], "&gt;="&amp;AggregateTable2023[[#This Row],[Start]], LogTable2023[Date], "&lt;="&amp;AggregateTable2023[[#This Row],[End]])</f>
        <v>0</v>
      </c>
      <c r="X6">
        <f>SUMIFS(LogTable2023[Amount],
LogTable2023[My Category], X$2,
LogTable2023[Date], "&gt;="&amp;AggregateTable2023[[#This Row],[Start]], LogTable2023[Date], "&lt;="&amp;AggregateTable2023[[#This Row],[End]])</f>
        <v>0</v>
      </c>
      <c r="Y6">
        <f>SUMIFS(LogTable2023[Amount],
LogTable2023[My Category], Y$2,
LogTable2023[Date], "&gt;="&amp;AggregateTable2023[[#This Row],[Start]], LogTable2023[Date], "&lt;="&amp;AggregateTable2023[[#This Row],[End]])</f>
        <v>0</v>
      </c>
      <c r="Z6">
        <f>SUMIFS(LogTable2023[Amount],
LogTable2023[My Category], Z$2,
LogTable2023[Date], "&gt;="&amp;AggregateTable2023[[#This Row],[Start]], LogTable2023[Date], "&lt;="&amp;AggregateTable2023[[#This Row],[End]])</f>
        <v>0</v>
      </c>
      <c r="AA6">
        <f>SUMIFS(LogTable2023[Amount],
LogTable2023[My Category], AA$2,
LogTable2023[Date], "&gt;="&amp;AggregateTable2023[[#This Row],[Start]], LogTable2023[Date], "&lt;="&amp;AggregateTable2023[[#This Row],[End]])</f>
        <v>0</v>
      </c>
      <c r="AB6">
        <f>SUMIFS(LogTable2023[Amount],
LogTable2023[My Category], AB$2,
LogTable2023[Date], "&gt;="&amp;AggregateTable2023[[#This Row],[Start]], LogTable2023[Date], "&lt;="&amp;AggregateTable2023[[#This Row],[End]])</f>
        <v>0</v>
      </c>
      <c r="AC6">
        <f>SUMIFS(LogTable2023[Amount],
LogTable2023[My Category], AC$2,
LogTable2023[Date], "&gt;="&amp;AggregateTable2023[[#This Row],[Start]], LogTable2023[Date], "&lt;="&amp;AggregateTable2023[[#This Row],[End]])</f>
        <v>0</v>
      </c>
      <c r="AD6">
        <f>SUMIFS(LogTable2023[Amount],
LogTable2023[My Category], AD$2,
LogTable2023[Date], "&gt;="&amp;AggregateTable2023[[#This Row],[Start]], LogTable2023[Date], "&lt;="&amp;AggregateTable2023[[#This Row],[End]])</f>
        <v>0</v>
      </c>
      <c r="AE6">
        <f>SUMIFS(LogTable2023[Amount],
LogTable2023[My Category], AE$2,
LogTable2023[Date], "&gt;="&amp;AggregateTable2023[[#This Row],[Start]], LogTable2023[Date], "&lt;="&amp;AggregateTable2023[[#This Row],[End]])</f>
        <v>0</v>
      </c>
      <c r="AF6">
        <f>SUMIFS(LogTable2023[Amount],
LogTable2023[My Category], AF$2,
LogTable2023[Date], "&gt;="&amp;AggregateTable2023[[#This Row],[Start]], LogTable2023[Date], "&lt;="&amp;AggregateTable2023[[#This Row],[End]])</f>
        <v>0</v>
      </c>
      <c r="AG6">
        <f>SUMIFS(LogTable2023[Amount],
LogTable2023[My Category], AG$2,
LogTable2023[Date], "&gt;="&amp;AggregateTable2023[[#This Row],[Start]], LogTable2023[Date], "&lt;="&amp;AggregateTable2023[[#This Row],[End]])</f>
        <v>0</v>
      </c>
      <c r="AH6">
        <f>SUMIFS(LogTable2023[Amount],
LogTable2023[My Category], AH$2,
LogTable2023[Date], "&gt;="&amp;AggregateTable2023[[#This Row],[Start]], LogTable2023[Date], "&lt;="&amp;AggregateTable2023[[#This Row],[End]])</f>
        <v>0</v>
      </c>
    </row>
  </sheetData>
  <dataValidations disablePrompts="1" count="1">
    <dataValidation type="list" errorStyle="warning" allowBlank="1" showInputMessage="1" showErrorMessage="1" sqref="C2:AH2" xr:uid="{EA0FE801-755C-407B-BDE7-BB175D5C3C3B}">
      <formula1>CategoriesList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57F3-81D4-4649-ACC0-BF695F7E4DD8}">
  <dimension ref="A3:M36"/>
  <sheetViews>
    <sheetView workbookViewId="0">
      <selection activeCell="I5" sqref="I5"/>
    </sheetView>
  </sheetViews>
  <sheetFormatPr defaultRowHeight="15" x14ac:dyDescent="0.25"/>
  <cols>
    <col min="1" max="1" width="8.5703125" bestFit="1" customWidth="1"/>
    <col min="2" max="2" width="22.7109375" bestFit="1" customWidth="1"/>
    <col min="3" max="4" width="20.85546875" bestFit="1" customWidth="1"/>
    <col min="5" max="6" width="20.85546875" customWidth="1"/>
    <col min="8" max="8" width="24.140625" bestFit="1" customWidth="1"/>
    <col min="9" max="9" width="12" bestFit="1" customWidth="1"/>
  </cols>
  <sheetData>
    <row r="3" spans="1:13" x14ac:dyDescent="0.25">
      <c r="H3" s="34">
        <v>45170</v>
      </c>
    </row>
    <row r="4" spans="1:13" x14ac:dyDescent="0.25">
      <c r="A4" t="s">
        <v>315</v>
      </c>
      <c r="B4" t="s">
        <v>312</v>
      </c>
      <c r="C4" t="s">
        <v>313</v>
      </c>
      <c r="D4" t="s">
        <v>314</v>
      </c>
      <c r="F4" t="s">
        <v>336</v>
      </c>
      <c r="H4" t="s">
        <v>270</v>
      </c>
      <c r="I4" t="s">
        <v>331</v>
      </c>
      <c r="J4" t="s">
        <v>332</v>
      </c>
      <c r="K4" t="s">
        <v>335</v>
      </c>
      <c r="L4" t="s">
        <v>333</v>
      </c>
      <c r="M4" t="s">
        <v>334</v>
      </c>
    </row>
    <row r="5" spans="1:13" x14ac:dyDescent="0.25">
      <c r="A5" s="32" t="s">
        <v>316</v>
      </c>
      <c r="B5" t="s">
        <v>318</v>
      </c>
      <c r="C5" t="s">
        <v>319</v>
      </c>
      <c r="D5" t="s">
        <v>281</v>
      </c>
      <c r="F5">
        <v>0</v>
      </c>
      <c r="H5">
        <f>F5</f>
        <v>0</v>
      </c>
    </row>
    <row r="6" spans="1:13" x14ac:dyDescent="0.25">
      <c r="A6" s="32"/>
      <c r="B6" t="s">
        <v>318</v>
      </c>
      <c r="C6" t="s">
        <v>320</v>
      </c>
      <c r="D6" t="s">
        <v>282</v>
      </c>
      <c r="F6">
        <v>0</v>
      </c>
      <c r="H6">
        <f t="shared" ref="H6:H36" si="0">F6</f>
        <v>0</v>
      </c>
    </row>
    <row r="7" spans="1:13" x14ac:dyDescent="0.25">
      <c r="A7" s="32"/>
      <c r="B7" t="s">
        <v>318</v>
      </c>
      <c r="C7" t="s">
        <v>321</v>
      </c>
      <c r="D7" t="s">
        <v>283</v>
      </c>
      <c r="F7">
        <v>0</v>
      </c>
      <c r="H7">
        <f t="shared" si="0"/>
        <v>0</v>
      </c>
    </row>
    <row r="8" spans="1:13" x14ac:dyDescent="0.25">
      <c r="A8" s="32"/>
      <c r="B8" t="s">
        <v>318</v>
      </c>
      <c r="C8" t="s">
        <v>116</v>
      </c>
      <c r="D8" t="s">
        <v>284</v>
      </c>
      <c r="F8">
        <v>0</v>
      </c>
      <c r="H8">
        <f t="shared" si="0"/>
        <v>0</v>
      </c>
    </row>
    <row r="9" spans="1:13" x14ac:dyDescent="0.25">
      <c r="A9" s="32"/>
      <c r="B9" t="s">
        <v>322</v>
      </c>
      <c r="C9" t="s">
        <v>285</v>
      </c>
      <c r="D9" t="s">
        <v>285</v>
      </c>
      <c r="F9">
        <v>0</v>
      </c>
      <c r="H9">
        <f t="shared" si="0"/>
        <v>0</v>
      </c>
    </row>
    <row r="10" spans="1:13" x14ac:dyDescent="0.25">
      <c r="A10" s="32"/>
      <c r="B10" t="s">
        <v>32</v>
      </c>
      <c r="C10" t="s">
        <v>287</v>
      </c>
      <c r="D10" t="s">
        <v>287</v>
      </c>
      <c r="F10">
        <v>0</v>
      </c>
      <c r="H10">
        <f t="shared" si="0"/>
        <v>0</v>
      </c>
    </row>
    <row r="11" spans="1:13" x14ac:dyDescent="0.25">
      <c r="A11" s="32"/>
      <c r="B11" t="s">
        <v>32</v>
      </c>
      <c r="C11" t="s">
        <v>321</v>
      </c>
      <c r="D11" t="s">
        <v>288</v>
      </c>
      <c r="F11">
        <v>0</v>
      </c>
      <c r="H11">
        <f t="shared" si="0"/>
        <v>0</v>
      </c>
    </row>
    <row r="12" spans="1:13" x14ac:dyDescent="0.25">
      <c r="A12" s="32"/>
      <c r="B12" t="s">
        <v>32</v>
      </c>
      <c r="C12" t="s">
        <v>289</v>
      </c>
      <c r="D12" t="s">
        <v>289</v>
      </c>
      <c r="F12">
        <v>0</v>
      </c>
      <c r="H12">
        <f t="shared" si="0"/>
        <v>0</v>
      </c>
    </row>
    <row r="13" spans="1:13" x14ac:dyDescent="0.25">
      <c r="A13" s="32"/>
      <c r="B13" t="s">
        <v>32</v>
      </c>
      <c r="C13" t="s">
        <v>290</v>
      </c>
      <c r="D13" t="s">
        <v>290</v>
      </c>
      <c r="F13">
        <v>0</v>
      </c>
      <c r="H13">
        <f t="shared" si="0"/>
        <v>0</v>
      </c>
    </row>
    <row r="14" spans="1:13" x14ac:dyDescent="0.25">
      <c r="A14" s="32"/>
      <c r="B14" t="s">
        <v>32</v>
      </c>
      <c r="C14" t="s">
        <v>125</v>
      </c>
      <c r="D14" t="s">
        <v>125</v>
      </c>
      <c r="F14">
        <v>0</v>
      </c>
      <c r="H14">
        <f t="shared" si="0"/>
        <v>0</v>
      </c>
    </row>
    <row r="15" spans="1:13" x14ac:dyDescent="0.25">
      <c r="A15" s="32"/>
      <c r="B15" t="s">
        <v>32</v>
      </c>
      <c r="C15" t="s">
        <v>291</v>
      </c>
      <c r="D15" t="s">
        <v>291</v>
      </c>
      <c r="F15">
        <v>0</v>
      </c>
      <c r="H15">
        <f t="shared" si="0"/>
        <v>0</v>
      </c>
    </row>
    <row r="16" spans="1:13" x14ac:dyDescent="0.25">
      <c r="A16" s="32"/>
      <c r="B16" t="s">
        <v>323</v>
      </c>
      <c r="C16" t="s">
        <v>15</v>
      </c>
      <c r="D16" t="s">
        <v>15</v>
      </c>
      <c r="F16">
        <v>0</v>
      </c>
      <c r="H16">
        <f t="shared" si="0"/>
        <v>0</v>
      </c>
    </row>
    <row r="17" spans="1:8" x14ac:dyDescent="0.25">
      <c r="A17" s="32"/>
      <c r="B17" t="s">
        <v>323</v>
      </c>
      <c r="C17" t="s">
        <v>330</v>
      </c>
      <c r="D17" t="s">
        <v>292</v>
      </c>
      <c r="F17">
        <v>0</v>
      </c>
      <c r="H17">
        <f t="shared" si="0"/>
        <v>0</v>
      </c>
    </row>
    <row r="18" spans="1:8" x14ac:dyDescent="0.25">
      <c r="A18" s="32"/>
      <c r="B18" t="s">
        <v>324</v>
      </c>
      <c r="C18" t="s">
        <v>293</v>
      </c>
      <c r="D18" t="s">
        <v>293</v>
      </c>
      <c r="F18">
        <v>0</v>
      </c>
      <c r="H18">
        <f t="shared" si="0"/>
        <v>0</v>
      </c>
    </row>
    <row r="19" spans="1:8" x14ac:dyDescent="0.25">
      <c r="A19" s="32"/>
      <c r="B19" t="s">
        <v>324</v>
      </c>
      <c r="C19" t="s">
        <v>215</v>
      </c>
      <c r="D19" t="s">
        <v>215</v>
      </c>
      <c r="F19">
        <v>0</v>
      </c>
      <c r="H19">
        <f t="shared" si="0"/>
        <v>0</v>
      </c>
    </row>
    <row r="20" spans="1:8" x14ac:dyDescent="0.25">
      <c r="A20" s="32"/>
      <c r="B20" t="s">
        <v>324</v>
      </c>
      <c r="C20" t="s">
        <v>294</v>
      </c>
      <c r="D20" t="s">
        <v>294</v>
      </c>
      <c r="F20">
        <v>0</v>
      </c>
      <c r="H20">
        <f t="shared" si="0"/>
        <v>0</v>
      </c>
    </row>
    <row r="21" spans="1:8" x14ac:dyDescent="0.25">
      <c r="A21" s="32"/>
      <c r="B21" t="s">
        <v>324</v>
      </c>
      <c r="C21" t="s">
        <v>321</v>
      </c>
      <c r="D21" t="s">
        <v>295</v>
      </c>
      <c r="F21">
        <v>0</v>
      </c>
      <c r="H21">
        <f t="shared" si="0"/>
        <v>0</v>
      </c>
    </row>
    <row r="22" spans="1:8" x14ac:dyDescent="0.25">
      <c r="A22" s="32"/>
      <c r="B22" t="s">
        <v>324</v>
      </c>
      <c r="C22" t="s">
        <v>296</v>
      </c>
      <c r="D22" t="s">
        <v>296</v>
      </c>
      <c r="F22">
        <v>0</v>
      </c>
      <c r="H22">
        <f t="shared" si="0"/>
        <v>0</v>
      </c>
    </row>
    <row r="23" spans="1:8" x14ac:dyDescent="0.25">
      <c r="A23" s="32"/>
      <c r="B23" t="s">
        <v>325</v>
      </c>
      <c r="C23" t="s">
        <v>297</v>
      </c>
      <c r="D23" t="s">
        <v>297</v>
      </c>
      <c r="F23">
        <v>0</v>
      </c>
      <c r="H23">
        <f t="shared" si="0"/>
        <v>0</v>
      </c>
    </row>
    <row r="24" spans="1:8" x14ac:dyDescent="0.25">
      <c r="A24" s="32"/>
      <c r="B24" t="s">
        <v>325</v>
      </c>
      <c r="C24" t="s">
        <v>298</v>
      </c>
      <c r="D24" t="s">
        <v>298</v>
      </c>
      <c r="F24">
        <v>0</v>
      </c>
      <c r="H24">
        <f t="shared" si="0"/>
        <v>0</v>
      </c>
    </row>
    <row r="25" spans="1:8" x14ac:dyDescent="0.25">
      <c r="A25" s="32"/>
      <c r="B25" t="s">
        <v>325</v>
      </c>
      <c r="C25" t="s">
        <v>299</v>
      </c>
      <c r="D25" t="s">
        <v>299</v>
      </c>
      <c r="F25">
        <v>0</v>
      </c>
      <c r="H25">
        <f t="shared" si="0"/>
        <v>0</v>
      </c>
    </row>
    <row r="26" spans="1:8" x14ac:dyDescent="0.25">
      <c r="A26" s="32"/>
      <c r="B26" t="s">
        <v>325</v>
      </c>
      <c r="C26" t="s">
        <v>300</v>
      </c>
      <c r="D26" t="s">
        <v>300</v>
      </c>
      <c r="F26">
        <v>0</v>
      </c>
      <c r="H26">
        <f t="shared" si="0"/>
        <v>0</v>
      </c>
    </row>
    <row r="27" spans="1:8" x14ac:dyDescent="0.25">
      <c r="A27" s="32"/>
      <c r="B27" t="s">
        <v>326</v>
      </c>
      <c r="C27" t="s">
        <v>321</v>
      </c>
      <c r="D27" t="s">
        <v>301</v>
      </c>
      <c r="F27">
        <v>0</v>
      </c>
      <c r="H27">
        <f t="shared" si="0"/>
        <v>0</v>
      </c>
    </row>
    <row r="28" spans="1:8" x14ac:dyDescent="0.25">
      <c r="A28" s="32"/>
      <c r="B28" t="s">
        <v>326</v>
      </c>
      <c r="C28" t="s">
        <v>320</v>
      </c>
      <c r="D28" t="s">
        <v>302</v>
      </c>
      <c r="F28">
        <v>0</v>
      </c>
      <c r="H28">
        <f t="shared" si="0"/>
        <v>0</v>
      </c>
    </row>
    <row r="29" spans="1:8" x14ac:dyDescent="0.25">
      <c r="A29" s="32"/>
      <c r="B29" t="s">
        <v>321</v>
      </c>
      <c r="C29" t="s">
        <v>303</v>
      </c>
      <c r="D29" t="s">
        <v>303</v>
      </c>
      <c r="F29">
        <v>0</v>
      </c>
      <c r="H29">
        <f t="shared" si="0"/>
        <v>0</v>
      </c>
    </row>
    <row r="30" spans="1:8" x14ac:dyDescent="0.25">
      <c r="A30" s="32"/>
      <c r="B30" t="s">
        <v>321</v>
      </c>
      <c r="C30" t="s">
        <v>321</v>
      </c>
      <c r="D30" t="s">
        <v>304</v>
      </c>
      <c r="F30">
        <v>0</v>
      </c>
      <c r="H30">
        <f t="shared" si="0"/>
        <v>0</v>
      </c>
    </row>
    <row r="31" spans="1:8" x14ac:dyDescent="0.25">
      <c r="A31" s="32"/>
      <c r="B31" t="s">
        <v>327</v>
      </c>
      <c r="C31" t="s">
        <v>286</v>
      </c>
      <c r="D31" t="s">
        <v>286</v>
      </c>
      <c r="F31">
        <v>0</v>
      </c>
      <c r="H31">
        <f t="shared" si="0"/>
        <v>0</v>
      </c>
    </row>
    <row r="32" spans="1:8" x14ac:dyDescent="0.25">
      <c r="A32" s="32" t="s">
        <v>212</v>
      </c>
      <c r="B32" t="s">
        <v>328</v>
      </c>
      <c r="C32" t="s">
        <v>309</v>
      </c>
      <c r="D32" t="s">
        <v>309</v>
      </c>
      <c r="F32">
        <v>0</v>
      </c>
      <c r="H32">
        <f t="shared" si="0"/>
        <v>0</v>
      </c>
    </row>
    <row r="33" spans="1:8" x14ac:dyDescent="0.25">
      <c r="A33" s="32"/>
      <c r="B33" t="s">
        <v>212</v>
      </c>
      <c r="C33" t="s">
        <v>305</v>
      </c>
      <c r="D33" t="s">
        <v>305</v>
      </c>
      <c r="F33">
        <v>0</v>
      </c>
      <c r="H33">
        <f t="shared" si="0"/>
        <v>0</v>
      </c>
    </row>
    <row r="34" spans="1:8" x14ac:dyDescent="0.25">
      <c r="A34" s="32"/>
      <c r="B34" t="s">
        <v>212</v>
      </c>
      <c r="C34" t="s">
        <v>321</v>
      </c>
      <c r="D34" t="s">
        <v>306</v>
      </c>
      <c r="F34">
        <v>0</v>
      </c>
      <c r="H34">
        <f t="shared" si="0"/>
        <v>0</v>
      </c>
    </row>
    <row r="35" spans="1:8" x14ac:dyDescent="0.25">
      <c r="A35" s="33" t="s">
        <v>317</v>
      </c>
      <c r="B35" t="s">
        <v>329</v>
      </c>
      <c r="C35" t="s">
        <v>307</v>
      </c>
      <c r="D35" t="s">
        <v>307</v>
      </c>
      <c r="F35">
        <v>0</v>
      </c>
      <c r="H35">
        <f t="shared" si="0"/>
        <v>0</v>
      </c>
    </row>
    <row r="36" spans="1:8" x14ac:dyDescent="0.25">
      <c r="A36" s="33"/>
      <c r="B36" t="s">
        <v>308</v>
      </c>
      <c r="C36" t="s">
        <v>308</v>
      </c>
      <c r="D36" t="s">
        <v>308</v>
      </c>
      <c r="F36">
        <v>0</v>
      </c>
      <c r="H36">
        <f t="shared" si="0"/>
        <v>0</v>
      </c>
    </row>
  </sheetData>
  <mergeCells count="3">
    <mergeCell ref="A5:A31"/>
    <mergeCell ref="A32:A34"/>
    <mergeCell ref="A35:A3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 2023</vt:lpstr>
      <vt:lpstr>Checksums 2023</vt:lpstr>
      <vt:lpstr>Aggregate 2023</vt:lpstr>
      <vt:lpstr>Buckets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</dc:creator>
  <cp:lastModifiedBy>Brian Glassman</cp:lastModifiedBy>
  <dcterms:created xsi:type="dcterms:W3CDTF">2015-06-05T18:17:20Z</dcterms:created>
  <dcterms:modified xsi:type="dcterms:W3CDTF">2023-12-17T22:51:33Z</dcterms:modified>
</cp:coreProperties>
</file>