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6675B3C5-79FB-7E47-B31C-9EF37E14F2B7}" xr6:coauthVersionLast="45" xr6:coauthVersionMax="45" xr10:uidLastSave="{00000000-0000-0000-0000-000000000000}"/>
  <bookViews>
    <workbookView xWindow="26880" yWindow="-360" windowWidth="38400" windowHeight="211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N7" i="1"/>
  <c r="A10" i="1"/>
  <c r="A9" i="1" s="1"/>
  <c r="A8" i="1" s="1"/>
  <c r="I4" i="1"/>
  <c r="K4" i="1" s="1"/>
  <c r="C4" i="1"/>
  <c r="I3" i="1"/>
  <c r="K3" i="1" s="1"/>
  <c r="C3" i="1"/>
  <c r="I10" i="1"/>
  <c r="K10" i="1" s="1"/>
  <c r="C10" i="1"/>
  <c r="I9" i="1"/>
  <c r="J9" i="1" s="1"/>
  <c r="C9" i="1"/>
  <c r="I8" i="1"/>
  <c r="K8" i="1" s="1"/>
  <c r="C8" i="1"/>
  <c r="I7" i="1"/>
  <c r="J7" i="1" s="1"/>
  <c r="C7" i="1"/>
  <c r="I6" i="1"/>
  <c r="J6" i="1" s="1"/>
  <c r="C6" i="1"/>
  <c r="I5" i="1"/>
  <c r="K5" i="1" s="1"/>
  <c r="C5" i="1"/>
  <c r="N4" i="1" l="1"/>
  <c r="M8" i="1"/>
  <c r="L8" i="1"/>
  <c r="L9" i="1"/>
  <c r="L10" i="1"/>
  <c r="N8" i="1"/>
  <c r="M9" i="1"/>
  <c r="N9" i="1"/>
  <c r="M10" i="1"/>
  <c r="N10" i="1"/>
  <c r="L4" i="1"/>
  <c r="M4" i="1"/>
  <c r="L5" i="1"/>
  <c r="H10" i="1"/>
  <c r="N6" i="1"/>
  <c r="L6" i="1"/>
  <c r="L7" i="1"/>
  <c r="M5" i="1"/>
  <c r="N5" i="1"/>
  <c r="M6" i="1"/>
  <c r="M7" i="1"/>
  <c r="H8" i="1"/>
  <c r="A7" i="1"/>
  <c r="H9" i="1"/>
  <c r="J3" i="1"/>
  <c r="J4" i="1"/>
  <c r="K6" i="1"/>
  <c r="K7" i="1"/>
  <c r="K9" i="1"/>
  <c r="J8" i="1"/>
  <c r="J5" i="1"/>
  <c r="J10" i="1"/>
  <c r="A6" i="1" l="1"/>
  <c r="H7" i="1"/>
  <c r="A5" i="1" l="1"/>
  <c r="H6" i="1"/>
  <c r="K20" i="1"/>
  <c r="K19" i="1"/>
  <c r="K18" i="1"/>
  <c r="L20" i="1"/>
  <c r="M20" i="1" s="1"/>
  <c r="L19" i="1"/>
  <c r="M19" i="1" s="1"/>
  <c r="H2" i="1"/>
  <c r="H11" i="1"/>
  <c r="H17" i="1"/>
  <c r="I16" i="1"/>
  <c r="K16" i="1" s="1"/>
  <c r="I15" i="1"/>
  <c r="K15" i="1" s="1"/>
  <c r="I14" i="1"/>
  <c r="K14" i="1" s="1"/>
  <c r="I13" i="1"/>
  <c r="J13" i="1" s="1"/>
  <c r="I12" i="1"/>
  <c r="K12" i="1" s="1"/>
  <c r="I11" i="1"/>
  <c r="J11" i="1" l="1"/>
  <c r="L11" i="1"/>
  <c r="M11" i="1" s="1"/>
  <c r="N11" i="1" s="1"/>
  <c r="A4" i="1"/>
  <c r="H5" i="1"/>
  <c r="L12" i="1"/>
  <c r="M12" i="1" s="1"/>
  <c r="L13" i="1"/>
  <c r="M13" i="1" s="1"/>
  <c r="L14" i="1"/>
  <c r="M14" i="1" s="1"/>
  <c r="L15" i="1"/>
  <c r="M15" i="1" s="1"/>
  <c r="L16" i="1"/>
  <c r="M16" i="1" s="1"/>
  <c r="J12" i="1"/>
  <c r="L18" i="1"/>
  <c r="M18" i="1" s="1"/>
  <c r="J14" i="1"/>
  <c r="K11" i="1"/>
  <c r="J15" i="1"/>
  <c r="J16" i="1"/>
  <c r="K13" i="1"/>
  <c r="K21" i="1"/>
  <c r="A55" i="1"/>
  <c r="A57" i="1" s="1"/>
  <c r="C16" i="1"/>
  <c r="C15" i="1"/>
  <c r="C14" i="1"/>
  <c r="C13" i="1"/>
  <c r="C12" i="1"/>
  <c r="C11" i="1"/>
  <c r="A12" i="1"/>
  <c r="D16" i="1"/>
  <c r="E16" i="1" s="1"/>
  <c r="D15" i="1"/>
  <c r="E15" i="1" s="1"/>
  <c r="D14" i="1"/>
  <c r="E14" i="1" s="1"/>
  <c r="D13" i="1"/>
  <c r="E13" i="1" s="1"/>
  <c r="D12" i="1"/>
  <c r="E12" i="1" s="1"/>
  <c r="H4" i="1" l="1"/>
  <c r="A3" i="1"/>
  <c r="H3" i="1" s="1"/>
  <c r="N12" i="1"/>
  <c r="A13" i="1"/>
  <c r="H12" i="1"/>
  <c r="N16" i="1"/>
  <c r="N15" i="1"/>
  <c r="N14" i="1"/>
  <c r="N13" i="1"/>
  <c r="L21" i="1"/>
  <c r="M21" i="1" s="1"/>
  <c r="E18" i="1"/>
  <c r="N18" i="1" s="1"/>
  <c r="A14" i="1" l="1"/>
  <c r="H13" i="1"/>
  <c r="K22" i="1"/>
  <c r="B18" i="1"/>
  <c r="E19" i="1"/>
  <c r="J18" i="1" l="1"/>
  <c r="D18" i="1"/>
  <c r="C18" i="1"/>
  <c r="B19" i="1"/>
  <c r="C19" i="1" s="1"/>
  <c r="E20" i="1"/>
  <c r="N19" i="1"/>
  <c r="A15" i="1"/>
  <c r="H14" i="1"/>
  <c r="L22" i="1"/>
  <c r="M22" i="1" s="1"/>
  <c r="J19" i="1" l="1"/>
  <c r="D19" i="1"/>
  <c r="B20" i="1"/>
  <c r="B21" i="1" s="1"/>
  <c r="A16" i="1"/>
  <c r="H15" i="1"/>
  <c r="E21" i="1"/>
  <c r="N20" i="1"/>
  <c r="K23" i="1"/>
  <c r="C20" i="1" l="1"/>
  <c r="J21" i="1"/>
  <c r="D21" i="1"/>
  <c r="J20" i="1"/>
  <c r="D20" i="1"/>
  <c r="E22" i="1"/>
  <c r="N21" i="1"/>
  <c r="A18" i="1"/>
  <c r="H16" i="1"/>
  <c r="L23" i="1"/>
  <c r="M23" i="1" s="1"/>
  <c r="B22" i="1"/>
  <c r="C21" i="1"/>
  <c r="J22" i="1" l="1"/>
  <c r="D22" i="1"/>
  <c r="A19" i="1"/>
  <c r="H18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N22" i="1"/>
  <c r="N23" i="1"/>
  <c r="B23" i="1"/>
  <c r="C22" i="1"/>
  <c r="J23" i="1" l="1"/>
  <c r="D23" i="1"/>
  <c r="A20" i="1"/>
  <c r="H19" i="1"/>
  <c r="L24" i="1"/>
  <c r="M24" i="1" s="1"/>
  <c r="K24" i="1"/>
  <c r="B24" i="1"/>
  <c r="C23" i="1"/>
  <c r="J24" i="1" l="1"/>
  <c r="D24" i="1"/>
  <c r="A21" i="1"/>
  <c r="H20" i="1"/>
  <c r="N24" i="1"/>
  <c r="L25" i="1"/>
  <c r="M25" i="1" s="1"/>
  <c r="C24" i="1"/>
  <c r="B25" i="1"/>
  <c r="D25" i="1" s="1"/>
  <c r="N25" i="1" l="1"/>
  <c r="A22" i="1"/>
  <c r="H21" i="1"/>
  <c r="L26" i="1"/>
  <c r="M26" i="1" s="1"/>
  <c r="N26" i="1" s="1"/>
  <c r="K25" i="1"/>
  <c r="J25" i="1"/>
  <c r="B26" i="1"/>
  <c r="D26" i="1" s="1"/>
  <c r="C25" i="1"/>
  <c r="A23" i="1" l="1"/>
  <c r="H22" i="1"/>
  <c r="K26" i="1"/>
  <c r="J26" i="1"/>
  <c r="C26" i="1"/>
  <c r="B27" i="1"/>
  <c r="J27" i="1" l="1"/>
  <c r="D27" i="1"/>
  <c r="A24" i="1"/>
  <c r="H23" i="1"/>
  <c r="L27" i="1"/>
  <c r="M27" i="1" s="1"/>
  <c r="K27" i="1"/>
  <c r="B28" i="1"/>
  <c r="D28" i="1" s="1"/>
  <c r="C27" i="1"/>
  <c r="A25" i="1" l="1"/>
  <c r="H24" i="1"/>
  <c r="N27" i="1"/>
  <c r="L28" i="1"/>
  <c r="M28" i="1" s="1"/>
  <c r="C28" i="1"/>
  <c r="B29" i="1"/>
  <c r="D29" i="1" s="1"/>
  <c r="A26" i="1" l="1"/>
  <c r="H25" i="1"/>
  <c r="L29" i="1"/>
  <c r="M29" i="1" s="1"/>
  <c r="J28" i="1"/>
  <c r="K28" i="1"/>
  <c r="N28" i="1"/>
  <c r="B30" i="1"/>
  <c r="D30" i="1" s="1"/>
  <c r="C29" i="1"/>
  <c r="A27" i="1" l="1"/>
  <c r="H26" i="1"/>
  <c r="J30" i="1"/>
  <c r="N29" i="1"/>
  <c r="K29" i="1"/>
  <c r="J29" i="1"/>
  <c r="B31" i="1"/>
  <c r="D31" i="1" s="1"/>
  <c r="C30" i="1"/>
  <c r="A28" i="1" l="1"/>
  <c r="H27" i="1"/>
  <c r="L30" i="1"/>
  <c r="M30" i="1" s="1"/>
  <c r="K30" i="1"/>
  <c r="B32" i="1"/>
  <c r="D32" i="1" s="1"/>
  <c r="C31" i="1"/>
  <c r="A29" i="1" l="1"/>
  <c r="H28" i="1"/>
  <c r="N30" i="1"/>
  <c r="B33" i="1"/>
  <c r="D33" i="1" s="1"/>
  <c r="C32" i="1"/>
  <c r="A30" i="1" l="1"/>
  <c r="H29" i="1"/>
  <c r="K31" i="1"/>
  <c r="J31" i="1"/>
  <c r="L31" i="1"/>
  <c r="M31" i="1" s="1"/>
  <c r="B34" i="1"/>
  <c r="D34" i="1" s="1"/>
  <c r="C33" i="1"/>
  <c r="N31" i="1" l="1"/>
  <c r="K32" i="1"/>
  <c r="A31" i="1"/>
  <c r="H30" i="1"/>
  <c r="B35" i="1"/>
  <c r="D35" i="1" s="1"/>
  <c r="C34" i="1"/>
  <c r="A32" i="1" l="1"/>
  <c r="H31" i="1"/>
  <c r="J32" i="1"/>
  <c r="L32" i="1"/>
  <c r="M32" i="1" s="1"/>
  <c r="B36" i="1"/>
  <c r="D36" i="1" s="1"/>
  <c r="C35" i="1"/>
  <c r="A33" i="1" l="1"/>
  <c r="H32" i="1"/>
  <c r="K33" i="1"/>
  <c r="N32" i="1"/>
  <c r="B37" i="1"/>
  <c r="D37" i="1" s="1"/>
  <c r="C36" i="1"/>
  <c r="C37" i="1" l="1"/>
  <c r="B38" i="1"/>
  <c r="D38" i="1" s="1"/>
  <c r="A34" i="1"/>
  <c r="H33" i="1"/>
  <c r="J33" i="1"/>
  <c r="L33" i="1"/>
  <c r="M33" i="1" s="1"/>
  <c r="C38" i="1" l="1"/>
  <c r="B39" i="1"/>
  <c r="D39" i="1" s="1"/>
  <c r="A35" i="1"/>
  <c r="H34" i="1"/>
  <c r="N33" i="1"/>
  <c r="J34" i="1"/>
  <c r="B40" i="1" l="1"/>
  <c r="D40" i="1" s="1"/>
  <c r="C39" i="1"/>
  <c r="K34" i="1"/>
  <c r="A36" i="1"/>
  <c r="H35" i="1"/>
  <c r="L34" i="1"/>
  <c r="M34" i="1" s="1"/>
  <c r="N34" i="1" l="1"/>
  <c r="B41" i="1"/>
  <c r="D41" i="1" s="1"/>
  <c r="C40" i="1"/>
  <c r="A37" i="1"/>
  <c r="H36" i="1"/>
  <c r="J35" i="1"/>
  <c r="K35" i="1"/>
  <c r="L35" i="1"/>
  <c r="M35" i="1" s="1"/>
  <c r="H37" i="1" l="1"/>
  <c r="A38" i="1"/>
  <c r="C41" i="1"/>
  <c r="B42" i="1"/>
  <c r="D42" i="1" s="1"/>
  <c r="N35" i="1"/>
  <c r="K36" i="1"/>
  <c r="L36" i="1"/>
  <c r="M36" i="1" s="1"/>
  <c r="J36" i="1"/>
  <c r="B43" i="1" l="1"/>
  <c r="D43" i="1" s="1"/>
  <c r="C42" i="1"/>
  <c r="H38" i="1"/>
  <c r="A39" i="1"/>
  <c r="N36" i="1"/>
  <c r="L37" i="1"/>
  <c r="M37" i="1" s="1"/>
  <c r="N37" i="1" s="1"/>
  <c r="K37" i="1"/>
  <c r="J37" i="1"/>
  <c r="H39" i="1" l="1"/>
  <c r="A40" i="1"/>
  <c r="I38" i="1"/>
  <c r="C43" i="1"/>
  <c r="B44" i="1"/>
  <c r="D44" i="1" s="1"/>
  <c r="C44" i="1" l="1"/>
  <c r="B45" i="1"/>
  <c r="D45" i="1" s="1"/>
  <c r="K38" i="1"/>
  <c r="J38" i="1"/>
  <c r="L38" i="1"/>
  <c r="M38" i="1" s="1"/>
  <c r="H40" i="1"/>
  <c r="A41" i="1"/>
  <c r="N38" i="1" l="1"/>
  <c r="I39" i="1"/>
  <c r="H41" i="1"/>
  <c r="A42" i="1"/>
  <c r="C45" i="1"/>
  <c r="B46" i="1"/>
  <c r="D46" i="1" s="1"/>
  <c r="H42" i="1" l="1"/>
  <c r="A43" i="1"/>
  <c r="C46" i="1"/>
  <c r="B47" i="1"/>
  <c r="D47" i="1" s="1"/>
  <c r="L39" i="1"/>
  <c r="M39" i="1" s="1"/>
  <c r="I40" i="1" s="1"/>
  <c r="J39" i="1"/>
  <c r="K39" i="1"/>
  <c r="N39" i="1" l="1"/>
  <c r="J40" i="1"/>
  <c r="L40" i="1"/>
  <c r="M40" i="1" s="1"/>
  <c r="K40" i="1"/>
  <c r="C47" i="1"/>
  <c r="B48" i="1"/>
  <c r="D48" i="1" s="1"/>
  <c r="A44" i="1"/>
  <c r="H43" i="1"/>
  <c r="C48" i="1" l="1"/>
  <c r="B49" i="1"/>
  <c r="I41" i="1"/>
  <c r="N40" i="1"/>
  <c r="H44" i="1"/>
  <c r="A45" i="1"/>
  <c r="C49" i="1" l="1"/>
  <c r="D49" i="1"/>
  <c r="A46" i="1"/>
  <c r="H45" i="1"/>
  <c r="K41" i="1"/>
  <c r="J41" i="1"/>
  <c r="L41" i="1"/>
  <c r="M41" i="1" s="1"/>
  <c r="I42" i="1" s="1"/>
  <c r="N41" i="1" l="1"/>
  <c r="K42" i="1"/>
  <c r="L42" i="1"/>
  <c r="M42" i="1" s="1"/>
  <c r="J42" i="1"/>
  <c r="A47" i="1"/>
  <c r="H46" i="1"/>
  <c r="N42" i="1" l="1"/>
  <c r="I43" i="1"/>
  <c r="K43" i="1" s="1"/>
  <c r="H47" i="1"/>
  <c r="A48" i="1"/>
  <c r="L43" i="1" l="1"/>
  <c r="M43" i="1" s="1"/>
  <c r="I44" i="1" s="1"/>
  <c r="J43" i="1"/>
  <c r="H48" i="1"/>
  <c r="A49" i="1"/>
  <c r="H49" i="1" s="1"/>
  <c r="N43" i="1"/>
  <c r="L44" i="1"/>
  <c r="M44" i="1" s="1"/>
  <c r="I45" i="1" s="1"/>
  <c r="J44" i="1"/>
  <c r="K44" i="1"/>
  <c r="N44" i="1" l="1"/>
  <c r="L45" i="1"/>
  <c r="M45" i="1" s="1"/>
  <c r="N45" i="1" s="1"/>
  <c r="J45" i="1"/>
  <c r="K45" i="1"/>
  <c r="I46" i="1" l="1"/>
  <c r="K46" i="1" s="1"/>
  <c r="J46" i="1" l="1"/>
  <c r="L46" i="1"/>
  <c r="M46" i="1" s="1"/>
  <c r="N46" i="1" s="1"/>
  <c r="I47" i="1" l="1"/>
  <c r="K47" i="1" l="1"/>
  <c r="L47" i="1"/>
  <c r="M47" i="1" s="1"/>
  <c r="I48" i="1" s="1"/>
  <c r="J47" i="1"/>
  <c r="N47" i="1" l="1"/>
  <c r="L48" i="1"/>
  <c r="M48" i="1" s="1"/>
  <c r="J48" i="1"/>
  <c r="K48" i="1"/>
  <c r="N48" i="1" l="1"/>
  <c r="I49" i="1"/>
  <c r="K49" i="1" l="1"/>
  <c r="L49" i="1"/>
  <c r="M49" i="1" s="1"/>
  <c r="N49" i="1" s="1"/>
  <c r="J49" i="1"/>
</calcChain>
</file>

<file path=xl/sharedStrings.xml><?xml version="1.0" encoding="utf-8"?>
<sst xmlns="http://schemas.openxmlformats.org/spreadsheetml/2006/main" count="59" uniqueCount="27">
  <si>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</si>
  <si>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</si>
  <si>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</si>
  <si>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</si>
  <si>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</si>
  <si>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</si>
  <si>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</si>
  <si>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</si>
  <si>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</si>
  <si>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</si>
  <si>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</si>
  <si>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</si>
  <si>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</si>
  <si>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</si>
  <si>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</si>
  <si>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</si>
  <si>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</si>
  <si>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</si>
  <si>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</si>
  <si>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</si>
  <si>
    <t>Note</t>
  </si>
  <si>
    <t>Federal 15 day shelter in place "guidelines"</t>
  </si>
  <si>
    <t>Go back and add this data in when time permits</t>
  </si>
  <si>
    <t>CA Declares State of Emergency and Shelter in Place order</t>
  </si>
  <si>
    <t>Trump declares National Emergency</t>
  </si>
  <si>
    <t>US passes Italy and China to have most confirmed cases in the world</t>
  </si>
  <si>
    <t>US Actual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</si>
</sst>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3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  <xf numFmtId="14" fontId="0" fillId="6" borderId="0" xfId="0" applyNumberFormat="1" applyFill="1"/>
    <xf numFmtId="3" fontId="0" fillId="6" borderId="0" xfId="1" applyNumberFormat="1" applyFont="1" applyFill="1"/>
    <xf numFmtId="164" fontId="0" fillId="6" borderId="0" xfId="1" applyNumberFormat="1" applyFont="1" applyFill="1"/>
    <xf numFmtId="9" fontId="2" fillId="6" borderId="0" xfId="0" applyNumberFormat="1" applyFont="1" applyFill="1"/>
    <xf numFmtId="0" fontId="0" fillId="6" borderId="0" xfId="0" applyFill="1"/>
    <xf numFmtId="0" fontId="2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Q59"/>
  <sheetViews>
    <sheetView tabSelected="1" topLeftCell="G1" workbookViewId="0">
      <pane ySplit="2" topLeftCell="A12" activePane="bottomLeft" state="frozen"/>
      <selection pane="bottomLeft" activeCell="I38" sqref="I38"/>
    </sheetView>
  </sheetViews>
  <sheetFormatPr baseColWidth="10" defaultColWidth="8.83203125" defaultRowHeight="15" outlineLevelCol="2" x14ac:dyDescent="0.2"/>
  <cols>
    <col min="1" max="1" width="9.6640625" hidden="1" customWidth="1" outlineLevel="2"/>
    <col min="2" max="2" width="10.83203125" style="3" hidden="1" customWidth="1" outlineLevel="2"/>
    <col min="3" max="3" width="8.1640625" style="3" hidden="1" customWidth="1" outlineLevel="2"/>
    <col min="4" max="4" width="9.1640625" style="3" hidden="1" customWidth="1" outlineLevel="2"/>
    <col min="5" max="5" width="7.6640625" style="3" hidden="1" customWidth="1" outlineLevel="2"/>
    <col min="6" max="6" width="28.5" hidden="1" customWidth="1" outlineLevel="2"/>
    <col min="7" max="7" width="3.6640625" customWidth="1" collapsed="1"/>
    <col min="8" max="8" width="8.6640625" customWidth="1" outlineLevel="1"/>
    <col min="9" max="9" width="10.5" style="3" customWidth="1" outlineLevel="1"/>
    <col min="10" max="10" width="10.6640625" style="3" hidden="1" customWidth="1" outlineLevel="2"/>
    <col min="11" max="11" width="8.1640625" style="3" bestFit="1" customWidth="1" outlineLevel="1" collapsed="1"/>
    <col min="12" max="12" width="7.6640625" style="3" bestFit="1" customWidth="1" outlineLevel="1"/>
    <col min="13" max="13" width="6.5" style="3" bestFit="1" customWidth="1" outlineLevel="1"/>
    <col min="14" max="14" width="4.6640625" style="3" hidden="1" customWidth="1" outlineLevel="2"/>
    <col min="15" max="15" width="54.5" bestFit="1" customWidth="1" outlineLevel="1" collapsed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5" t="s">
        <v>17</v>
      </c>
      <c r="H1" s="25" t="s">
        <v>18</v>
      </c>
      <c r="P1" s="16">
        <v>327200000</v>
      </c>
      <c r="Q1" t="s">
        <v>0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37" si="0">A2</f>
        <v>Date</v>
      </c>
      <c r="I2" s="4" t="s">
        <v>26</v>
      </c>
      <c r="J2" s="4" t="s">
        <v>8</v>
      </c>
      <c r="K2" s="4" t="s">
        <v>1</v>
      </c>
      <c r="L2" s="4" t="s">
        <v>10</v>
      </c>
      <c r="M2" s="4" t="s">
        <v>9</v>
      </c>
      <c r="N2" s="4" t="s">
        <v>8</v>
      </c>
      <c r="O2" s="4" t="s">
        <v>20</v>
      </c>
      <c r="P2" s="24" t="s">
        <v>16</v>
      </c>
    </row>
    <row r="3" spans="1:17" hidden="1" x14ac:dyDescent="0.2">
      <c r="A3" s="2">
        <f t="shared" ref="A3:A9" si="1">+A4-1</f>
        <v>43891</v>
      </c>
      <c r="B3" s="6"/>
      <c r="C3" s="5">
        <f t="shared" ref="C3:C16" si="2">+B3/$P$1*1000000</f>
        <v>0</v>
      </c>
      <c r="D3"/>
      <c r="E3"/>
      <c r="F3" s="9" t="s">
        <v>22</v>
      </c>
      <c r="H3" s="2">
        <f t="shared" si="0"/>
        <v>43891</v>
      </c>
      <c r="I3" s="3">
        <f t="shared" ref="I3:I4" si="3">+B3</f>
        <v>0</v>
      </c>
      <c r="J3" s="3">
        <f t="shared" ref="J3:J4" si="4">IF(I3&lt;=0,0, I3-B3)</f>
        <v>0</v>
      </c>
      <c r="K3" s="5">
        <f t="shared" ref="K3:K16" si="5">IF(I3&lt;=0,0, I3/$P$1*1000000)</f>
        <v>0</v>
      </c>
      <c r="M3"/>
      <c r="N3"/>
    </row>
    <row r="4" spans="1:17" hidden="1" x14ac:dyDescent="0.2">
      <c r="A4" s="2">
        <f t="shared" si="1"/>
        <v>43892</v>
      </c>
      <c r="B4" s="6"/>
      <c r="C4" s="5">
        <f t="shared" si="2"/>
        <v>0</v>
      </c>
      <c r="D4">
        <f t="shared" ref="D4:D11" si="6">+B4-B3</f>
        <v>0</v>
      </c>
      <c r="E4" s="1" t="e">
        <f t="shared" ref="E4:E11" si="7">+D4/B3</f>
        <v>#DIV/0!</v>
      </c>
      <c r="F4" s="9" t="s">
        <v>22</v>
      </c>
      <c r="H4" s="2">
        <f t="shared" si="0"/>
        <v>43892</v>
      </c>
      <c r="I4" s="3">
        <f t="shared" si="3"/>
        <v>0</v>
      </c>
      <c r="J4" s="3">
        <f t="shared" si="4"/>
        <v>0</v>
      </c>
      <c r="K4" s="5">
        <f t="shared" si="5"/>
        <v>0</v>
      </c>
      <c r="L4" s="3">
        <f t="shared" ref="L4:L11" si="8">IF(I4&lt;=0,0, I4-I3)</f>
        <v>0</v>
      </c>
      <c r="M4" s="1">
        <f t="shared" ref="M4:M11" si="9">IF(I4&lt;=0,0, L4/I3)</f>
        <v>0</v>
      </c>
      <c r="N4" s="1">
        <f t="shared" ref="N4:N11" si="10">IF(I4&lt;=0,0,M4-E4)</f>
        <v>0</v>
      </c>
    </row>
    <row r="5" spans="1:17" hidden="1" x14ac:dyDescent="0.2">
      <c r="A5" s="2">
        <f t="shared" si="1"/>
        <v>43893</v>
      </c>
      <c r="B5" s="6"/>
      <c r="C5" s="5">
        <f t="shared" si="2"/>
        <v>0</v>
      </c>
      <c r="D5">
        <f t="shared" si="6"/>
        <v>0</v>
      </c>
      <c r="E5" s="1" t="e">
        <f t="shared" si="7"/>
        <v>#DIV/0!</v>
      </c>
      <c r="F5" s="9" t="s">
        <v>22</v>
      </c>
      <c r="H5" s="2">
        <f t="shared" ref="H5:H10" si="11">A5</f>
        <v>43893</v>
      </c>
      <c r="I5" s="3">
        <f t="shared" ref="I5:I10" si="12">+B5</f>
        <v>0</v>
      </c>
      <c r="J5" s="3">
        <f t="shared" ref="J5:J10" si="13">IF(I5&lt;=0,0, I5-B5)</f>
        <v>0</v>
      </c>
      <c r="K5" s="5">
        <f t="shared" si="5"/>
        <v>0</v>
      </c>
      <c r="L5" s="3">
        <f t="shared" si="8"/>
        <v>0</v>
      </c>
      <c r="M5" s="1">
        <f t="shared" si="9"/>
        <v>0</v>
      </c>
      <c r="N5" s="1">
        <f t="shared" si="10"/>
        <v>0</v>
      </c>
    </row>
    <row r="6" spans="1:17" hidden="1" x14ac:dyDescent="0.2">
      <c r="A6" s="2">
        <f t="shared" si="1"/>
        <v>43894</v>
      </c>
      <c r="B6" s="6"/>
      <c r="C6" s="5">
        <f t="shared" si="2"/>
        <v>0</v>
      </c>
      <c r="D6">
        <f t="shared" si="6"/>
        <v>0</v>
      </c>
      <c r="E6" s="1" t="e">
        <f t="shared" si="7"/>
        <v>#DIV/0!</v>
      </c>
      <c r="F6" s="9" t="s">
        <v>22</v>
      </c>
      <c r="H6" s="2">
        <f t="shared" si="11"/>
        <v>43894</v>
      </c>
      <c r="I6" s="3">
        <f t="shared" si="12"/>
        <v>0</v>
      </c>
      <c r="J6" s="3">
        <f t="shared" si="13"/>
        <v>0</v>
      </c>
      <c r="K6" s="5">
        <f t="shared" si="5"/>
        <v>0</v>
      </c>
      <c r="L6" s="3">
        <f t="shared" si="8"/>
        <v>0</v>
      </c>
      <c r="M6" s="1">
        <f t="shared" si="9"/>
        <v>0</v>
      </c>
      <c r="N6" s="1">
        <f t="shared" si="10"/>
        <v>0</v>
      </c>
      <c r="O6" t="s">
        <v>23</v>
      </c>
    </row>
    <row r="7" spans="1:17" hidden="1" x14ac:dyDescent="0.2">
      <c r="A7" s="2">
        <f t="shared" si="1"/>
        <v>43895</v>
      </c>
      <c r="B7" s="6"/>
      <c r="C7" s="5">
        <f t="shared" si="2"/>
        <v>0</v>
      </c>
      <c r="D7">
        <f t="shared" si="6"/>
        <v>0</v>
      </c>
      <c r="E7" s="1" t="e">
        <f t="shared" si="7"/>
        <v>#DIV/0!</v>
      </c>
      <c r="F7" s="9" t="s">
        <v>22</v>
      </c>
      <c r="H7" s="2">
        <f t="shared" si="11"/>
        <v>43895</v>
      </c>
      <c r="I7" s="3">
        <f t="shared" si="12"/>
        <v>0</v>
      </c>
      <c r="J7" s="3">
        <f t="shared" si="13"/>
        <v>0</v>
      </c>
      <c r="K7" s="5">
        <f t="shared" si="5"/>
        <v>0</v>
      </c>
      <c r="L7" s="3">
        <f t="shared" si="8"/>
        <v>0</v>
      </c>
      <c r="M7" s="1">
        <f t="shared" si="9"/>
        <v>0</v>
      </c>
      <c r="N7" s="1">
        <f t="shared" si="10"/>
        <v>0</v>
      </c>
    </row>
    <row r="8" spans="1:17" hidden="1" x14ac:dyDescent="0.2">
      <c r="A8" s="2">
        <f t="shared" si="1"/>
        <v>43896</v>
      </c>
      <c r="B8" s="6"/>
      <c r="C8" s="5">
        <f t="shared" si="2"/>
        <v>0</v>
      </c>
      <c r="D8">
        <f t="shared" si="6"/>
        <v>0</v>
      </c>
      <c r="E8" s="1" t="e">
        <f t="shared" si="7"/>
        <v>#DIV/0!</v>
      </c>
      <c r="F8" s="9" t="s">
        <v>22</v>
      </c>
      <c r="H8" s="2">
        <f t="shared" si="11"/>
        <v>43896</v>
      </c>
      <c r="I8" s="3">
        <f t="shared" si="12"/>
        <v>0</v>
      </c>
      <c r="J8" s="3">
        <f t="shared" si="13"/>
        <v>0</v>
      </c>
      <c r="K8" s="5">
        <f t="shared" si="5"/>
        <v>0</v>
      </c>
      <c r="L8" s="3">
        <f t="shared" si="8"/>
        <v>0</v>
      </c>
      <c r="M8" s="1">
        <f t="shared" si="9"/>
        <v>0</v>
      </c>
      <c r="N8" s="1">
        <f t="shared" si="10"/>
        <v>0</v>
      </c>
    </row>
    <row r="9" spans="1:17" hidden="1" x14ac:dyDescent="0.2">
      <c r="A9" s="2">
        <f t="shared" si="1"/>
        <v>43897</v>
      </c>
      <c r="B9" s="6"/>
      <c r="C9" s="5">
        <f t="shared" si="2"/>
        <v>0</v>
      </c>
      <c r="D9">
        <f t="shared" si="6"/>
        <v>0</v>
      </c>
      <c r="E9" s="1" t="e">
        <f t="shared" si="7"/>
        <v>#DIV/0!</v>
      </c>
      <c r="F9" s="9" t="s">
        <v>22</v>
      </c>
      <c r="H9" s="2">
        <f t="shared" si="11"/>
        <v>43897</v>
      </c>
      <c r="I9" s="3">
        <f t="shared" si="12"/>
        <v>0</v>
      </c>
      <c r="J9" s="3">
        <f t="shared" si="13"/>
        <v>0</v>
      </c>
      <c r="K9" s="5">
        <f t="shared" si="5"/>
        <v>0</v>
      </c>
      <c r="L9" s="3">
        <f t="shared" si="8"/>
        <v>0</v>
      </c>
      <c r="M9" s="1">
        <f t="shared" si="9"/>
        <v>0</v>
      </c>
      <c r="N9" s="1">
        <f t="shared" si="10"/>
        <v>0</v>
      </c>
    </row>
    <row r="10" spans="1:17" hidden="1" x14ac:dyDescent="0.2">
      <c r="A10" s="2">
        <f>+A11-1</f>
        <v>43898</v>
      </c>
      <c r="B10" s="6"/>
      <c r="C10" s="5">
        <f t="shared" si="2"/>
        <v>0</v>
      </c>
      <c r="D10">
        <f t="shared" si="6"/>
        <v>0</v>
      </c>
      <c r="E10" s="1" t="e">
        <f t="shared" si="7"/>
        <v>#DIV/0!</v>
      </c>
      <c r="F10" s="9" t="s">
        <v>22</v>
      </c>
      <c r="H10" s="2">
        <f t="shared" si="11"/>
        <v>43898</v>
      </c>
      <c r="I10" s="3">
        <f t="shared" si="12"/>
        <v>0</v>
      </c>
      <c r="J10" s="3">
        <f t="shared" si="13"/>
        <v>0</v>
      </c>
      <c r="K10" s="5">
        <f t="shared" si="5"/>
        <v>0</v>
      </c>
      <c r="L10" s="3">
        <f t="shared" si="8"/>
        <v>0</v>
      </c>
      <c r="M10" s="1">
        <f t="shared" si="9"/>
        <v>0</v>
      </c>
      <c r="N10" s="1">
        <f t="shared" si="10"/>
        <v>0</v>
      </c>
    </row>
    <row r="11" spans="1:17" hidden="1" x14ac:dyDescent="0.2">
      <c r="A11" s="2">
        <v>43899</v>
      </c>
      <c r="B11" s="3">
        <v>704</v>
      </c>
      <c r="C11" s="5">
        <f t="shared" si="2"/>
        <v>2.1515892420537894</v>
      </c>
      <c r="D11">
        <f t="shared" si="6"/>
        <v>704</v>
      </c>
      <c r="E11" s="1" t="e">
        <f t="shared" si="7"/>
        <v>#DIV/0!</v>
      </c>
      <c r="H11" s="2">
        <f t="shared" si="0"/>
        <v>43899</v>
      </c>
      <c r="I11" s="3">
        <f>+B11</f>
        <v>704</v>
      </c>
      <c r="J11" s="3">
        <f t="shared" ref="J11:J37" si="14">IF(I11&lt;=0,0, I11-B11)</f>
        <v>0</v>
      </c>
      <c r="K11" s="5">
        <f t="shared" si="5"/>
        <v>2.1515892420537894</v>
      </c>
      <c r="L11" s="3">
        <f t="shared" si="8"/>
        <v>704</v>
      </c>
      <c r="M11" s="1" t="e">
        <f t="shared" si="9"/>
        <v>#DIV/0!</v>
      </c>
      <c r="N11" s="1" t="e">
        <f t="shared" si="10"/>
        <v>#DIV/0!</v>
      </c>
    </row>
    <row r="12" spans="1:17" x14ac:dyDescent="0.2">
      <c r="A12" s="2">
        <f>+A11+1</f>
        <v>43900</v>
      </c>
      <c r="B12" s="3">
        <v>994</v>
      </c>
      <c r="C12" s="5">
        <f t="shared" si="2"/>
        <v>3.0378973105134475</v>
      </c>
      <c r="D12">
        <f>+B12-B11</f>
        <v>290</v>
      </c>
      <c r="E12" s="1">
        <f>+D12/B11</f>
        <v>0.41193181818181818</v>
      </c>
      <c r="H12" s="2">
        <f t="shared" si="0"/>
        <v>43900</v>
      </c>
      <c r="I12" s="3">
        <f>+B12</f>
        <v>994</v>
      </c>
      <c r="J12" s="3">
        <f t="shared" si="14"/>
        <v>0</v>
      </c>
      <c r="K12" s="5">
        <f t="shared" si="5"/>
        <v>3.0378973105134475</v>
      </c>
      <c r="L12" s="3">
        <f>IF(I12&lt;=0,0, I12-I11)</f>
        <v>290</v>
      </c>
      <c r="M12" s="1">
        <f>IF(I12&lt;=0,0, L12/I11)</f>
        <v>0.41193181818181818</v>
      </c>
      <c r="N12" s="1">
        <f>IF(I12&lt;=0,0,M12-E12)</f>
        <v>0</v>
      </c>
    </row>
    <row r="13" spans="1:17" x14ac:dyDescent="0.2">
      <c r="A13" s="2">
        <f t="shared" ref="A13:A16" si="15">+A12+1</f>
        <v>43901</v>
      </c>
      <c r="B13" s="3">
        <v>1301</v>
      </c>
      <c r="C13" s="5">
        <f t="shared" si="2"/>
        <v>3.9761613691931541</v>
      </c>
      <c r="D13">
        <f>+B13-B12</f>
        <v>307</v>
      </c>
      <c r="E13" s="1">
        <f>+D13/B12</f>
        <v>0.30885311871227367</v>
      </c>
      <c r="H13" s="2">
        <f t="shared" si="0"/>
        <v>43901</v>
      </c>
      <c r="I13" s="3">
        <f>+B13</f>
        <v>1301</v>
      </c>
      <c r="J13" s="3">
        <f t="shared" si="14"/>
        <v>0</v>
      </c>
      <c r="K13" s="5">
        <f t="shared" si="5"/>
        <v>3.9761613691931541</v>
      </c>
      <c r="L13" s="3">
        <f>IF(I13&lt;=0,0, I13-I12)</f>
        <v>307</v>
      </c>
      <c r="M13" s="1">
        <f>IF(I13&lt;=0,0, L13/I12)</f>
        <v>0.30885311871227367</v>
      </c>
      <c r="N13" s="1">
        <f>IF(I13&lt;=0,0,M13-E13)</f>
        <v>0</v>
      </c>
    </row>
    <row r="14" spans="1:17" x14ac:dyDescent="0.2">
      <c r="A14" s="2">
        <f t="shared" si="15"/>
        <v>43902</v>
      </c>
      <c r="B14" s="3">
        <v>1697</v>
      </c>
      <c r="C14" s="5">
        <f t="shared" si="2"/>
        <v>5.1864303178484112</v>
      </c>
      <c r="D14">
        <f>+B14-B13</f>
        <v>396</v>
      </c>
      <c r="E14" s="1">
        <f>+D14/B13</f>
        <v>0.30438124519600307</v>
      </c>
      <c r="H14" s="2">
        <f t="shared" si="0"/>
        <v>43902</v>
      </c>
      <c r="I14" s="3">
        <f>+B14</f>
        <v>1697</v>
      </c>
      <c r="J14" s="3">
        <f t="shared" si="14"/>
        <v>0</v>
      </c>
      <c r="K14" s="5">
        <f t="shared" si="5"/>
        <v>5.1864303178484112</v>
      </c>
      <c r="L14" s="3">
        <f>IF(I14&lt;=0,0, I14-I13)</f>
        <v>396</v>
      </c>
      <c r="M14" s="1">
        <f>IF(I14&lt;=0,0, L14/I13)</f>
        <v>0.30438124519600307</v>
      </c>
      <c r="N14" s="1">
        <f>IF(I14&lt;=0,0,M14-E14)</f>
        <v>0</v>
      </c>
    </row>
    <row r="15" spans="1:17" x14ac:dyDescent="0.2">
      <c r="A15" s="2">
        <f t="shared" si="15"/>
        <v>43903</v>
      </c>
      <c r="B15" s="3">
        <v>2247</v>
      </c>
      <c r="C15" s="5">
        <f t="shared" si="2"/>
        <v>6.8673594132029336</v>
      </c>
      <c r="D15">
        <f>+B15-B14</f>
        <v>550</v>
      </c>
      <c r="E15" s="1">
        <f>+D15/B14</f>
        <v>0.32410135533294049</v>
      </c>
      <c r="H15" s="2">
        <f t="shared" si="0"/>
        <v>43903</v>
      </c>
      <c r="I15" s="3">
        <f>+B15</f>
        <v>2247</v>
      </c>
      <c r="J15" s="3">
        <f t="shared" si="14"/>
        <v>0</v>
      </c>
      <c r="K15" s="5">
        <f t="shared" si="5"/>
        <v>6.8673594132029336</v>
      </c>
      <c r="L15" s="3">
        <f>IF(I15&lt;=0,0, I15-I14)</f>
        <v>550</v>
      </c>
      <c r="M15" s="1">
        <f>IF(I15&lt;=0,0, L15/I14)</f>
        <v>0.32410135533294049</v>
      </c>
      <c r="N15" s="1">
        <f>IF(I15&lt;=0,0,M15-E15)</f>
        <v>0</v>
      </c>
    </row>
    <row r="16" spans="1:17" x14ac:dyDescent="0.2">
      <c r="A16" s="2">
        <f t="shared" si="15"/>
        <v>43904</v>
      </c>
      <c r="B16" s="3">
        <v>2943</v>
      </c>
      <c r="C16" s="5">
        <f t="shared" si="2"/>
        <v>8.9944987775061129</v>
      </c>
      <c r="D16">
        <f>+B16-B15</f>
        <v>696</v>
      </c>
      <c r="E16" s="1">
        <f>+D16/B15</f>
        <v>0.30974632843791722</v>
      </c>
      <c r="H16" s="2">
        <f t="shared" si="0"/>
        <v>43904</v>
      </c>
      <c r="I16" s="3">
        <f t="shared" ref="I16" si="16">+B16</f>
        <v>2943</v>
      </c>
      <c r="J16" s="3">
        <f t="shared" si="14"/>
        <v>0</v>
      </c>
      <c r="K16" s="5">
        <f t="shared" si="5"/>
        <v>8.9944987775061129</v>
      </c>
      <c r="L16" s="3">
        <f>IF(I16&lt;=0,0, I16-I15)</f>
        <v>696</v>
      </c>
      <c r="M16" s="1">
        <f>IF(I16&lt;=0,0, L16/I15)</f>
        <v>0.30974632843791722</v>
      </c>
      <c r="N16" s="1">
        <f>IF(I16&lt;=0,0,M16-E16)</f>
        <v>0</v>
      </c>
    </row>
    <row r="17" spans="1:15" s="12" customFormat="1" x14ac:dyDescent="0.2">
      <c r="A17" s="10" t="s">
        <v>7</v>
      </c>
      <c r="B17" s="11"/>
      <c r="C17" s="11"/>
      <c r="H17" s="13" t="str">
        <f t="shared" si="0"/>
        <v>FORECAST USING THE AVERAGE GROWTH RATE</v>
      </c>
      <c r="I17" s="11"/>
      <c r="J17" s="11"/>
      <c r="K17" s="11"/>
      <c r="L17" s="11"/>
    </row>
    <row r="18" spans="1:15" x14ac:dyDescent="0.2">
      <c r="A18" s="2">
        <f>+A16+1</f>
        <v>43905</v>
      </c>
      <c r="B18" s="3">
        <f>ROUND(B16+(B16*$E$18),0)</f>
        <v>3919</v>
      </c>
      <c r="C18" s="5">
        <f t="shared" ref="C18:C49" si="17">+B18/$P$1*1000000</f>
        <v>11.977383863080684</v>
      </c>
      <c r="D18" s="3">
        <f>+B18-B16</f>
        <v>976</v>
      </c>
      <c r="E18" s="8">
        <f>AVERAGE(E12:E17)</f>
        <v>0.33180277317219053</v>
      </c>
      <c r="H18" s="2">
        <f t="shared" si="0"/>
        <v>43905</v>
      </c>
      <c r="I18" s="14">
        <v>3680</v>
      </c>
      <c r="J18" s="3">
        <f t="shared" si="14"/>
        <v>-239</v>
      </c>
      <c r="K18" s="5">
        <f t="shared" ref="K18:K49" si="18">IF(I18&lt;=0,0, I18/$P$1*1000000)</f>
        <v>11.246943765281175</v>
      </c>
      <c r="L18" s="3">
        <f>IF(I18&lt;=0,0, I18-I16)</f>
        <v>737</v>
      </c>
      <c r="M18" s="8">
        <f>IF(I18&lt;=0,0, L18/I16)</f>
        <v>0.25042473666326875</v>
      </c>
      <c r="N18" s="8">
        <f t="shared" ref="N18:N37" si="19">IF(I18&lt;=0,0,M18-E18)</f>
        <v>-8.1378036508921781E-2</v>
      </c>
      <c r="O18" t="s">
        <v>24</v>
      </c>
    </row>
    <row r="19" spans="1:15" x14ac:dyDescent="0.2">
      <c r="A19" s="2">
        <f t="shared" ref="A19" si="20">+A18+1</f>
        <v>43906</v>
      </c>
      <c r="B19" s="3">
        <f t="shared" ref="B19:B49" si="21">ROUND(B18+(B18*$E$18),0)</f>
        <v>5219</v>
      </c>
      <c r="C19" s="5">
        <f t="shared" si="17"/>
        <v>15.950488997555011</v>
      </c>
      <c r="D19" s="3">
        <f t="shared" ref="D19:D49" si="22">+B19-B18</f>
        <v>1300</v>
      </c>
      <c r="E19" s="8">
        <f>+E18</f>
        <v>0.33180277317219053</v>
      </c>
      <c r="H19" s="2">
        <f t="shared" si="0"/>
        <v>43906</v>
      </c>
      <c r="I19" s="14">
        <v>4663</v>
      </c>
      <c r="J19" s="3">
        <f t="shared" si="14"/>
        <v>-556</v>
      </c>
      <c r="K19" s="5">
        <f t="shared" si="18"/>
        <v>14.25122249388753</v>
      </c>
      <c r="L19" s="3">
        <f t="shared" ref="L19:L37" si="23">IF(I19&lt;=0,0, I19-I18)</f>
        <v>983</v>
      </c>
      <c r="M19" s="8">
        <f t="shared" ref="M19:M37" si="24">IF(I19&lt;=0,0, L19/I18)</f>
        <v>0.26711956521739133</v>
      </c>
      <c r="N19" s="8">
        <f t="shared" si="19"/>
        <v>-6.4683207954799204E-2</v>
      </c>
      <c r="O19" t="s">
        <v>21</v>
      </c>
    </row>
    <row r="20" spans="1:15" x14ac:dyDescent="0.2">
      <c r="A20" s="2">
        <f t="shared" ref="A20:A26" si="25">+A19+1</f>
        <v>43907</v>
      </c>
      <c r="B20" s="3">
        <f t="shared" si="21"/>
        <v>6951</v>
      </c>
      <c r="C20" s="5">
        <f t="shared" si="17"/>
        <v>21.24388753056235</v>
      </c>
      <c r="D20" s="3">
        <f t="shared" si="22"/>
        <v>1732</v>
      </c>
      <c r="E20" s="8">
        <f t="shared" ref="E20:E49" si="26">+E19</f>
        <v>0.33180277317219053</v>
      </c>
      <c r="H20" s="2">
        <f t="shared" si="0"/>
        <v>43907</v>
      </c>
      <c r="I20" s="14">
        <v>6411</v>
      </c>
      <c r="J20" s="3">
        <f t="shared" si="14"/>
        <v>-540</v>
      </c>
      <c r="K20" s="5">
        <f t="shared" si="18"/>
        <v>19.593520782396091</v>
      </c>
      <c r="L20" s="3">
        <f t="shared" si="23"/>
        <v>1748</v>
      </c>
      <c r="M20" s="8">
        <f t="shared" si="24"/>
        <v>0.37486596611623418</v>
      </c>
      <c r="N20" s="8">
        <f t="shared" si="19"/>
        <v>4.3063192944043649E-2</v>
      </c>
    </row>
    <row r="21" spans="1:15" x14ac:dyDescent="0.2">
      <c r="A21" s="2">
        <f t="shared" si="25"/>
        <v>43908</v>
      </c>
      <c r="B21" s="3">
        <f t="shared" si="21"/>
        <v>9257</v>
      </c>
      <c r="C21" s="5">
        <f t="shared" si="17"/>
        <v>28.291564792176036</v>
      </c>
      <c r="D21" s="3">
        <f t="shared" si="22"/>
        <v>2306</v>
      </c>
      <c r="E21" s="8">
        <f t="shared" si="26"/>
        <v>0.33180277317219053</v>
      </c>
      <c r="H21" s="2">
        <f t="shared" si="0"/>
        <v>43908</v>
      </c>
      <c r="I21" s="14">
        <v>9259</v>
      </c>
      <c r="J21" s="3">
        <f t="shared" si="14"/>
        <v>2</v>
      </c>
      <c r="K21" s="5">
        <f t="shared" si="18"/>
        <v>28.297677261613689</v>
      </c>
      <c r="L21" s="3">
        <f t="shared" si="23"/>
        <v>2848</v>
      </c>
      <c r="M21" s="8">
        <f t="shared" si="24"/>
        <v>0.44423646856964594</v>
      </c>
      <c r="N21" s="8">
        <f t="shared" si="19"/>
        <v>0.1124336953974554</v>
      </c>
    </row>
    <row r="22" spans="1:15" x14ac:dyDescent="0.2">
      <c r="A22" s="2">
        <f t="shared" si="25"/>
        <v>43909</v>
      </c>
      <c r="B22" s="3">
        <f t="shared" si="21"/>
        <v>12328</v>
      </c>
      <c r="C22" s="5">
        <f t="shared" si="17"/>
        <v>37.677261613691932</v>
      </c>
      <c r="D22" s="3">
        <f t="shared" si="22"/>
        <v>3071</v>
      </c>
      <c r="E22" s="8">
        <f t="shared" si="26"/>
        <v>0.33180277317219053</v>
      </c>
      <c r="H22" s="2">
        <f t="shared" si="0"/>
        <v>43909</v>
      </c>
      <c r="I22" s="14">
        <v>13789</v>
      </c>
      <c r="J22" s="3">
        <f t="shared" si="14"/>
        <v>1461</v>
      </c>
      <c r="K22" s="5">
        <f t="shared" si="18"/>
        <v>42.142420537897308</v>
      </c>
      <c r="L22" s="3">
        <f t="shared" si="23"/>
        <v>4530</v>
      </c>
      <c r="M22" s="8">
        <f t="shared" si="24"/>
        <v>0.48925369910357491</v>
      </c>
      <c r="N22" s="8">
        <f t="shared" si="19"/>
        <v>0.15745092593138438</v>
      </c>
    </row>
    <row r="23" spans="1:15" x14ac:dyDescent="0.2">
      <c r="A23" s="2">
        <f t="shared" si="25"/>
        <v>43910</v>
      </c>
      <c r="B23" s="3">
        <f t="shared" si="21"/>
        <v>16418</v>
      </c>
      <c r="C23" s="5">
        <f t="shared" si="17"/>
        <v>50.177261613691932</v>
      </c>
      <c r="D23" s="3">
        <f t="shared" si="22"/>
        <v>4090</v>
      </c>
      <c r="E23" s="8">
        <f t="shared" si="26"/>
        <v>0.33180277317219053</v>
      </c>
      <c r="H23" s="2">
        <f t="shared" si="0"/>
        <v>43910</v>
      </c>
      <c r="I23" s="14">
        <v>19383</v>
      </c>
      <c r="J23" s="3">
        <f t="shared" ref="J23" si="27">IF(I23&lt;=0,0, I23-B23)</f>
        <v>2965</v>
      </c>
      <c r="K23" s="5">
        <f t="shared" si="18"/>
        <v>59.238997555012226</v>
      </c>
      <c r="L23" s="3">
        <f t="shared" si="23"/>
        <v>5594</v>
      </c>
      <c r="M23" s="8">
        <f t="shared" si="24"/>
        <v>0.40568569149321926</v>
      </c>
      <c r="N23" s="8">
        <f t="shared" si="19"/>
        <v>7.3882918321028723E-2</v>
      </c>
    </row>
    <row r="24" spans="1:15" x14ac:dyDescent="0.2">
      <c r="A24" s="2">
        <f t="shared" si="25"/>
        <v>43911</v>
      </c>
      <c r="B24" s="3">
        <f t="shared" si="21"/>
        <v>21866</v>
      </c>
      <c r="C24" s="5">
        <f t="shared" si="17"/>
        <v>66.827628361858189</v>
      </c>
      <c r="D24" s="3">
        <f t="shared" si="22"/>
        <v>5448</v>
      </c>
      <c r="E24" s="8">
        <f t="shared" si="26"/>
        <v>0.33180277317219053</v>
      </c>
      <c r="H24" s="20">
        <f t="shared" si="0"/>
        <v>43911</v>
      </c>
      <c r="I24" s="14">
        <v>24207</v>
      </c>
      <c r="J24" s="3">
        <f t="shared" si="14"/>
        <v>2341</v>
      </c>
      <c r="K24" s="5">
        <f t="shared" si="18"/>
        <v>73.982273838630803</v>
      </c>
      <c r="L24" s="3">
        <f t="shared" si="23"/>
        <v>4824</v>
      </c>
      <c r="M24" s="8">
        <f t="shared" si="24"/>
        <v>0.24887788268069957</v>
      </c>
      <c r="N24" s="8">
        <f t="shared" si="19"/>
        <v>-8.292489049149096E-2</v>
      </c>
    </row>
    <row r="25" spans="1:15" x14ac:dyDescent="0.2">
      <c r="A25" s="2">
        <f t="shared" si="25"/>
        <v>43912</v>
      </c>
      <c r="B25" s="3">
        <f t="shared" si="21"/>
        <v>29121</v>
      </c>
      <c r="C25" s="5">
        <f t="shared" si="17"/>
        <v>89.000611246943762</v>
      </c>
      <c r="D25" s="3">
        <f t="shared" si="22"/>
        <v>7255</v>
      </c>
      <c r="E25" s="8">
        <f t="shared" si="26"/>
        <v>0.33180277317219053</v>
      </c>
      <c r="H25" s="20">
        <f t="shared" si="0"/>
        <v>43912</v>
      </c>
      <c r="I25" s="14">
        <v>33546</v>
      </c>
      <c r="J25" s="21">
        <f t="shared" si="14"/>
        <v>4425</v>
      </c>
      <c r="K25" s="22">
        <f t="shared" si="18"/>
        <v>102.52444987775061</v>
      </c>
      <c r="L25" s="21">
        <f t="shared" si="23"/>
        <v>9339</v>
      </c>
      <c r="M25" s="23">
        <f t="shared" si="24"/>
        <v>0.38579749659189488</v>
      </c>
      <c r="N25" s="23">
        <f t="shared" si="19"/>
        <v>5.3994723419704349E-2</v>
      </c>
    </row>
    <row r="26" spans="1:15" x14ac:dyDescent="0.2">
      <c r="A26" s="26">
        <f t="shared" si="25"/>
        <v>43913</v>
      </c>
      <c r="B26" s="27">
        <f t="shared" si="21"/>
        <v>38783</v>
      </c>
      <c r="C26" s="28">
        <f t="shared" si="17"/>
        <v>118.5299511002445</v>
      </c>
      <c r="D26" s="27">
        <f t="shared" si="22"/>
        <v>9662</v>
      </c>
      <c r="E26" s="29">
        <f t="shared" si="26"/>
        <v>0.33180277317219053</v>
      </c>
      <c r="F26" s="30" t="s">
        <v>4</v>
      </c>
      <c r="H26" s="20">
        <f t="shared" si="0"/>
        <v>43913</v>
      </c>
      <c r="I26" s="14">
        <v>43734</v>
      </c>
      <c r="J26" s="21">
        <f t="shared" si="14"/>
        <v>4951</v>
      </c>
      <c r="K26" s="22">
        <f t="shared" si="18"/>
        <v>133.66136919315403</v>
      </c>
      <c r="L26" s="21">
        <f t="shared" si="23"/>
        <v>10188</v>
      </c>
      <c r="M26" s="23">
        <f t="shared" si="24"/>
        <v>0.30370237882310858</v>
      </c>
      <c r="N26" s="23">
        <f t="shared" si="19"/>
        <v>-2.8100394349081959E-2</v>
      </c>
    </row>
    <row r="27" spans="1:15" x14ac:dyDescent="0.2">
      <c r="A27" s="26">
        <f t="shared" ref="A27:A49" si="28">+A26+1</f>
        <v>43914</v>
      </c>
      <c r="B27" s="27">
        <f t="shared" si="21"/>
        <v>51651</v>
      </c>
      <c r="C27" s="28">
        <f t="shared" si="17"/>
        <v>157.85757946210271</v>
      </c>
      <c r="D27" s="27">
        <f t="shared" si="22"/>
        <v>12868</v>
      </c>
      <c r="E27" s="29">
        <f t="shared" si="26"/>
        <v>0.33180277317219053</v>
      </c>
      <c r="F27" s="30" t="s">
        <v>4</v>
      </c>
      <c r="H27" s="20">
        <f t="shared" si="0"/>
        <v>43914</v>
      </c>
      <c r="I27" s="14">
        <v>54856</v>
      </c>
      <c r="J27" s="21">
        <f t="shared" si="14"/>
        <v>3205</v>
      </c>
      <c r="K27" s="22">
        <f t="shared" si="18"/>
        <v>167.6528117359413</v>
      </c>
      <c r="L27" s="21">
        <f t="shared" si="23"/>
        <v>11122</v>
      </c>
      <c r="M27" s="23">
        <f t="shared" si="24"/>
        <v>0.25431014771116295</v>
      </c>
      <c r="N27" s="23">
        <f t="shared" si="19"/>
        <v>-7.7492625461027587E-2</v>
      </c>
    </row>
    <row r="28" spans="1:15" x14ac:dyDescent="0.2">
      <c r="A28" s="26">
        <f t="shared" si="28"/>
        <v>43915</v>
      </c>
      <c r="B28" s="27">
        <f t="shared" si="21"/>
        <v>68789</v>
      </c>
      <c r="C28" s="28">
        <f t="shared" si="17"/>
        <v>210.23533007334964</v>
      </c>
      <c r="D28" s="27">
        <f t="shared" si="22"/>
        <v>17138</v>
      </c>
      <c r="E28" s="29">
        <f t="shared" si="26"/>
        <v>0.33180277317219053</v>
      </c>
      <c r="F28" s="30" t="s">
        <v>4</v>
      </c>
      <c r="H28" s="20">
        <f t="shared" si="0"/>
        <v>43915</v>
      </c>
      <c r="I28" s="14">
        <v>68211</v>
      </c>
      <c r="J28" s="21">
        <f t="shared" si="14"/>
        <v>-578</v>
      </c>
      <c r="K28" s="22">
        <f t="shared" si="18"/>
        <v>208.46882640586799</v>
      </c>
      <c r="L28" s="21">
        <f t="shared" si="23"/>
        <v>13355</v>
      </c>
      <c r="M28" s="23">
        <f t="shared" si="24"/>
        <v>0.24345559282485052</v>
      </c>
      <c r="N28" s="23">
        <f t="shared" si="19"/>
        <v>-8.8347180347340015E-2</v>
      </c>
    </row>
    <row r="29" spans="1:15" x14ac:dyDescent="0.2">
      <c r="A29" s="26">
        <f t="shared" si="28"/>
        <v>43916</v>
      </c>
      <c r="B29" s="27">
        <f t="shared" si="21"/>
        <v>91613</v>
      </c>
      <c r="C29" s="28">
        <f t="shared" si="17"/>
        <v>279.99083129584352</v>
      </c>
      <c r="D29" s="27">
        <f t="shared" si="22"/>
        <v>22824</v>
      </c>
      <c r="E29" s="29">
        <f t="shared" si="26"/>
        <v>0.33180277317219053</v>
      </c>
      <c r="F29" s="30" t="s">
        <v>4</v>
      </c>
      <c r="H29" s="20">
        <f t="shared" si="0"/>
        <v>43916</v>
      </c>
      <c r="I29" s="14">
        <v>85435</v>
      </c>
      <c r="J29" s="21">
        <f t="shared" si="14"/>
        <v>-6178</v>
      </c>
      <c r="K29" s="22">
        <f t="shared" si="18"/>
        <v>261.10941320293398</v>
      </c>
      <c r="L29" s="21">
        <f t="shared" si="23"/>
        <v>17224</v>
      </c>
      <c r="M29" s="23">
        <f t="shared" si="24"/>
        <v>0.25251059213323362</v>
      </c>
      <c r="N29" s="23">
        <f t="shared" si="19"/>
        <v>-7.929218103895691E-2</v>
      </c>
      <c r="O29" t="s">
        <v>25</v>
      </c>
    </row>
    <row r="30" spans="1:15" x14ac:dyDescent="0.2">
      <c r="A30" s="26">
        <f t="shared" si="28"/>
        <v>43917</v>
      </c>
      <c r="B30" s="27">
        <f t="shared" si="21"/>
        <v>122010</v>
      </c>
      <c r="C30" s="28">
        <f t="shared" si="17"/>
        <v>372.8911980440098</v>
      </c>
      <c r="D30" s="27">
        <f t="shared" si="22"/>
        <v>30397</v>
      </c>
      <c r="E30" s="29">
        <f t="shared" si="26"/>
        <v>0.33180277317219053</v>
      </c>
      <c r="F30" s="30" t="s">
        <v>4</v>
      </c>
      <c r="H30" s="20">
        <f t="shared" si="0"/>
        <v>43917</v>
      </c>
      <c r="I30" s="14">
        <v>104126</v>
      </c>
      <c r="J30" s="21">
        <f t="shared" si="14"/>
        <v>-17884</v>
      </c>
      <c r="K30" s="22">
        <f t="shared" si="18"/>
        <v>318.23349633251831</v>
      </c>
      <c r="L30" s="21">
        <f t="shared" si="23"/>
        <v>18691</v>
      </c>
      <c r="M30" s="23">
        <f t="shared" si="24"/>
        <v>0.21877450693509687</v>
      </c>
      <c r="N30" s="23">
        <f t="shared" si="19"/>
        <v>-0.11302826623709367</v>
      </c>
    </row>
    <row r="31" spans="1:15" x14ac:dyDescent="0.2">
      <c r="A31" s="26">
        <f t="shared" si="28"/>
        <v>43918</v>
      </c>
      <c r="B31" s="27">
        <f t="shared" si="21"/>
        <v>162493</v>
      </c>
      <c r="C31" s="28">
        <f t="shared" si="17"/>
        <v>496.61674816625919</v>
      </c>
      <c r="D31" s="27">
        <f t="shared" si="22"/>
        <v>40483</v>
      </c>
      <c r="E31" s="29">
        <f t="shared" si="26"/>
        <v>0.33180277317219053</v>
      </c>
      <c r="F31" s="30" t="s">
        <v>4</v>
      </c>
      <c r="H31" s="20">
        <f t="shared" si="0"/>
        <v>43918</v>
      </c>
      <c r="I31" s="14">
        <v>123578</v>
      </c>
      <c r="J31" s="21">
        <f t="shared" si="14"/>
        <v>-38915</v>
      </c>
      <c r="K31" s="22">
        <f t="shared" si="18"/>
        <v>377.68337408312959</v>
      </c>
      <c r="L31" s="21">
        <f t="shared" si="23"/>
        <v>19452</v>
      </c>
      <c r="M31" s="23">
        <f t="shared" si="24"/>
        <v>0.18681213145612047</v>
      </c>
      <c r="N31" s="23">
        <f t="shared" si="19"/>
        <v>-0.14499064171607007</v>
      </c>
    </row>
    <row r="32" spans="1:15" x14ac:dyDescent="0.2">
      <c r="A32" s="26">
        <f t="shared" si="28"/>
        <v>43919</v>
      </c>
      <c r="B32" s="27">
        <f t="shared" si="21"/>
        <v>216409</v>
      </c>
      <c r="C32" s="28">
        <f t="shared" si="17"/>
        <v>661.39669926650367</v>
      </c>
      <c r="D32" s="27">
        <f t="shared" si="22"/>
        <v>53916</v>
      </c>
      <c r="E32" s="29">
        <f t="shared" si="26"/>
        <v>0.33180277317219053</v>
      </c>
      <c r="F32" s="30" t="s">
        <v>4</v>
      </c>
      <c r="H32" s="20">
        <f t="shared" si="0"/>
        <v>43919</v>
      </c>
      <c r="I32" s="14">
        <v>142460</v>
      </c>
      <c r="J32" s="21">
        <f t="shared" si="14"/>
        <v>-73949</v>
      </c>
      <c r="K32" s="22">
        <f t="shared" si="18"/>
        <v>435.3911980440098</v>
      </c>
      <c r="L32" s="21">
        <f t="shared" si="23"/>
        <v>18882</v>
      </c>
      <c r="M32" s="23">
        <f t="shared" si="24"/>
        <v>0.15279418666752981</v>
      </c>
      <c r="N32" s="23">
        <f t="shared" si="19"/>
        <v>-0.17900858650466073</v>
      </c>
    </row>
    <row r="33" spans="1:15" x14ac:dyDescent="0.2">
      <c r="A33" s="26">
        <f t="shared" si="28"/>
        <v>43920</v>
      </c>
      <c r="B33" s="27">
        <f t="shared" si="21"/>
        <v>288214</v>
      </c>
      <c r="C33" s="28">
        <f t="shared" si="17"/>
        <v>880.84963325183378</v>
      </c>
      <c r="D33" s="27">
        <f t="shared" si="22"/>
        <v>71805</v>
      </c>
      <c r="E33" s="29">
        <f t="shared" si="26"/>
        <v>0.33180277317219053</v>
      </c>
      <c r="F33" s="30" t="s">
        <v>4</v>
      </c>
      <c r="H33" s="20">
        <f t="shared" si="0"/>
        <v>43920</v>
      </c>
      <c r="I33" s="14">
        <v>163788</v>
      </c>
      <c r="J33" s="21">
        <f t="shared" si="14"/>
        <v>-124426</v>
      </c>
      <c r="K33" s="22">
        <f t="shared" si="18"/>
        <v>500.57457212713933</v>
      </c>
      <c r="L33" s="21">
        <f t="shared" si="23"/>
        <v>21328</v>
      </c>
      <c r="M33" s="23">
        <f t="shared" si="24"/>
        <v>0.14971219991576584</v>
      </c>
      <c r="N33" s="23">
        <f t="shared" si="19"/>
        <v>-0.18209057325642469</v>
      </c>
    </row>
    <row r="34" spans="1:15" x14ac:dyDescent="0.2">
      <c r="A34" s="26">
        <f t="shared" si="28"/>
        <v>43921</v>
      </c>
      <c r="B34" s="27">
        <f t="shared" si="21"/>
        <v>383844</v>
      </c>
      <c r="C34" s="28">
        <f t="shared" si="17"/>
        <v>1173.1173594132031</v>
      </c>
      <c r="D34" s="27">
        <f t="shared" si="22"/>
        <v>95630</v>
      </c>
      <c r="E34" s="29">
        <f t="shared" si="26"/>
        <v>0.33180277317219053</v>
      </c>
      <c r="F34" s="30" t="s">
        <v>4</v>
      </c>
      <c r="H34" s="20">
        <f t="shared" si="0"/>
        <v>43921</v>
      </c>
      <c r="I34" s="14">
        <v>188530</v>
      </c>
      <c r="J34" s="21">
        <f t="shared" si="14"/>
        <v>-195314</v>
      </c>
      <c r="K34" s="22">
        <f t="shared" si="18"/>
        <v>576.19193154034224</v>
      </c>
      <c r="L34" s="21">
        <f t="shared" si="23"/>
        <v>24742</v>
      </c>
      <c r="M34" s="23">
        <f t="shared" si="24"/>
        <v>0.15106112779935038</v>
      </c>
      <c r="N34" s="23">
        <f t="shared" si="19"/>
        <v>-0.18074164537284015</v>
      </c>
    </row>
    <row r="35" spans="1:15" x14ac:dyDescent="0.2">
      <c r="A35" s="26">
        <f t="shared" si="28"/>
        <v>43922</v>
      </c>
      <c r="B35" s="27">
        <f t="shared" si="21"/>
        <v>511205</v>
      </c>
      <c r="C35" s="28">
        <f t="shared" si="17"/>
        <v>1562.3624694376529</v>
      </c>
      <c r="D35" s="27">
        <f t="shared" si="22"/>
        <v>127361</v>
      </c>
      <c r="E35" s="29">
        <f t="shared" si="26"/>
        <v>0.33180277317219053</v>
      </c>
      <c r="F35" s="30" t="s">
        <v>4</v>
      </c>
      <c r="H35" s="20">
        <f t="shared" si="0"/>
        <v>43922</v>
      </c>
      <c r="I35" s="14">
        <v>215003</v>
      </c>
      <c r="J35" s="21">
        <f t="shared" si="14"/>
        <v>-296202</v>
      </c>
      <c r="K35" s="22">
        <f t="shared" si="18"/>
        <v>657.09963325183378</v>
      </c>
      <c r="L35" s="21">
        <f t="shared" si="23"/>
        <v>26473</v>
      </c>
      <c r="M35" s="23">
        <f t="shared" si="24"/>
        <v>0.14041797061475628</v>
      </c>
      <c r="N35" s="23">
        <f t="shared" si="19"/>
        <v>-0.19138480255743426</v>
      </c>
    </row>
    <row r="36" spans="1:15" x14ac:dyDescent="0.2">
      <c r="A36" s="26">
        <f t="shared" si="28"/>
        <v>43923</v>
      </c>
      <c r="B36" s="27">
        <f t="shared" si="21"/>
        <v>680824</v>
      </c>
      <c r="C36" s="28">
        <f t="shared" si="17"/>
        <v>2080.757946210269</v>
      </c>
      <c r="D36" s="27">
        <f t="shared" si="22"/>
        <v>169619</v>
      </c>
      <c r="E36" s="29">
        <f t="shared" si="26"/>
        <v>0.33180277317219053</v>
      </c>
      <c r="F36" s="30" t="s">
        <v>4</v>
      </c>
      <c r="H36" s="20">
        <f t="shared" si="0"/>
        <v>43923</v>
      </c>
      <c r="I36" s="14">
        <v>244877</v>
      </c>
      <c r="J36" s="21">
        <f t="shared" si="14"/>
        <v>-435947</v>
      </c>
      <c r="K36" s="22">
        <f t="shared" si="18"/>
        <v>748.40158924205377</v>
      </c>
      <c r="L36" s="21">
        <f t="shared" si="23"/>
        <v>29874</v>
      </c>
      <c r="M36" s="23">
        <f t="shared" si="24"/>
        <v>0.13894689841537095</v>
      </c>
      <c r="N36" s="23">
        <f t="shared" si="19"/>
        <v>-0.19285587475681959</v>
      </c>
    </row>
    <row r="37" spans="1:15" x14ac:dyDescent="0.2">
      <c r="A37" s="26">
        <f t="shared" si="28"/>
        <v>43924</v>
      </c>
      <c r="B37" s="27">
        <f t="shared" si="21"/>
        <v>906723</v>
      </c>
      <c r="C37" s="28">
        <f t="shared" si="17"/>
        <v>2771.1583129584355</v>
      </c>
      <c r="D37" s="27">
        <f t="shared" si="22"/>
        <v>225899</v>
      </c>
      <c r="E37" s="29">
        <f t="shared" si="26"/>
        <v>0.33180277317219053</v>
      </c>
      <c r="F37" s="30" t="s">
        <v>4</v>
      </c>
      <c r="H37" s="20">
        <f t="shared" si="0"/>
        <v>43924</v>
      </c>
      <c r="I37" s="14">
        <v>277161</v>
      </c>
      <c r="J37" s="21">
        <f t="shared" si="14"/>
        <v>-629562</v>
      </c>
      <c r="K37" s="22">
        <f t="shared" si="18"/>
        <v>847.0690709046454</v>
      </c>
      <c r="L37" s="21">
        <f t="shared" si="23"/>
        <v>32284</v>
      </c>
      <c r="M37" s="23">
        <f t="shared" si="24"/>
        <v>0.13183761643600664</v>
      </c>
      <c r="N37" s="23">
        <f t="shared" si="19"/>
        <v>-0.1999651567361839</v>
      </c>
    </row>
    <row r="38" spans="1:15" x14ac:dyDescent="0.2">
      <c r="A38" s="26">
        <f t="shared" si="28"/>
        <v>43925</v>
      </c>
      <c r="B38" s="27">
        <f t="shared" si="21"/>
        <v>1207576</v>
      </c>
      <c r="C38" s="28">
        <f t="shared" si="17"/>
        <v>3690.6356968215155</v>
      </c>
      <c r="D38" s="27">
        <f t="shared" si="22"/>
        <v>300853</v>
      </c>
      <c r="E38" s="29">
        <f t="shared" si="26"/>
        <v>0.33180277317219053</v>
      </c>
      <c r="F38" s="30" t="s">
        <v>4</v>
      </c>
      <c r="H38" s="20">
        <f t="shared" ref="H38:H48" si="29">A38</f>
        <v>43925</v>
      </c>
      <c r="I38" s="15">
        <f t="shared" ref="I38:I48" si="30">I37*(1+AVERAGE(M35:M37))</f>
        <v>315150.76402475976</v>
      </c>
      <c r="J38" s="21">
        <f t="shared" ref="J38:J48" si="31">IF(I38&lt;=0,0, I38-B38)</f>
        <v>-892425.23597524024</v>
      </c>
      <c r="K38" s="22">
        <f t="shared" si="18"/>
        <v>963.1747066771386</v>
      </c>
      <c r="L38" s="21">
        <f t="shared" ref="L38:L48" si="32">IF(I38&lt;=0,0, I38-I37)</f>
        <v>37989.764024759759</v>
      </c>
      <c r="M38" s="23">
        <f t="shared" ref="M38:M48" si="33">IF(I38&lt;=0,0, L38/I37)</f>
        <v>0.13706749515537814</v>
      </c>
      <c r="N38" s="23">
        <f t="shared" ref="N38:N48" si="34">IF(I38&lt;=0,0,M38-E38)</f>
        <v>-0.1947352780168124</v>
      </c>
    </row>
    <row r="39" spans="1:15" x14ac:dyDescent="0.2">
      <c r="A39" s="26">
        <f t="shared" si="28"/>
        <v>43926</v>
      </c>
      <c r="B39" s="27">
        <f t="shared" si="21"/>
        <v>1608253</v>
      </c>
      <c r="C39" s="28">
        <f t="shared" si="17"/>
        <v>4915.1986552567241</v>
      </c>
      <c r="D39" s="27">
        <f t="shared" si="22"/>
        <v>400677</v>
      </c>
      <c r="E39" s="29">
        <f t="shared" si="26"/>
        <v>0.33180277317219053</v>
      </c>
      <c r="F39" s="30" t="s">
        <v>4</v>
      </c>
      <c r="H39" s="20">
        <f t="shared" si="29"/>
        <v>43926</v>
      </c>
      <c r="I39" s="15">
        <f t="shared" si="30"/>
        <v>357995.72154564742</v>
      </c>
      <c r="J39" s="21">
        <f t="shared" si="31"/>
        <v>-1250257.2784543526</v>
      </c>
      <c r="K39" s="22">
        <f t="shared" si="18"/>
        <v>1094.118953379118</v>
      </c>
      <c r="L39" s="21">
        <f t="shared" si="32"/>
        <v>42844.957520887663</v>
      </c>
      <c r="M39" s="23">
        <f t="shared" si="33"/>
        <v>0.13595067000225186</v>
      </c>
      <c r="N39" s="23">
        <f t="shared" si="34"/>
        <v>-0.19585210316993867</v>
      </c>
    </row>
    <row r="40" spans="1:15" x14ac:dyDescent="0.2">
      <c r="A40" s="26">
        <f t="shared" si="28"/>
        <v>43927</v>
      </c>
      <c r="B40" s="27">
        <f t="shared" si="21"/>
        <v>2141876</v>
      </c>
      <c r="C40" s="28">
        <f t="shared" si="17"/>
        <v>6546.0757946210269</v>
      </c>
      <c r="D40" s="27">
        <f t="shared" si="22"/>
        <v>533623</v>
      </c>
      <c r="E40" s="29">
        <f t="shared" si="26"/>
        <v>0.33180277317219053</v>
      </c>
      <c r="F40" s="30" t="s">
        <v>4</v>
      </c>
      <c r="H40" s="20">
        <f t="shared" si="29"/>
        <v>43927</v>
      </c>
      <c r="I40" s="15">
        <f t="shared" si="30"/>
        <v>406307.93409682775</v>
      </c>
      <c r="J40" s="21">
        <f t="shared" si="31"/>
        <v>-1735568.0659031724</v>
      </c>
      <c r="K40" s="22">
        <f t="shared" si="18"/>
        <v>1241.7724147213562</v>
      </c>
      <c r="L40" s="21">
        <f t="shared" si="32"/>
        <v>48312.212551180332</v>
      </c>
      <c r="M40" s="23">
        <f t="shared" si="33"/>
        <v>0.13495192719787888</v>
      </c>
      <c r="N40" s="23">
        <f t="shared" si="34"/>
        <v>-0.19685084597431166</v>
      </c>
    </row>
    <row r="41" spans="1:15" x14ac:dyDescent="0.2">
      <c r="A41" s="26">
        <f t="shared" si="28"/>
        <v>43928</v>
      </c>
      <c r="B41" s="27">
        <f t="shared" si="21"/>
        <v>2852556</v>
      </c>
      <c r="C41" s="28">
        <f t="shared" si="17"/>
        <v>8718.0806845965762</v>
      </c>
      <c r="D41" s="27">
        <f t="shared" si="22"/>
        <v>710680</v>
      </c>
      <c r="E41" s="29">
        <f t="shared" si="26"/>
        <v>0.33180277317219053</v>
      </c>
      <c r="F41" s="30" t="s">
        <v>4</v>
      </c>
      <c r="H41" s="20">
        <f t="shared" si="29"/>
        <v>43928</v>
      </c>
      <c r="I41" s="15">
        <f t="shared" si="30"/>
        <v>461561.76256291399</v>
      </c>
      <c r="J41" s="21">
        <f t="shared" si="31"/>
        <v>-2390994.2374370862</v>
      </c>
      <c r="K41" s="22">
        <f t="shared" si="18"/>
        <v>1410.6410836274877</v>
      </c>
      <c r="L41" s="21">
        <f t="shared" si="32"/>
        <v>55253.828466086241</v>
      </c>
      <c r="M41" s="23">
        <f t="shared" si="33"/>
        <v>0.13599003078516952</v>
      </c>
      <c r="N41" s="23">
        <f t="shared" si="34"/>
        <v>-0.19581274238702101</v>
      </c>
    </row>
    <row r="42" spans="1:15" x14ac:dyDescent="0.2">
      <c r="A42" s="26">
        <f t="shared" si="28"/>
        <v>43929</v>
      </c>
      <c r="B42" s="27">
        <f t="shared" si="21"/>
        <v>3799042</v>
      </c>
      <c r="C42" s="28">
        <f t="shared" si="17"/>
        <v>11610.764058679706</v>
      </c>
      <c r="D42" s="27">
        <f t="shared" si="22"/>
        <v>946486</v>
      </c>
      <c r="E42" s="29">
        <f t="shared" si="26"/>
        <v>0.33180277317219053</v>
      </c>
      <c r="F42" s="30" t="s">
        <v>4</v>
      </c>
      <c r="H42" s="20">
        <f t="shared" si="29"/>
        <v>43929</v>
      </c>
      <c r="I42" s="15">
        <f t="shared" si="30"/>
        <v>524163.78874516446</v>
      </c>
      <c r="J42" s="21">
        <f t="shared" si="31"/>
        <v>-3274878.2112548356</v>
      </c>
      <c r="K42" s="22">
        <f t="shared" si="18"/>
        <v>1601.9675695145613</v>
      </c>
      <c r="L42" s="21">
        <f t="shared" si="32"/>
        <v>62602.026182250469</v>
      </c>
      <c r="M42" s="23">
        <f t="shared" si="33"/>
        <v>0.13563087599510021</v>
      </c>
      <c r="N42" s="23">
        <f t="shared" si="34"/>
        <v>-0.19617189717709033</v>
      </c>
    </row>
    <row r="43" spans="1:15" x14ac:dyDescent="0.2">
      <c r="A43" s="26">
        <f t="shared" si="28"/>
        <v>43930</v>
      </c>
      <c r="B43" s="27">
        <f t="shared" si="21"/>
        <v>5059575</v>
      </c>
      <c r="C43" s="28">
        <f t="shared" si="17"/>
        <v>15463.248777506113</v>
      </c>
      <c r="D43" s="27">
        <f t="shared" si="22"/>
        <v>1260533</v>
      </c>
      <c r="E43" s="29">
        <f t="shared" si="26"/>
        <v>0.33180277317219053</v>
      </c>
      <c r="F43" s="30" t="s">
        <v>4</v>
      </c>
      <c r="H43" s="20">
        <f t="shared" si="29"/>
        <v>43930</v>
      </c>
      <c r="I43" s="15">
        <f t="shared" si="30"/>
        <v>595200.70776477945</v>
      </c>
      <c r="J43" s="21">
        <f t="shared" si="31"/>
        <v>-4464374.2922352208</v>
      </c>
      <c r="K43" s="22">
        <f t="shared" si="18"/>
        <v>1819.0730677407685</v>
      </c>
      <c r="L43" s="21">
        <f t="shared" si="32"/>
        <v>71036.919019614987</v>
      </c>
      <c r="M43" s="23">
        <f t="shared" si="33"/>
        <v>0.1355242779927161</v>
      </c>
      <c r="N43" s="23">
        <f t="shared" si="34"/>
        <v>-0.19627849517947443</v>
      </c>
    </row>
    <row r="44" spans="1:15" x14ac:dyDescent="0.2">
      <c r="A44" s="26">
        <f t="shared" si="28"/>
        <v>43931</v>
      </c>
      <c r="B44" s="27">
        <f t="shared" si="21"/>
        <v>6738356</v>
      </c>
      <c r="C44" s="28">
        <f t="shared" si="17"/>
        <v>20593.997555012225</v>
      </c>
      <c r="D44" s="27">
        <f t="shared" si="22"/>
        <v>1678781</v>
      </c>
      <c r="E44" s="29">
        <f t="shared" si="26"/>
        <v>0.33180277317219053</v>
      </c>
      <c r="F44" s="30" t="s">
        <v>4</v>
      </c>
      <c r="H44" s="20">
        <f t="shared" si="29"/>
        <v>43931</v>
      </c>
      <c r="I44" s="15">
        <f t="shared" si="30"/>
        <v>675978.40847808041</v>
      </c>
      <c r="J44" s="21">
        <f t="shared" si="31"/>
        <v>-6062377.5915219197</v>
      </c>
      <c r="K44" s="22">
        <f t="shared" si="18"/>
        <v>2065.9486811677275</v>
      </c>
      <c r="L44" s="21">
        <f t="shared" si="32"/>
        <v>80777.700713300961</v>
      </c>
      <c r="M44" s="23">
        <f t="shared" si="33"/>
        <v>0.13571506159099517</v>
      </c>
      <c r="N44" s="23">
        <f t="shared" si="34"/>
        <v>-0.19608771158119537</v>
      </c>
    </row>
    <row r="45" spans="1:15" x14ac:dyDescent="0.2">
      <c r="A45" s="26">
        <f t="shared" si="28"/>
        <v>43932</v>
      </c>
      <c r="B45" s="27">
        <f t="shared" si="21"/>
        <v>8974161</v>
      </c>
      <c r="C45" s="28">
        <f t="shared" si="17"/>
        <v>27427.142420537897</v>
      </c>
      <c r="D45" s="27">
        <f t="shared" si="22"/>
        <v>2235805</v>
      </c>
      <c r="E45" s="29">
        <f t="shared" si="26"/>
        <v>0.33180277317219053</v>
      </c>
      <c r="F45" s="30" t="s">
        <v>4</v>
      </c>
      <c r="H45" s="20">
        <f t="shared" si="29"/>
        <v>43932</v>
      </c>
      <c r="I45" s="15">
        <f t="shared" si="30"/>
        <v>767656.90207277995</v>
      </c>
      <c r="J45" s="21">
        <f t="shared" si="31"/>
        <v>-8206504.0979272202</v>
      </c>
      <c r="K45" s="22">
        <f t="shared" si="18"/>
        <v>2346.1396762615527</v>
      </c>
      <c r="L45" s="21">
        <f t="shared" si="32"/>
        <v>91678.493594699539</v>
      </c>
      <c r="M45" s="23">
        <f t="shared" si="33"/>
        <v>0.13562340519293722</v>
      </c>
      <c r="N45" s="23">
        <f t="shared" si="34"/>
        <v>-0.19617936797925331</v>
      </c>
    </row>
    <row r="46" spans="1:15" x14ac:dyDescent="0.2">
      <c r="A46" s="26">
        <f t="shared" si="28"/>
        <v>43933</v>
      </c>
      <c r="B46" s="27">
        <f t="shared" si="21"/>
        <v>11951813</v>
      </c>
      <c r="C46" s="28">
        <f t="shared" si="17"/>
        <v>36527.545843520784</v>
      </c>
      <c r="D46" s="27">
        <f t="shared" si="22"/>
        <v>2977652</v>
      </c>
      <c r="E46" s="29">
        <f t="shared" si="26"/>
        <v>0.33180277317219053</v>
      </c>
      <c r="F46" s="30" t="s">
        <v>4</v>
      </c>
      <c r="H46" s="20">
        <f t="shared" si="29"/>
        <v>43933</v>
      </c>
      <c r="I46" s="15">
        <f t="shared" si="30"/>
        <v>871767.2334808032</v>
      </c>
      <c r="J46" s="21">
        <f t="shared" si="31"/>
        <v>-11080045.766519196</v>
      </c>
      <c r="K46" s="22">
        <f t="shared" si="18"/>
        <v>2664.3252856992763</v>
      </c>
      <c r="L46" s="21">
        <f t="shared" si="32"/>
        <v>104110.33140802325</v>
      </c>
      <c r="M46" s="23">
        <f t="shared" si="33"/>
        <v>0.13562091492554934</v>
      </c>
      <c r="N46" s="23">
        <f t="shared" si="34"/>
        <v>-0.19618185824664119</v>
      </c>
      <c r="O46" t="s">
        <v>19</v>
      </c>
    </row>
    <row r="47" spans="1:15" x14ac:dyDescent="0.2">
      <c r="A47" s="26">
        <f t="shared" si="28"/>
        <v>43934</v>
      </c>
      <c r="B47" s="27">
        <f t="shared" si="21"/>
        <v>15917458</v>
      </c>
      <c r="C47" s="28">
        <f t="shared" si="17"/>
        <v>48647.487775061119</v>
      </c>
      <c r="D47" s="27">
        <f t="shared" si="22"/>
        <v>3965645</v>
      </c>
      <c r="E47" s="29">
        <f t="shared" si="26"/>
        <v>0.33180277317219053</v>
      </c>
      <c r="F47" s="30" t="s">
        <v>4</v>
      </c>
      <c r="H47" s="20">
        <f t="shared" si="29"/>
        <v>43934</v>
      </c>
      <c r="I47" s="15">
        <f t="shared" si="30"/>
        <v>990025.18492478086</v>
      </c>
      <c r="J47" s="21">
        <f t="shared" si="31"/>
        <v>-14927432.815075219</v>
      </c>
      <c r="K47" s="22">
        <f t="shared" si="18"/>
        <v>3025.7493426796482</v>
      </c>
      <c r="L47" s="21">
        <f t="shared" si="32"/>
        <v>118257.95144397765</v>
      </c>
      <c r="M47" s="23">
        <f t="shared" si="33"/>
        <v>0.13565312723649386</v>
      </c>
      <c r="N47" s="23">
        <f t="shared" si="34"/>
        <v>-0.19614964593569667</v>
      </c>
    </row>
    <row r="48" spans="1:15" x14ac:dyDescent="0.2">
      <c r="A48" s="26">
        <f t="shared" si="28"/>
        <v>43935</v>
      </c>
      <c r="B48" s="27">
        <f t="shared" si="21"/>
        <v>21198915</v>
      </c>
      <c r="C48" s="28">
        <f t="shared" si="17"/>
        <v>64788.860024449874</v>
      </c>
      <c r="D48" s="27">
        <f t="shared" si="22"/>
        <v>5281457</v>
      </c>
      <c r="E48" s="29">
        <f t="shared" si="26"/>
        <v>0.33180277317219053</v>
      </c>
      <c r="F48" s="30" t="s">
        <v>4</v>
      </c>
      <c r="H48" s="20">
        <f t="shared" si="29"/>
        <v>43935</v>
      </c>
      <c r="I48" s="15">
        <f t="shared" si="30"/>
        <v>1124304.7584457928</v>
      </c>
      <c r="J48" s="21">
        <f t="shared" si="31"/>
        <v>-20074610.241554208</v>
      </c>
      <c r="K48" s="22">
        <f t="shared" si="18"/>
        <v>3436.1392373037679</v>
      </c>
      <c r="L48" s="21">
        <f t="shared" si="32"/>
        <v>134279.57352101197</v>
      </c>
      <c r="M48" s="23">
        <f t="shared" si="33"/>
        <v>0.13563248245166018</v>
      </c>
      <c r="N48" s="23">
        <f t="shared" si="34"/>
        <v>-0.19617029072053035</v>
      </c>
    </row>
    <row r="49" spans="1:14" x14ac:dyDescent="0.2">
      <c r="A49" s="26">
        <f t="shared" si="28"/>
        <v>43936</v>
      </c>
      <c r="B49" s="27">
        <f t="shared" si="21"/>
        <v>28232774</v>
      </c>
      <c r="C49" s="28">
        <f t="shared" si="17"/>
        <v>86285.984107579454</v>
      </c>
      <c r="D49" s="27">
        <f t="shared" si="22"/>
        <v>7033859</v>
      </c>
      <c r="E49" s="29">
        <f t="shared" si="26"/>
        <v>0.33180277317219053</v>
      </c>
      <c r="F49" s="30" t="s">
        <v>4</v>
      </c>
      <c r="H49" s="20">
        <f t="shared" ref="H49" si="35">A49</f>
        <v>43936</v>
      </c>
      <c r="I49" s="15">
        <f t="shared" ref="I49" si="36">I48*(1+AVERAGE(M46:M48))</f>
        <v>1276800.4057344017</v>
      </c>
      <c r="J49" s="21">
        <f t="shared" ref="J49" si="37">IF(I49&lt;=0,0, I49-B49)</f>
        <v>-26955973.594265599</v>
      </c>
      <c r="K49" s="22">
        <f t="shared" si="18"/>
        <v>3902.2017290171198</v>
      </c>
      <c r="L49" s="21">
        <f t="shared" ref="L49" si="38">IF(I49&lt;=0,0, I49-I48)</f>
        <v>152495.64728860883</v>
      </c>
      <c r="M49" s="23">
        <f t="shared" ref="M49" si="39">IF(I49&lt;=0,0, L49/I48)</f>
        <v>0.13563550820456768</v>
      </c>
      <c r="N49" s="23">
        <f t="shared" ref="N49" si="40">IF(I49&lt;=0,0,M49-E49)</f>
        <v>-0.19616726496762285</v>
      </c>
    </row>
    <row r="53" spans="1:14" x14ac:dyDescent="0.2">
      <c r="A53" s="16">
        <v>24747</v>
      </c>
      <c r="B53" t="s">
        <v>11</v>
      </c>
      <c r="C53"/>
      <c r="D53"/>
      <c r="E53"/>
    </row>
    <row r="54" spans="1:14" x14ac:dyDescent="0.2">
      <c r="A54" s="16">
        <v>7375</v>
      </c>
      <c r="B54" t="s">
        <v>12</v>
      </c>
      <c r="C54"/>
      <c r="D54"/>
      <c r="E54"/>
    </row>
    <row r="55" spans="1:14" x14ac:dyDescent="0.2">
      <c r="A55" s="17">
        <f>+A54/A53</f>
        <v>0.29801592112175213</v>
      </c>
      <c r="B55"/>
      <c r="C55"/>
      <c r="D55"/>
      <c r="E55"/>
    </row>
    <row r="56" spans="1:14" x14ac:dyDescent="0.2">
      <c r="A56" s="18">
        <v>409</v>
      </c>
      <c r="B56" t="s">
        <v>13</v>
      </c>
      <c r="C56"/>
      <c r="D56"/>
      <c r="E56"/>
    </row>
    <row r="57" spans="1:14" x14ac:dyDescent="0.2">
      <c r="A57" s="19">
        <f>+A56*A55</f>
        <v>121.88851173879662</v>
      </c>
      <c r="B57" s="7" t="s">
        <v>14</v>
      </c>
      <c r="C57"/>
      <c r="D57"/>
      <c r="E57"/>
    </row>
    <row r="58" spans="1:14" x14ac:dyDescent="0.2">
      <c r="B58"/>
      <c r="C58"/>
      <c r="D58"/>
      <c r="E58"/>
    </row>
    <row r="59" spans="1:14" x14ac:dyDescent="0.2">
      <c r="A59" s="31" t="s">
        <v>15</v>
      </c>
      <c r="B59" s="30"/>
      <c r="C59" s="30"/>
      <c r="D59" s="30"/>
      <c r="E59" s="30"/>
      <c r="F59" s="30"/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2020-04-04T06:47:46Z</dcterms:modified>
</cp:coreProperties>
</file>