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ropbox/Programming/Projects/DS Projects/CoronaVirus/"/>
    </mc:Choice>
  </mc:AlternateContent>
  <xr:revisionPtr revIDLastSave="0" documentId="13_ncr:1_{AACB8B86-13D8-7A47-BC35-F7930EACED27}" xr6:coauthVersionLast="45" xr6:coauthVersionMax="45" xr10:uidLastSave="{00000000-0000-0000-0000-000000000000}"/>
  <bookViews>
    <workbookView xWindow="28680" yWindow="-120" windowWidth="29040" windowHeight="15840" xr2:uid="{2DCD77F1-C1DF-40E4-8CFE-958F60BFD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L11" i="1"/>
  <c r="M11" i="1" s="1"/>
  <c r="L10" i="1"/>
  <c r="M10" i="1" s="1"/>
  <c r="H1" i="1"/>
  <c r="H2" i="1"/>
  <c r="H8" i="1"/>
  <c r="I7" i="1"/>
  <c r="K7" i="1" s="1"/>
  <c r="I6" i="1"/>
  <c r="K6" i="1" s="1"/>
  <c r="I5" i="1"/>
  <c r="K5" i="1" s="1"/>
  <c r="I4" i="1"/>
  <c r="J4" i="1" s="1"/>
  <c r="I3" i="1"/>
  <c r="K3" i="1" s="1"/>
  <c r="I2" i="1"/>
  <c r="J2" i="1" s="1"/>
  <c r="L3" i="1" l="1"/>
  <c r="M3" i="1" s="1"/>
  <c r="L4" i="1"/>
  <c r="M4" i="1" s="1"/>
  <c r="L5" i="1"/>
  <c r="M5" i="1" s="1"/>
  <c r="L6" i="1"/>
  <c r="M6" i="1" s="1"/>
  <c r="L7" i="1"/>
  <c r="M7" i="1" s="1"/>
  <c r="J3" i="1"/>
  <c r="L9" i="1"/>
  <c r="M9" i="1" s="1"/>
  <c r="J5" i="1"/>
  <c r="K2" i="1"/>
  <c r="J6" i="1"/>
  <c r="J7" i="1"/>
  <c r="K4" i="1"/>
  <c r="K12" i="1"/>
  <c r="P19" i="1"/>
  <c r="P21" i="1" s="1"/>
  <c r="C7" i="1"/>
  <c r="C6" i="1"/>
  <c r="C5" i="1"/>
  <c r="C4" i="1"/>
  <c r="C3" i="1"/>
  <c r="C2" i="1"/>
  <c r="A3" i="1"/>
  <c r="D7" i="1"/>
  <c r="E7" i="1" s="1"/>
  <c r="D6" i="1"/>
  <c r="E6" i="1" s="1"/>
  <c r="D5" i="1"/>
  <c r="E5" i="1" s="1"/>
  <c r="D4" i="1"/>
  <c r="E4" i="1" s="1"/>
  <c r="D3" i="1"/>
  <c r="E3" i="1" s="1"/>
  <c r="N3" i="1" s="1"/>
  <c r="A4" i="1" l="1"/>
  <c r="H3" i="1"/>
  <c r="N7" i="1"/>
  <c r="N6" i="1"/>
  <c r="N5" i="1"/>
  <c r="N4" i="1"/>
  <c r="L12" i="1"/>
  <c r="M12" i="1" s="1"/>
  <c r="E9" i="1"/>
  <c r="N9" i="1" s="1"/>
  <c r="A5" i="1" l="1"/>
  <c r="H4" i="1"/>
  <c r="K13" i="1"/>
  <c r="B9" i="1"/>
  <c r="J9" i="1" s="1"/>
  <c r="E10" i="1"/>
  <c r="C9" i="1" l="1"/>
  <c r="B10" i="1"/>
  <c r="J10" i="1" s="1"/>
  <c r="E11" i="1"/>
  <c r="N10" i="1"/>
  <c r="A6" i="1"/>
  <c r="H5" i="1"/>
  <c r="L13" i="1"/>
  <c r="M13" i="1" s="1"/>
  <c r="C10" i="1"/>
  <c r="B11" i="1"/>
  <c r="J11" i="1" s="1"/>
  <c r="A7" i="1" l="1"/>
  <c r="H6" i="1"/>
  <c r="E12" i="1"/>
  <c r="N11" i="1"/>
  <c r="K14" i="1"/>
  <c r="B12" i="1"/>
  <c r="J12" i="1" s="1"/>
  <c r="C11" i="1"/>
  <c r="E13" i="1" l="1"/>
  <c r="N12" i="1"/>
  <c r="A9" i="1"/>
  <c r="H7" i="1"/>
  <c r="L14" i="1"/>
  <c r="M14" i="1" s="1"/>
  <c r="B13" i="1"/>
  <c r="J13" i="1" s="1"/>
  <c r="C12" i="1"/>
  <c r="A10" i="1" l="1"/>
  <c r="H9" i="1"/>
  <c r="E14" i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N13" i="1"/>
  <c r="N14" i="1"/>
  <c r="B14" i="1"/>
  <c r="J14" i="1" s="1"/>
  <c r="C13" i="1"/>
  <c r="A11" i="1" l="1"/>
  <c r="H10" i="1"/>
  <c r="L15" i="1"/>
  <c r="M15" i="1" s="1"/>
  <c r="I16" i="1" s="1"/>
  <c r="K15" i="1"/>
  <c r="B15" i="1"/>
  <c r="J15" i="1" s="1"/>
  <c r="C14" i="1"/>
  <c r="A12" i="1" l="1"/>
  <c r="H11" i="1"/>
  <c r="N15" i="1"/>
  <c r="L16" i="1"/>
  <c r="M16" i="1" s="1"/>
  <c r="N16" i="1" s="1"/>
  <c r="C15" i="1"/>
  <c r="B16" i="1"/>
  <c r="A13" i="1" l="1"/>
  <c r="H12" i="1"/>
  <c r="I17" i="1"/>
  <c r="L17" i="1" s="1"/>
  <c r="M17" i="1" s="1"/>
  <c r="N17" i="1" s="1"/>
  <c r="K16" i="1"/>
  <c r="J16" i="1"/>
  <c r="B17" i="1"/>
  <c r="C16" i="1"/>
  <c r="A14" i="1" l="1"/>
  <c r="H13" i="1"/>
  <c r="I18" i="1"/>
  <c r="J18" i="1" s="1"/>
  <c r="K17" i="1"/>
  <c r="J17" i="1"/>
  <c r="C17" i="1"/>
  <c r="B18" i="1"/>
  <c r="A15" i="1" l="1"/>
  <c r="H14" i="1"/>
  <c r="L18" i="1"/>
  <c r="M18" i="1" s="1"/>
  <c r="I19" i="1" s="1"/>
  <c r="K18" i="1"/>
  <c r="B19" i="1"/>
  <c r="C18" i="1"/>
  <c r="A16" i="1" l="1"/>
  <c r="H15" i="1"/>
  <c r="N18" i="1"/>
  <c r="L19" i="1"/>
  <c r="M19" i="1" s="1"/>
  <c r="I20" i="1" s="1"/>
  <c r="C19" i="1"/>
  <c r="B20" i="1"/>
  <c r="A17" i="1" l="1"/>
  <c r="H16" i="1"/>
  <c r="L20" i="1"/>
  <c r="M20" i="1" s="1"/>
  <c r="I21" i="1" s="1"/>
  <c r="J19" i="1"/>
  <c r="K19" i="1"/>
  <c r="N19" i="1"/>
  <c r="B21" i="1"/>
  <c r="C20" i="1"/>
  <c r="A18" i="1" l="1"/>
  <c r="H17" i="1"/>
  <c r="J21" i="1"/>
  <c r="N20" i="1"/>
  <c r="K20" i="1"/>
  <c r="J20" i="1"/>
  <c r="B22" i="1"/>
  <c r="C21" i="1"/>
  <c r="A19" i="1" l="1"/>
  <c r="H18" i="1"/>
  <c r="L21" i="1"/>
  <c r="M21" i="1" s="1"/>
  <c r="K21" i="1"/>
  <c r="B23" i="1"/>
  <c r="C22" i="1"/>
  <c r="A20" i="1" l="1"/>
  <c r="H19" i="1"/>
  <c r="N21" i="1"/>
  <c r="I22" i="1"/>
  <c r="B24" i="1"/>
  <c r="C23" i="1"/>
  <c r="A21" i="1" l="1"/>
  <c r="H20" i="1"/>
  <c r="K22" i="1"/>
  <c r="J22" i="1"/>
  <c r="L22" i="1"/>
  <c r="M22" i="1" s="1"/>
  <c r="N22" i="1" s="1"/>
  <c r="B25" i="1"/>
  <c r="C24" i="1"/>
  <c r="A22" i="1" l="1"/>
  <c r="H21" i="1"/>
  <c r="I23" i="1"/>
  <c r="K23" i="1"/>
  <c r="B26" i="1"/>
  <c r="C25" i="1"/>
  <c r="A23" i="1" l="1"/>
  <c r="H22" i="1"/>
  <c r="J23" i="1"/>
  <c r="L23" i="1"/>
  <c r="M23" i="1" s="1"/>
  <c r="I24" i="1" s="1"/>
  <c r="B27" i="1"/>
  <c r="C26" i="1"/>
  <c r="A24" i="1" l="1"/>
  <c r="H23" i="1"/>
  <c r="K24" i="1"/>
  <c r="N23" i="1"/>
  <c r="B28" i="1"/>
  <c r="C28" i="1" s="1"/>
  <c r="C27" i="1"/>
  <c r="A25" i="1" l="1"/>
  <c r="H24" i="1"/>
  <c r="J24" i="1"/>
  <c r="L24" i="1"/>
  <c r="M24" i="1" s="1"/>
  <c r="A26" i="1" l="1"/>
  <c r="H25" i="1"/>
  <c r="N24" i="1"/>
  <c r="I25" i="1"/>
  <c r="J25" i="1" s="1"/>
  <c r="K25" i="1"/>
  <c r="A27" i="1" l="1"/>
  <c r="H26" i="1"/>
  <c r="L25" i="1"/>
  <c r="M25" i="1" s="1"/>
  <c r="I26" i="1" s="1"/>
  <c r="N25" i="1"/>
  <c r="A28" i="1" l="1"/>
  <c r="H28" i="1" s="1"/>
  <c r="H27" i="1"/>
  <c r="J26" i="1"/>
  <c r="K26" i="1"/>
  <c r="L26" i="1"/>
  <c r="M26" i="1" s="1"/>
  <c r="I27" i="1" s="1"/>
  <c r="N26" i="1" l="1"/>
  <c r="K27" i="1"/>
  <c r="L27" i="1"/>
  <c r="M27" i="1" s="1"/>
  <c r="I28" i="1" s="1"/>
  <c r="J27" i="1"/>
  <c r="N27" i="1" l="1"/>
  <c r="L28" i="1"/>
  <c r="M28" i="1" s="1"/>
  <c r="N28" i="1" s="1"/>
  <c r="K28" i="1"/>
  <c r="J28" i="1"/>
</calcChain>
</file>

<file path=xl/sharedStrings.xml><?xml version="1.0" encoding="utf-8"?>
<sst xmlns="http://schemas.openxmlformats.org/spreadsheetml/2006/main" count="30" uniqueCount="17">
  <si>
    <t>US Population</t>
  </si>
  <si>
    <t>per 1M pop</t>
  </si>
  <si>
    <t>Chg</t>
  </si>
  <si>
    <t>% Chg</t>
  </si>
  <si>
    <t>US LIKELY ON FULL LOCKDOWN</t>
  </si>
  <si>
    <t>Date</t>
  </si>
  <si>
    <t>US Confirmed Cases</t>
  </si>
  <si>
    <t>FORECAST USING THE AVERAGE GROWTH RATE</t>
  </si>
  <si>
    <t>Actual Confirmed Cases</t>
  </si>
  <si>
    <t>Diff</t>
  </si>
  <si>
    <t>Actual % Chg</t>
  </si>
  <si>
    <t>Actual Chg</t>
  </si>
  <si>
    <t>Italy cases 3/15</t>
  </si>
  <si>
    <t>Italy cases on lockdown date 3/8</t>
  </si>
  <si>
    <t>Italy per 1M pop 3/15</t>
  </si>
  <si>
    <t>Italy per 1M pop on lockdown date 3/8</t>
  </si>
  <si>
    <t>&gt;100 confirmed cases per 1M pop is likely when the US will go on full lockdown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</si>
</sst>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2" applyFont="1"/>
    <xf numFmtId="14" fontId="0" fillId="0" borderId="0" xfId="0" applyNumberFormat="1"/>
    <xf numFmtId="3" fontId="0" fillId="0" borderId="0" xfId="1" applyNumberFormat="1" applyFont="1"/>
    <xf numFmtId="3" fontId="2" fillId="0" borderId="0" xfId="1" applyNumberFormat="1" applyFont="1" applyAlignment="1">
      <alignment horizontal="center" wrapText="1"/>
    </xf>
    <xf numFmtId="164" fontId="0" fillId="0" borderId="0" xfId="1" applyNumberFormat="1" applyFont="1"/>
    <xf numFmtId="14" fontId="0" fillId="2" borderId="0" xfId="0" applyNumberFormat="1" applyFill="1"/>
    <xf numFmtId="3" fontId="0" fillId="2" borderId="0" xfId="1" applyNumberFormat="1" applyFont="1" applyFill="1"/>
    <xf numFmtId="164" fontId="0" fillId="2" borderId="0" xfId="1" applyNumberFormat="1" applyFont="1" applyFill="1"/>
    <xf numFmtId="0" fontId="2" fillId="0" borderId="0" xfId="0" applyFont="1"/>
    <xf numFmtId="9" fontId="2" fillId="0" borderId="0" xfId="0" applyNumberFormat="1" applyFont="1"/>
    <xf numFmtId="9" fontId="2" fillId="2" borderId="0" xfId="0" applyNumberFormat="1" applyFont="1" applyFill="1"/>
    <xf numFmtId="0" fontId="0" fillId="2" borderId="0" xfId="0" applyFill="1"/>
    <xf numFmtId="0" fontId="2" fillId="2" borderId="0" xfId="0" applyFont="1" applyFill="1"/>
    <xf numFmtId="0" fontId="3" fillId="3" borderId="0" xfId="0" applyFont="1" applyFill="1"/>
    <xf numFmtId="3" fontId="0" fillId="3" borderId="0" xfId="1" applyNumberFormat="1" applyFont="1" applyFill="1"/>
    <xf numFmtId="0" fontId="0" fillId="3" borderId="0" xfId="0" applyFill="1"/>
    <xf numFmtId="3" fontId="3" fillId="3" borderId="0" xfId="0" applyNumberFormat="1" applyFont="1" applyFill="1"/>
    <xf numFmtId="3" fontId="0" fillId="4" borderId="0" xfId="1" applyNumberFormat="1" applyFont="1" applyFill="1"/>
    <xf numFmtId="3" fontId="0" fillId="5" borderId="0" xfId="1" applyNumberFormat="1" applyFont="1" applyFill="1"/>
    <xf numFmtId="3" fontId="0" fillId="0" borderId="1" xfId="1" applyNumberFormat="1" applyFont="1" applyBorder="1"/>
    <xf numFmtId="165" fontId="0" fillId="0" borderId="1" xfId="2" applyNumberFormat="1" applyFont="1" applyBorder="1"/>
    <xf numFmtId="0" fontId="0" fillId="0" borderId="1" xfId="0" applyBorder="1"/>
    <xf numFmtId="1" fontId="2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91CA-B277-40C5-9F76-C8642C725AE7}">
  <dimension ref="A1:W28"/>
  <sheetViews>
    <sheetView tabSelected="1" workbookViewId="0">
      <selection activeCell="I15" sqref="I15"/>
    </sheetView>
  </sheetViews>
  <sheetFormatPr baseColWidth="10" defaultColWidth="8.83203125" defaultRowHeight="15" x14ac:dyDescent="0.2"/>
  <cols>
    <col min="1" max="1" width="9.6640625" bestFit="1" customWidth="1"/>
    <col min="2" max="2" width="10.1640625" style="3" customWidth="1"/>
    <col min="3" max="5" width="7.6640625" style="3" customWidth="1"/>
    <col min="6" max="6" width="28.5" bestFit="1" customWidth="1"/>
    <col min="7" max="7" width="4.83203125" customWidth="1"/>
    <col min="8" max="8" width="10.1640625" customWidth="1"/>
    <col min="9" max="9" width="10.5" style="3" customWidth="1"/>
    <col min="10" max="10" width="9.1640625" style="3" bestFit="1" customWidth="1"/>
    <col min="11" max="11" width="8.1640625" style="3" bestFit="1" customWidth="1"/>
    <col min="12" max="12" width="9.1640625" style="3" bestFit="1" customWidth="1"/>
    <col min="13" max="13" width="6.5" style="3" bestFit="1" customWidth="1"/>
    <col min="14" max="14" width="4.5" style="3" bestFit="1" customWidth="1"/>
    <col min="15" max="15" width="4.83203125" customWidth="1"/>
    <col min="16" max="16" width="14.33203125" customWidth="1"/>
    <col min="17" max="17" width="12.5" customWidth="1"/>
    <col min="18" max="18" width="11.1640625" bestFit="1" customWidth="1"/>
  </cols>
  <sheetData>
    <row r="1" spans="1:17" ht="48" x14ac:dyDescent="0.2">
      <c r="A1" s="4" t="s">
        <v>5</v>
      </c>
      <c r="B1" s="4" t="s">
        <v>6</v>
      </c>
      <c r="C1" s="4" t="s">
        <v>1</v>
      </c>
      <c r="D1" s="4" t="s">
        <v>2</v>
      </c>
      <c r="E1" s="4" t="s">
        <v>3</v>
      </c>
      <c r="H1" s="4" t="str">
        <f t="shared" ref="H1:H28" si="0">A1</f>
        <v>Date</v>
      </c>
      <c r="I1" s="4" t="s">
        <v>8</v>
      </c>
      <c r="J1" s="4" t="s">
        <v>9</v>
      </c>
      <c r="K1" s="4" t="s">
        <v>1</v>
      </c>
      <c r="L1" s="4" t="s">
        <v>11</v>
      </c>
      <c r="M1" s="4" t="s">
        <v>10</v>
      </c>
      <c r="N1" s="4" t="s">
        <v>9</v>
      </c>
    </row>
    <row r="2" spans="1:17" x14ac:dyDescent="0.2">
      <c r="A2" s="2">
        <v>43899</v>
      </c>
      <c r="B2" s="3">
        <v>704</v>
      </c>
      <c r="C2" s="5">
        <f t="shared" ref="C2:C7" si="1">+B2/$P$14*1000000</f>
        <v>2.1515892420537894</v>
      </c>
      <c r="D2"/>
      <c r="E2"/>
      <c r="H2" s="2">
        <f t="shared" si="0"/>
        <v>43899</v>
      </c>
      <c r="I2" s="3">
        <f>+B2</f>
        <v>704</v>
      </c>
      <c r="J2" s="3">
        <f t="shared" ref="J2:J28" si="2">IF(I2&lt;=0,0, I2-B2)</f>
        <v>0</v>
      </c>
      <c r="K2" s="5">
        <f t="shared" ref="K2:K7" si="3">IF(I2&lt;=0,0, I2/$P$14*1000000)</f>
        <v>2.1515892420537894</v>
      </c>
      <c r="M2"/>
      <c r="N2"/>
    </row>
    <row r="3" spans="1:17" x14ac:dyDescent="0.2">
      <c r="A3" s="2">
        <f>+A2+1</f>
        <v>43900</v>
      </c>
      <c r="B3" s="3">
        <v>994</v>
      </c>
      <c r="C3" s="5">
        <f t="shared" si="1"/>
        <v>3.0378973105134475</v>
      </c>
      <c r="D3">
        <f>+B3-B2</f>
        <v>290</v>
      </c>
      <c r="E3" s="1">
        <f>+D3/B2</f>
        <v>0.41193181818181818</v>
      </c>
      <c r="H3" s="2">
        <f t="shared" si="0"/>
        <v>43900</v>
      </c>
      <c r="I3" s="3">
        <f>+B3</f>
        <v>994</v>
      </c>
      <c r="J3" s="3">
        <f t="shared" si="2"/>
        <v>0</v>
      </c>
      <c r="K3" s="5">
        <f t="shared" si="3"/>
        <v>3.0378973105134475</v>
      </c>
      <c r="L3" s="3">
        <f>IF(I3&lt;=0,0, I3-I2)</f>
        <v>290</v>
      </c>
      <c r="M3" s="1">
        <f>IF(I3&lt;=0,0, L3/I2)</f>
        <v>0.41193181818181818</v>
      </c>
      <c r="N3" s="1">
        <f>IF(I3&lt;=0,0,M3-E3)</f>
        <v>0</v>
      </c>
    </row>
    <row r="4" spans="1:17" x14ac:dyDescent="0.2">
      <c r="A4" s="2">
        <f t="shared" ref="A4:A7" si="4">+A3+1</f>
        <v>43901</v>
      </c>
      <c r="B4" s="3">
        <v>1301</v>
      </c>
      <c r="C4" s="5">
        <f t="shared" si="1"/>
        <v>3.9761613691931541</v>
      </c>
      <c r="D4">
        <f>+B4-B3</f>
        <v>307</v>
      </c>
      <c r="E4" s="1">
        <f>+D4/B3</f>
        <v>0.30885311871227367</v>
      </c>
      <c r="H4" s="2">
        <f t="shared" si="0"/>
        <v>43901</v>
      </c>
      <c r="I4" s="3">
        <f>+B4</f>
        <v>1301</v>
      </c>
      <c r="J4" s="3">
        <f t="shared" si="2"/>
        <v>0</v>
      </c>
      <c r="K4" s="5">
        <f t="shared" si="3"/>
        <v>3.9761613691931541</v>
      </c>
      <c r="L4" s="3">
        <f>IF(I4&lt;=0,0, I4-I3)</f>
        <v>307</v>
      </c>
      <c r="M4" s="1">
        <f>IF(I4&lt;=0,0, L4/I3)</f>
        <v>0.30885311871227367</v>
      </c>
      <c r="N4" s="1">
        <f>IF(I4&lt;=0,0,M4-E4)</f>
        <v>0</v>
      </c>
    </row>
    <row r="5" spans="1:17" x14ac:dyDescent="0.2">
      <c r="A5" s="2">
        <f t="shared" si="4"/>
        <v>43902</v>
      </c>
      <c r="B5" s="3">
        <v>1697</v>
      </c>
      <c r="C5" s="5">
        <f t="shared" si="1"/>
        <v>5.1864303178484112</v>
      </c>
      <c r="D5">
        <f>+B5-B4</f>
        <v>396</v>
      </c>
      <c r="E5" s="1">
        <f>+D5/B4</f>
        <v>0.30438124519600307</v>
      </c>
      <c r="H5" s="2">
        <f t="shared" si="0"/>
        <v>43902</v>
      </c>
      <c r="I5" s="3">
        <f>+B5</f>
        <v>1697</v>
      </c>
      <c r="J5" s="3">
        <f t="shared" si="2"/>
        <v>0</v>
      </c>
      <c r="K5" s="5">
        <f t="shared" si="3"/>
        <v>5.1864303178484112</v>
      </c>
      <c r="L5" s="3">
        <f>IF(I5&lt;=0,0, I5-I4)</f>
        <v>396</v>
      </c>
      <c r="M5" s="1">
        <f>IF(I5&lt;=0,0, L5/I4)</f>
        <v>0.30438124519600307</v>
      </c>
      <c r="N5" s="1">
        <f>IF(I5&lt;=0,0,M5-E5)</f>
        <v>0</v>
      </c>
    </row>
    <row r="6" spans="1:17" x14ac:dyDescent="0.2">
      <c r="A6" s="2">
        <f t="shared" si="4"/>
        <v>43903</v>
      </c>
      <c r="B6" s="3">
        <v>2247</v>
      </c>
      <c r="C6" s="5">
        <f t="shared" si="1"/>
        <v>6.8673594132029336</v>
      </c>
      <c r="D6">
        <f>+B6-B5</f>
        <v>550</v>
      </c>
      <c r="E6" s="1">
        <f>+D6/B5</f>
        <v>0.32410135533294049</v>
      </c>
      <c r="H6" s="2">
        <f t="shared" si="0"/>
        <v>43903</v>
      </c>
      <c r="I6" s="3">
        <f>+B6</f>
        <v>2247</v>
      </c>
      <c r="J6" s="3">
        <f t="shared" si="2"/>
        <v>0</v>
      </c>
      <c r="K6" s="5">
        <f t="shared" si="3"/>
        <v>6.8673594132029336</v>
      </c>
      <c r="L6" s="3">
        <f>IF(I6&lt;=0,0, I6-I5)</f>
        <v>550</v>
      </c>
      <c r="M6" s="1">
        <f>IF(I6&lt;=0,0, L6/I5)</f>
        <v>0.32410135533294049</v>
      </c>
      <c r="N6" s="1">
        <f>IF(I6&lt;=0,0,M6-E6)</f>
        <v>0</v>
      </c>
    </row>
    <row r="7" spans="1:17" x14ac:dyDescent="0.2">
      <c r="A7" s="2">
        <f t="shared" si="4"/>
        <v>43904</v>
      </c>
      <c r="B7" s="3">
        <v>2943</v>
      </c>
      <c r="C7" s="5">
        <f t="shared" si="1"/>
        <v>8.9944987775061129</v>
      </c>
      <c r="D7">
        <f>+B7-B6</f>
        <v>696</v>
      </c>
      <c r="E7" s="1">
        <f>+D7/B6</f>
        <v>0.30974632843791722</v>
      </c>
      <c r="H7" s="2">
        <f t="shared" si="0"/>
        <v>43904</v>
      </c>
      <c r="I7" s="3">
        <f t="shared" ref="I7" si="5">+B7</f>
        <v>2943</v>
      </c>
      <c r="J7" s="3">
        <f t="shared" si="2"/>
        <v>0</v>
      </c>
      <c r="K7" s="5">
        <f t="shared" si="3"/>
        <v>8.9944987775061129</v>
      </c>
      <c r="L7" s="3">
        <f>IF(I7&lt;=0,0, I7-I6)</f>
        <v>696</v>
      </c>
      <c r="M7" s="1">
        <f>IF(I7&lt;=0,0, L7/I6)</f>
        <v>0.30974632843791722</v>
      </c>
      <c r="N7" s="1">
        <f>IF(I7&lt;=0,0,M7-E7)</f>
        <v>0</v>
      </c>
    </row>
    <row r="8" spans="1:17" s="16" customFormat="1" x14ac:dyDescent="0.2">
      <c r="A8" s="14" t="s">
        <v>7</v>
      </c>
      <c r="B8" s="15"/>
      <c r="C8" s="15"/>
      <c r="H8" s="17" t="str">
        <f t="shared" si="0"/>
        <v>FORECAST USING THE AVERAGE GROWTH RATE</v>
      </c>
      <c r="I8" s="15"/>
      <c r="J8" s="15"/>
      <c r="K8" s="15"/>
      <c r="L8" s="15"/>
    </row>
    <row r="9" spans="1:17" x14ac:dyDescent="0.2">
      <c r="A9" s="2">
        <f>+A7+1</f>
        <v>43905</v>
      </c>
      <c r="B9" s="3">
        <f>ROUND(B7+(B7*$E$9),0)</f>
        <v>3919</v>
      </c>
      <c r="C9" s="5">
        <f t="shared" ref="C9:C28" si="6">+B9/$P$14*1000000</f>
        <v>11.977383863080684</v>
      </c>
      <c r="D9"/>
      <c r="E9" s="10">
        <f>AVERAGE(E3:E8)</f>
        <v>0.33180277317219053</v>
      </c>
      <c r="H9" s="2">
        <f t="shared" si="0"/>
        <v>43905</v>
      </c>
      <c r="I9" s="18">
        <v>3680</v>
      </c>
      <c r="J9" s="3">
        <f t="shared" si="2"/>
        <v>-239</v>
      </c>
      <c r="K9" s="5">
        <f t="shared" ref="K9:K28" si="7">IF(I9&lt;=0,0, I9/$P$14*1000000)</f>
        <v>11.246943765281175</v>
      </c>
      <c r="L9" s="3">
        <f>IF(I9&lt;=0,0, I9-I7)</f>
        <v>737</v>
      </c>
      <c r="M9" s="10">
        <f>IF(I9&lt;=0,0, L9/I7)</f>
        <v>0.25042473666326875</v>
      </c>
      <c r="N9" s="10">
        <f t="shared" ref="N9:N28" si="8">IF(I9&lt;=0,0,M9-E9)</f>
        <v>-8.1378036508921781E-2</v>
      </c>
    </row>
    <row r="10" spans="1:17" x14ac:dyDescent="0.2">
      <c r="A10" s="2">
        <f t="shared" ref="A10" si="9">+A9+1</f>
        <v>43906</v>
      </c>
      <c r="B10" s="3">
        <f t="shared" ref="B10:B28" si="10">ROUND(B9+(B9*$E$9),0)</f>
        <v>5219</v>
      </c>
      <c r="C10" s="5">
        <f t="shared" si="6"/>
        <v>15.950488997555011</v>
      </c>
      <c r="E10" s="10">
        <f>+E9</f>
        <v>0.33180277317219053</v>
      </c>
      <c r="H10" s="2">
        <f t="shared" si="0"/>
        <v>43906</v>
      </c>
      <c r="I10" s="18">
        <v>4663</v>
      </c>
      <c r="J10" s="3">
        <f t="shared" si="2"/>
        <v>-556</v>
      </c>
      <c r="K10" s="5">
        <f t="shared" si="7"/>
        <v>14.25122249388753</v>
      </c>
      <c r="L10" s="3">
        <f t="shared" ref="L10:L28" si="11">IF(I10&lt;=0,0, I10-I9)</f>
        <v>983</v>
      </c>
      <c r="M10" s="10">
        <f t="shared" ref="M10:M28" si="12">IF(I10&lt;=0,0, L10/I9)</f>
        <v>0.26711956521739133</v>
      </c>
      <c r="N10" s="10">
        <f t="shared" si="8"/>
        <v>-6.4683207954799204E-2</v>
      </c>
    </row>
    <row r="11" spans="1:17" x14ac:dyDescent="0.2">
      <c r="A11" s="2">
        <f t="shared" ref="A11:A17" si="13">+A10+1</f>
        <v>43907</v>
      </c>
      <c r="B11" s="3">
        <f t="shared" si="10"/>
        <v>6951</v>
      </c>
      <c r="C11" s="5">
        <f t="shared" si="6"/>
        <v>21.24388753056235</v>
      </c>
      <c r="E11" s="10">
        <f t="shared" ref="E11:E28" si="14">+E10</f>
        <v>0.33180277317219053</v>
      </c>
      <c r="H11" s="2">
        <f t="shared" si="0"/>
        <v>43907</v>
      </c>
      <c r="I11" s="18">
        <v>6411</v>
      </c>
      <c r="J11" s="3">
        <f t="shared" si="2"/>
        <v>-540</v>
      </c>
      <c r="K11" s="5">
        <f t="shared" si="7"/>
        <v>19.593520782396091</v>
      </c>
      <c r="L11" s="3">
        <f t="shared" si="11"/>
        <v>1748</v>
      </c>
      <c r="M11" s="10">
        <f t="shared" si="12"/>
        <v>0.37486596611623418</v>
      </c>
      <c r="N11" s="10">
        <f t="shared" si="8"/>
        <v>4.3063192944043649E-2</v>
      </c>
    </row>
    <row r="12" spans="1:17" x14ac:dyDescent="0.2">
      <c r="A12" s="2">
        <f t="shared" si="13"/>
        <v>43908</v>
      </c>
      <c r="B12" s="3">
        <f t="shared" si="10"/>
        <v>9257</v>
      </c>
      <c r="C12" s="5">
        <f t="shared" si="6"/>
        <v>28.291564792176036</v>
      </c>
      <c r="E12" s="10">
        <f t="shared" si="14"/>
        <v>0.33180277317219053</v>
      </c>
      <c r="H12" s="2">
        <f t="shared" si="0"/>
        <v>43908</v>
      </c>
      <c r="I12" s="18">
        <v>9259</v>
      </c>
      <c r="J12" s="3">
        <f t="shared" si="2"/>
        <v>2</v>
      </c>
      <c r="K12" s="5">
        <f t="shared" si="7"/>
        <v>28.297677261613689</v>
      </c>
      <c r="L12" s="3">
        <f t="shared" si="11"/>
        <v>2848</v>
      </c>
      <c r="M12" s="10">
        <f t="shared" si="12"/>
        <v>0.44423646856964594</v>
      </c>
      <c r="N12" s="10">
        <f t="shared" si="8"/>
        <v>0.1124336953974554</v>
      </c>
    </row>
    <row r="13" spans="1:17" x14ac:dyDescent="0.2">
      <c r="A13" s="2">
        <f t="shared" si="13"/>
        <v>43909</v>
      </c>
      <c r="B13" s="3">
        <f t="shared" si="10"/>
        <v>12328</v>
      </c>
      <c r="C13" s="5">
        <f t="shared" si="6"/>
        <v>37.677261613691932</v>
      </c>
      <c r="E13" s="10">
        <f t="shared" si="14"/>
        <v>0.33180277317219053</v>
      </c>
      <c r="H13" s="2">
        <f t="shared" si="0"/>
        <v>43909</v>
      </c>
      <c r="I13" s="18">
        <v>13789</v>
      </c>
      <c r="J13" s="3">
        <f t="shared" si="2"/>
        <v>1461</v>
      </c>
      <c r="K13" s="5">
        <f t="shared" si="7"/>
        <v>42.142420537897308</v>
      </c>
      <c r="L13" s="3">
        <f t="shared" si="11"/>
        <v>4530</v>
      </c>
      <c r="M13" s="10">
        <f t="shared" si="12"/>
        <v>0.48925369910357491</v>
      </c>
      <c r="N13" s="10">
        <f t="shared" si="8"/>
        <v>0.15745092593138438</v>
      </c>
    </row>
    <row r="14" spans="1:17" x14ac:dyDescent="0.2">
      <c r="A14" s="2">
        <f t="shared" si="13"/>
        <v>43910</v>
      </c>
      <c r="B14" s="3">
        <f t="shared" si="10"/>
        <v>16418</v>
      </c>
      <c r="C14" s="5">
        <f t="shared" si="6"/>
        <v>50.177261613691932</v>
      </c>
      <c r="E14" s="10">
        <f t="shared" si="14"/>
        <v>0.33180277317219053</v>
      </c>
      <c r="H14" s="2">
        <f t="shared" si="0"/>
        <v>43910</v>
      </c>
      <c r="I14" s="18">
        <v>19383</v>
      </c>
      <c r="J14" s="3">
        <f t="shared" ref="J14" si="15">IF(I14&lt;=0,0, I14-B14)</f>
        <v>2965</v>
      </c>
      <c r="K14" s="5">
        <f t="shared" si="7"/>
        <v>59.238997555012226</v>
      </c>
      <c r="L14" s="3">
        <f t="shared" si="11"/>
        <v>5594</v>
      </c>
      <c r="M14" s="10">
        <f t="shared" si="12"/>
        <v>0.40568569149321926</v>
      </c>
      <c r="N14" s="10">
        <f t="shared" si="8"/>
        <v>7.3882918321028723E-2</v>
      </c>
      <c r="P14" s="20">
        <v>327200000</v>
      </c>
      <c r="Q14" t="s">
        <v>0</v>
      </c>
    </row>
    <row r="15" spans="1:17" x14ac:dyDescent="0.2">
      <c r="A15" s="2">
        <f t="shared" si="13"/>
        <v>43911</v>
      </c>
      <c r="B15" s="3">
        <f t="shared" si="10"/>
        <v>21866</v>
      </c>
      <c r="C15" s="5">
        <f t="shared" si="6"/>
        <v>66.827628361858189</v>
      </c>
      <c r="E15" s="10">
        <f t="shared" si="14"/>
        <v>0.33180277317219053</v>
      </c>
      <c r="H15" s="2">
        <f t="shared" si="0"/>
        <v>43911</v>
      </c>
      <c r="I15" s="18">
        <v>24207</v>
      </c>
      <c r="J15" s="3">
        <f t="shared" si="2"/>
        <v>2341</v>
      </c>
      <c r="K15" s="5">
        <f t="shared" si="7"/>
        <v>73.982273838630803</v>
      </c>
      <c r="L15" s="3">
        <f t="shared" si="11"/>
        <v>4824</v>
      </c>
      <c r="M15" s="10">
        <f t="shared" si="12"/>
        <v>0.24887788268069957</v>
      </c>
      <c r="N15" s="10">
        <f t="shared" si="8"/>
        <v>-8.292489049149096E-2</v>
      </c>
    </row>
    <row r="16" spans="1:17" x14ac:dyDescent="0.2">
      <c r="A16" s="2">
        <f t="shared" si="13"/>
        <v>43912</v>
      </c>
      <c r="B16" s="3">
        <f t="shared" si="10"/>
        <v>29121</v>
      </c>
      <c r="C16" s="5">
        <f t="shared" si="6"/>
        <v>89.000611246943762</v>
      </c>
      <c r="E16" s="10">
        <f t="shared" si="14"/>
        <v>0.33180277317219053</v>
      </c>
      <c r="H16" s="2">
        <f t="shared" si="0"/>
        <v>43912</v>
      </c>
      <c r="I16" s="19">
        <f t="shared" ref="I16:I28" si="16">I15*(1+AVERAGE(M11:M15))</f>
        <v>33710.27947413388</v>
      </c>
      <c r="J16" s="3">
        <f t="shared" si="2"/>
        <v>4589.2794741338803</v>
      </c>
      <c r="K16" s="5">
        <f t="shared" si="7"/>
        <v>103.02652651018913</v>
      </c>
      <c r="L16" s="3">
        <f t="shared" si="11"/>
        <v>9503.2794741338803</v>
      </c>
      <c r="M16" s="10">
        <f t="shared" si="12"/>
        <v>0.39258394159267485</v>
      </c>
      <c r="N16" s="10">
        <f t="shared" si="8"/>
        <v>6.0781168420484311E-2</v>
      </c>
    </row>
    <row r="17" spans="1:23" x14ac:dyDescent="0.2">
      <c r="A17" s="6">
        <f t="shared" si="13"/>
        <v>43913</v>
      </c>
      <c r="B17" s="7">
        <f t="shared" si="10"/>
        <v>38783</v>
      </c>
      <c r="C17" s="8">
        <f t="shared" si="6"/>
        <v>118.5299511002445</v>
      </c>
      <c r="D17" s="7"/>
      <c r="E17" s="11">
        <f t="shared" si="14"/>
        <v>0.33180277317219053</v>
      </c>
      <c r="F17" s="12" t="s">
        <v>4</v>
      </c>
      <c r="H17" s="6">
        <f t="shared" si="0"/>
        <v>43913</v>
      </c>
      <c r="I17" s="19">
        <f t="shared" si="16"/>
        <v>47063.849443285333</v>
      </c>
      <c r="J17" s="7">
        <f t="shared" si="2"/>
        <v>8280.8494432853331</v>
      </c>
      <c r="K17" s="8">
        <f t="shared" si="7"/>
        <v>143.83817067018745</v>
      </c>
      <c r="L17" s="7">
        <f t="shared" si="11"/>
        <v>13353.569969151453</v>
      </c>
      <c r="M17" s="11">
        <f t="shared" si="12"/>
        <v>0.39612753668796297</v>
      </c>
      <c r="N17" s="11">
        <f t="shared" si="8"/>
        <v>6.4324763515772432E-2</v>
      </c>
      <c r="P17" s="20">
        <v>24747</v>
      </c>
      <c r="Q17" t="s">
        <v>12</v>
      </c>
    </row>
    <row r="18" spans="1:23" x14ac:dyDescent="0.2">
      <c r="A18" s="6">
        <f t="shared" ref="A18:A28" si="17">+A17+1</f>
        <v>43914</v>
      </c>
      <c r="B18" s="7">
        <f t="shared" si="10"/>
        <v>51651</v>
      </c>
      <c r="C18" s="8">
        <f t="shared" si="6"/>
        <v>157.85757946210271</v>
      </c>
      <c r="D18" s="7"/>
      <c r="E18" s="11">
        <f t="shared" si="14"/>
        <v>0.33180277317219053</v>
      </c>
      <c r="F18" s="12" t="s">
        <v>4</v>
      </c>
      <c r="H18" s="6">
        <f t="shared" si="0"/>
        <v>43914</v>
      </c>
      <c r="I18" s="19">
        <f t="shared" si="16"/>
        <v>65254.297884915744</v>
      </c>
      <c r="J18" s="7">
        <f t="shared" si="2"/>
        <v>13603.297884915744</v>
      </c>
      <c r="K18" s="8">
        <f t="shared" si="7"/>
        <v>199.43245074852001</v>
      </c>
      <c r="L18" s="7">
        <f t="shared" si="11"/>
        <v>18190.448441630411</v>
      </c>
      <c r="M18" s="11">
        <f t="shared" si="12"/>
        <v>0.38650575031162626</v>
      </c>
      <c r="N18" s="11">
        <f t="shared" si="8"/>
        <v>5.4702977139435727E-2</v>
      </c>
      <c r="P18" s="20">
        <v>7375</v>
      </c>
      <c r="Q18" t="s">
        <v>13</v>
      </c>
    </row>
    <row r="19" spans="1:23" x14ac:dyDescent="0.2">
      <c r="A19" s="6">
        <f t="shared" si="17"/>
        <v>43915</v>
      </c>
      <c r="B19" s="7">
        <f t="shared" si="10"/>
        <v>68789</v>
      </c>
      <c r="C19" s="8">
        <f t="shared" si="6"/>
        <v>210.23533007334964</v>
      </c>
      <c r="D19" s="7"/>
      <c r="E19" s="11">
        <f t="shared" si="14"/>
        <v>0.33180277317219053</v>
      </c>
      <c r="F19" s="12" t="s">
        <v>4</v>
      </c>
      <c r="H19" s="6">
        <f t="shared" si="0"/>
        <v>43915</v>
      </c>
      <c r="I19" s="19">
        <f t="shared" si="16"/>
        <v>89134.510198476695</v>
      </c>
      <c r="J19" s="7">
        <f t="shared" si="2"/>
        <v>20345.510198476695</v>
      </c>
      <c r="K19" s="8">
        <f t="shared" si="7"/>
        <v>272.41598471417086</v>
      </c>
      <c r="L19" s="7">
        <f t="shared" si="11"/>
        <v>23880.212313560951</v>
      </c>
      <c r="M19" s="11">
        <f t="shared" si="12"/>
        <v>0.36595616055323654</v>
      </c>
      <c r="N19" s="11">
        <f t="shared" si="8"/>
        <v>3.4153387381046008E-2</v>
      </c>
      <c r="P19" s="21">
        <f>+P18/P17</f>
        <v>0.29801592112175213</v>
      </c>
    </row>
    <row r="20" spans="1:23" x14ac:dyDescent="0.2">
      <c r="A20" s="6">
        <f t="shared" si="17"/>
        <v>43916</v>
      </c>
      <c r="B20" s="7">
        <f t="shared" si="10"/>
        <v>91613</v>
      </c>
      <c r="C20" s="8">
        <f t="shared" si="6"/>
        <v>279.99083129584352</v>
      </c>
      <c r="D20" s="7"/>
      <c r="E20" s="11">
        <f t="shared" si="14"/>
        <v>0.33180277317219053</v>
      </c>
      <c r="F20" s="12" t="s">
        <v>4</v>
      </c>
      <c r="H20" s="6">
        <f t="shared" si="0"/>
        <v>43916</v>
      </c>
      <c r="I20" s="19">
        <f t="shared" si="16"/>
        <v>121045.57886735443</v>
      </c>
      <c r="J20" s="7">
        <f t="shared" si="2"/>
        <v>29432.57886735443</v>
      </c>
      <c r="K20" s="8">
        <f t="shared" si="7"/>
        <v>369.94370069484853</v>
      </c>
      <c r="L20" s="7">
        <f t="shared" si="11"/>
        <v>31911.068668877735</v>
      </c>
      <c r="M20" s="11">
        <f t="shared" si="12"/>
        <v>0.35801025436524014</v>
      </c>
      <c r="N20" s="11">
        <f t="shared" si="8"/>
        <v>2.6207481193049609E-2</v>
      </c>
      <c r="P20" s="22">
        <v>409</v>
      </c>
      <c r="Q20" t="s">
        <v>14</v>
      </c>
    </row>
    <row r="21" spans="1:23" x14ac:dyDescent="0.2">
      <c r="A21" s="6">
        <f t="shared" si="17"/>
        <v>43917</v>
      </c>
      <c r="B21" s="7">
        <f t="shared" si="10"/>
        <v>122010</v>
      </c>
      <c r="C21" s="8">
        <f t="shared" si="6"/>
        <v>372.8911980440098</v>
      </c>
      <c r="D21" s="7"/>
      <c r="E21" s="11">
        <f t="shared" si="14"/>
        <v>0.33180277317219053</v>
      </c>
      <c r="F21" s="12" t="s">
        <v>4</v>
      </c>
      <c r="H21" s="6">
        <f t="shared" si="0"/>
        <v>43917</v>
      </c>
      <c r="I21" s="19">
        <f t="shared" si="16"/>
        <v>167023.13556818821</v>
      </c>
      <c r="J21" s="7">
        <f t="shared" si="2"/>
        <v>45013.135568188212</v>
      </c>
      <c r="K21" s="8">
        <f t="shared" si="7"/>
        <v>510.4619057707464</v>
      </c>
      <c r="L21" s="7">
        <f t="shared" si="11"/>
        <v>45977.556700833782</v>
      </c>
      <c r="M21" s="11">
        <f t="shared" si="12"/>
        <v>0.37983672870214813</v>
      </c>
      <c r="N21" s="11">
        <f t="shared" si="8"/>
        <v>4.8033955529957595E-2</v>
      </c>
      <c r="P21" s="23">
        <f>+P20*P19</f>
        <v>121.88851173879662</v>
      </c>
      <c r="Q21" s="9" t="s">
        <v>15</v>
      </c>
    </row>
    <row r="22" spans="1:23" x14ac:dyDescent="0.2">
      <c r="A22" s="6">
        <f t="shared" si="17"/>
        <v>43918</v>
      </c>
      <c r="B22" s="7">
        <f t="shared" si="10"/>
        <v>162493</v>
      </c>
      <c r="C22" s="8">
        <f t="shared" si="6"/>
        <v>496.61674816625919</v>
      </c>
      <c r="D22" s="7"/>
      <c r="E22" s="11">
        <f t="shared" si="14"/>
        <v>0.33180277317219053</v>
      </c>
      <c r="F22" s="12" t="s">
        <v>4</v>
      </c>
      <c r="H22" s="6">
        <f t="shared" si="0"/>
        <v>43918</v>
      </c>
      <c r="I22" s="19">
        <f t="shared" si="16"/>
        <v>230038.84110663802</v>
      </c>
      <c r="J22" s="7">
        <f t="shared" si="2"/>
        <v>67545.841106638021</v>
      </c>
      <c r="K22" s="8">
        <f t="shared" si="7"/>
        <v>703.05269286869805</v>
      </c>
      <c r="L22" s="7">
        <f t="shared" si="11"/>
        <v>63015.705538449809</v>
      </c>
      <c r="M22" s="11">
        <f t="shared" si="12"/>
        <v>0.37728728612404278</v>
      </c>
      <c r="N22" s="11">
        <f t="shared" si="8"/>
        <v>4.5484512951852241E-2</v>
      </c>
    </row>
    <row r="23" spans="1:23" x14ac:dyDescent="0.2">
      <c r="A23" s="6">
        <f t="shared" si="17"/>
        <v>43919</v>
      </c>
      <c r="B23" s="7">
        <f t="shared" si="10"/>
        <v>216409</v>
      </c>
      <c r="C23" s="8">
        <f t="shared" si="6"/>
        <v>661.39669926650367</v>
      </c>
      <c r="D23" s="7"/>
      <c r="E23" s="11">
        <f t="shared" si="14"/>
        <v>0.33180277317219053</v>
      </c>
      <c r="F23" s="12" t="s">
        <v>4</v>
      </c>
      <c r="H23" s="6">
        <f t="shared" si="0"/>
        <v>43919</v>
      </c>
      <c r="I23" s="19">
        <f t="shared" si="16"/>
        <v>315962.77328970481</v>
      </c>
      <c r="J23" s="7">
        <f t="shared" si="2"/>
        <v>99553.773289704812</v>
      </c>
      <c r="K23" s="8">
        <f t="shared" si="7"/>
        <v>965.65639758467239</v>
      </c>
      <c r="L23" s="7">
        <f t="shared" si="11"/>
        <v>85923.93218306679</v>
      </c>
      <c r="M23" s="11">
        <f t="shared" si="12"/>
        <v>0.3735192360112588</v>
      </c>
      <c r="N23" s="11">
        <f t="shared" si="8"/>
        <v>4.1716462839068269E-2</v>
      </c>
      <c r="P23" s="13" t="s">
        <v>16</v>
      </c>
      <c r="Q23" s="12"/>
      <c r="R23" s="12"/>
      <c r="S23" s="12"/>
      <c r="T23" s="12"/>
      <c r="U23" s="12"/>
      <c r="V23" s="12"/>
      <c r="W23" s="12"/>
    </row>
    <row r="24" spans="1:23" x14ac:dyDescent="0.2">
      <c r="A24" s="6">
        <f t="shared" si="17"/>
        <v>43920</v>
      </c>
      <c r="B24" s="7">
        <f t="shared" si="10"/>
        <v>288214</v>
      </c>
      <c r="C24" s="8">
        <f t="shared" si="6"/>
        <v>880.84963325183378</v>
      </c>
      <c r="D24" s="7"/>
      <c r="E24" s="11">
        <f t="shared" si="14"/>
        <v>0.33180277317219053</v>
      </c>
      <c r="F24" s="12" t="s">
        <v>4</v>
      </c>
      <c r="H24" s="6">
        <f t="shared" si="0"/>
        <v>43920</v>
      </c>
      <c r="I24" s="19">
        <f t="shared" si="16"/>
        <v>433160.29596213182</v>
      </c>
      <c r="J24" s="7">
        <f t="shared" si="2"/>
        <v>144946.29596213182</v>
      </c>
      <c r="K24" s="8">
        <f t="shared" si="7"/>
        <v>1323.8395353365886</v>
      </c>
      <c r="L24" s="7">
        <f t="shared" si="11"/>
        <v>117197.522672427</v>
      </c>
      <c r="M24" s="11">
        <f t="shared" si="12"/>
        <v>0.37092193315118532</v>
      </c>
      <c r="N24" s="11">
        <f t="shared" si="8"/>
        <v>3.9119159978994789E-2</v>
      </c>
    </row>
    <row r="25" spans="1:23" x14ac:dyDescent="0.2">
      <c r="A25" s="6">
        <f t="shared" si="17"/>
        <v>43921</v>
      </c>
      <c r="B25" s="7">
        <f t="shared" si="10"/>
        <v>383844</v>
      </c>
      <c r="C25" s="8">
        <f t="shared" si="6"/>
        <v>1173.1173594132031</v>
      </c>
      <c r="D25" s="7"/>
      <c r="E25" s="11">
        <f t="shared" si="14"/>
        <v>0.33180277317219053</v>
      </c>
      <c r="F25" s="12" t="s">
        <v>4</v>
      </c>
      <c r="H25" s="6">
        <f t="shared" si="0"/>
        <v>43921</v>
      </c>
      <c r="I25" s="19">
        <f t="shared" si="16"/>
        <v>594259.14541038696</v>
      </c>
      <c r="J25" s="7">
        <f t="shared" si="2"/>
        <v>210415.14541038696</v>
      </c>
      <c r="K25" s="8">
        <f t="shared" si="7"/>
        <v>1816.1954321833343</v>
      </c>
      <c r="L25" s="7">
        <f t="shared" si="11"/>
        <v>161098.84944825515</v>
      </c>
      <c r="M25" s="11">
        <f t="shared" si="12"/>
        <v>0.37191508767077514</v>
      </c>
      <c r="N25" s="11">
        <f t="shared" si="8"/>
        <v>4.01123144985846E-2</v>
      </c>
    </row>
    <row r="26" spans="1:23" x14ac:dyDescent="0.2">
      <c r="A26" s="6">
        <f t="shared" si="17"/>
        <v>43922</v>
      </c>
      <c r="B26" s="7">
        <f t="shared" si="10"/>
        <v>511205</v>
      </c>
      <c r="C26" s="8">
        <f t="shared" si="6"/>
        <v>1562.3624694376529</v>
      </c>
      <c r="D26" s="7"/>
      <c r="E26" s="11">
        <f t="shared" si="14"/>
        <v>0.33180277317219053</v>
      </c>
      <c r="F26" s="12" t="s">
        <v>4</v>
      </c>
      <c r="H26" s="6">
        <f t="shared" si="0"/>
        <v>43922</v>
      </c>
      <c r="I26" s="19">
        <f t="shared" si="16"/>
        <v>816925.70244629506</v>
      </c>
      <c r="J26" s="7">
        <f t="shared" si="2"/>
        <v>305720.70244629506</v>
      </c>
      <c r="K26" s="8">
        <f t="shared" si="7"/>
        <v>2496.716694518017</v>
      </c>
      <c r="L26" s="7">
        <f t="shared" si="11"/>
        <v>222666.5570359081</v>
      </c>
      <c r="M26" s="11">
        <f t="shared" si="12"/>
        <v>0.37469605433188197</v>
      </c>
      <c r="N26" s="11">
        <f t="shared" si="8"/>
        <v>4.2893281159691432E-2</v>
      </c>
    </row>
    <row r="27" spans="1:23" x14ac:dyDescent="0.2">
      <c r="A27" s="6">
        <f t="shared" si="17"/>
        <v>43923</v>
      </c>
      <c r="B27" s="7">
        <f t="shared" si="10"/>
        <v>680824</v>
      </c>
      <c r="C27" s="8">
        <f t="shared" si="6"/>
        <v>2080.757946210269</v>
      </c>
      <c r="D27" s="7"/>
      <c r="E27" s="11">
        <f t="shared" si="14"/>
        <v>0.33180277317219053</v>
      </c>
      <c r="F27" s="12" t="s">
        <v>4</v>
      </c>
      <c r="H27" s="6">
        <f t="shared" si="0"/>
        <v>43923</v>
      </c>
      <c r="I27" s="19">
        <f t="shared" si="16"/>
        <v>1122184.6300310274</v>
      </c>
      <c r="J27" s="7">
        <f t="shared" si="2"/>
        <v>441360.63003102737</v>
      </c>
      <c r="K27" s="8">
        <f t="shared" si="7"/>
        <v>3429.6596272341912</v>
      </c>
      <c r="L27" s="7">
        <f t="shared" si="11"/>
        <v>305258.9275847323</v>
      </c>
      <c r="M27" s="11">
        <f t="shared" si="12"/>
        <v>0.37366791945782868</v>
      </c>
      <c r="N27" s="11">
        <f t="shared" si="8"/>
        <v>4.1865146285638144E-2</v>
      </c>
    </row>
    <row r="28" spans="1:23" x14ac:dyDescent="0.2">
      <c r="A28" s="6">
        <f t="shared" si="17"/>
        <v>43924</v>
      </c>
      <c r="B28" s="7">
        <f t="shared" si="10"/>
        <v>906723</v>
      </c>
      <c r="C28" s="8">
        <f t="shared" si="6"/>
        <v>2771.1583129584355</v>
      </c>
      <c r="D28" s="7"/>
      <c r="E28" s="11">
        <f t="shared" si="14"/>
        <v>0.33180277317219053</v>
      </c>
      <c r="F28" s="12" t="s">
        <v>4</v>
      </c>
      <c r="H28" s="6">
        <f t="shared" si="0"/>
        <v>43924</v>
      </c>
      <c r="I28" s="19">
        <f t="shared" si="16"/>
        <v>1540696.7064536202</v>
      </c>
      <c r="J28" s="7">
        <f t="shared" si="2"/>
        <v>633973.70645362022</v>
      </c>
      <c r="K28" s="8">
        <f t="shared" si="7"/>
        <v>4708.7307654450497</v>
      </c>
      <c r="L28" s="7">
        <f t="shared" si="11"/>
        <v>418512.07642259286</v>
      </c>
      <c r="M28" s="11">
        <f t="shared" si="12"/>
        <v>0.37294404612458593</v>
      </c>
      <c r="N28" s="11">
        <f t="shared" si="8"/>
        <v>4.1141272952395391E-2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2020-03-15T21:54:23Z</dcterms:created>
  <dcterms:modified xsi:type="dcterms:W3CDTF">2020-03-22T07:00:00Z</dcterms:modified>
</cp:coreProperties>
</file>