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C50" i="4"/>
  <c r="C51" i="4"/>
  <c r="C52" i="4"/>
  <c r="C53" i="4"/>
  <c r="C54" i="4"/>
  <c r="C62" i="4"/>
  <c r="C2" i="4"/>
  <c r="C3" i="4"/>
  <c r="C10" i="4"/>
  <c r="C33" i="4"/>
  <c r="C56" i="4"/>
  <c r="C63" i="4"/>
  <c r="C64" i="4"/>
  <c r="C6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<sst xmlns="http://schemas.openxmlformats.org/spreadsheetml/2006/main" count="259" uniqueCount="139">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</sst>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5" xfId="0" applyBorder="1" applyAlignment="1">
      <alignment wrapText="1"/>
    </xf>
  </cellXfs>
  <cellStyles count="31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H12" sqref="H12:H18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11.980027548209366</v>
      </c>
      <c r="L1" s="15" t="s">
        <v>7</v>
      </c>
      <c r="M1" s="75">
        <v>43102</v>
      </c>
      <c r="O1" s="15" t="s">
        <v>127</v>
      </c>
      <c r="P1" s="57">
        <f>ROUND((M2-M1+1)/30, 2)</f>
        <v>4.03</v>
      </c>
    </row>
    <row r="2" spans="1:17" ht="30.75" thickBot="1" x14ac:dyDescent="0.3">
      <c r="A2" s="22">
        <v>1</v>
      </c>
      <c r="B2" s="77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1.7114325068870522</v>
      </c>
      <c r="L2" s="37" t="s">
        <v>117</v>
      </c>
      <c r="M2" s="75">
        <v>43222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43102.389537223338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43103.265995975853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15.188271604938272</v>
      </c>
      <c r="L4" s="15" t="s">
        <v>123</v>
      </c>
      <c r="M4" s="39">
        <f ca="1">M5*7</f>
        <v>10.155761316872427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43107.940442655934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C59/(M2-TODAY())</f>
        <v>2.1697530864197532</v>
      </c>
      <c r="L5" s="15" t="s">
        <v>124</v>
      </c>
      <c r="M5" s="39">
        <f ca="1">C69/(M2-TODAY())</f>
        <v>1.4508230452674895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43110.861971830986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43114.367806841045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128</v>
      </c>
      <c r="K7" s="39">
        <f ca="1">+K4*1.5</f>
        <v>22.782407407407408</v>
      </c>
      <c r="L7" s="15" t="s">
        <v>130</v>
      </c>
      <c r="M7" s="39">
        <f ca="1">+M4*1.5</f>
        <v>15.23364197530864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43117.873641851103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129</v>
      </c>
      <c r="K8" s="39">
        <f ca="1">+K5*1.5</f>
        <v>3.2546296296296298</v>
      </c>
      <c r="L8" s="15" t="s">
        <v>131</v>
      </c>
      <c r="M8" s="39">
        <f ca="1">+M5*1.5</f>
        <v>2.1762345679012345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43118.457947686111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43119.675251509048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6" t="s">
        <v>138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43120.259557344056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132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43123.765392354115</v>
      </c>
      <c r="E12" s="20">
        <f t="shared" si="0"/>
        <v>4</v>
      </c>
      <c r="F12" s="41" t="str">
        <f t="shared" ca="1" si="1"/>
        <v>DUE</v>
      </c>
      <c r="G12" s="59"/>
      <c r="H12" s="47">
        <f t="shared" ca="1" si="2"/>
        <v>6</v>
      </c>
      <c r="J12" s="62" t="s">
        <v>133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43127.271227364174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134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43130.777062374233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135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43134.282897384292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136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43137.788732394351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43140.710261569402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137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43142.463179074432</v>
      </c>
      <c r="E18" s="20">
        <f t="shared" si="0"/>
        <v>6</v>
      </c>
      <c r="F18" s="41" t="str">
        <f t="shared" ca="1" si="1"/>
        <v>SOON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43143.339637826946</v>
      </c>
      <c r="E19" s="20">
        <f t="shared" si="0"/>
        <v>6</v>
      </c>
      <c r="F19" s="41" t="str">
        <f t="shared" ca="1" si="1"/>
        <v/>
      </c>
      <c r="G19" s="59"/>
      <c r="H19" s="47" t="str">
        <f t="shared" ca="1" si="2"/>
        <v/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43146.845472837005</v>
      </c>
      <c r="E20" s="20">
        <f t="shared" si="0"/>
        <v>7</v>
      </c>
      <c r="F20" s="41" t="str">
        <f t="shared" ca="1" si="1"/>
        <v/>
      </c>
      <c r="G20" s="59"/>
      <c r="H20" s="47" t="str">
        <f t="shared" ca="1" si="2"/>
        <v/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43149.182696177042</v>
      </c>
      <c r="E21" s="20">
        <f t="shared" si="0"/>
        <v>7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43149.474849094549</v>
      </c>
      <c r="E22" s="20">
        <f t="shared" si="0"/>
        <v>7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43151.227766599579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43152.396378269601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43153.564989939623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43154.733601609645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43160.576659959748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43163.4981891348</v>
      </c>
      <c r="E28" s="20">
        <f t="shared" si="0"/>
        <v>9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43167.004024144859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125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43167.880482897373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125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43168.464788732381</v>
      </c>
      <c r="E31" s="20">
        <f t="shared" si="0"/>
        <v>10</v>
      </c>
      <c r="F31" s="41" t="str">
        <f t="shared" ca="1" si="1"/>
        <v/>
      </c>
      <c r="G31" s="59"/>
      <c r="H31" s="47" t="str">
        <f t="shared" ca="1" si="2"/>
        <v/>
      </c>
      <c r="J31" s="56" t="s">
        <v>125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43169.633400402403</v>
      </c>
      <c r="E32" s="20">
        <f t="shared" si="0"/>
        <v>10</v>
      </c>
      <c r="F32" s="41" t="str">
        <f t="shared" ca="1" si="1"/>
        <v/>
      </c>
      <c r="G32" s="59"/>
      <c r="H32" s="47" t="str">
        <f t="shared" ca="1" si="2"/>
        <v/>
      </c>
      <c r="J32" s="56" t="s">
        <v>125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43169.779476861157</v>
      </c>
      <c r="E33" s="20">
        <f t="shared" si="0"/>
        <v>10</v>
      </c>
      <c r="F33" s="41" t="str">
        <f t="shared" ca="1" si="1"/>
        <v/>
      </c>
      <c r="G33" s="59"/>
      <c r="H33" s="47" t="str">
        <f t="shared" ca="1" si="2"/>
        <v/>
      </c>
      <c r="J33" s="56" t="s">
        <v>125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43173.285311871216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43179.128370221319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43180.881287726348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125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43182.634205231378</v>
      </c>
      <c r="E37" s="20">
        <f t="shared" si="4"/>
        <v>12</v>
      </c>
      <c r="F37" s="41" t="str">
        <f t="shared" ca="1" si="1"/>
        <v/>
      </c>
      <c r="G37" s="59"/>
      <c r="H37" s="47" t="str">
        <f t="shared" ca="1" si="2"/>
        <v/>
      </c>
      <c r="J37" s="56" t="s">
        <v>125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43184.387122736407</v>
      </c>
      <c r="E38" s="20">
        <f t="shared" si="4"/>
        <v>12</v>
      </c>
      <c r="F38" s="41" t="str">
        <f t="shared" ca="1" si="1"/>
        <v/>
      </c>
      <c r="G38" s="59"/>
      <c r="H38" s="47" t="str">
        <f t="shared" ca="1" si="2"/>
        <v/>
      </c>
      <c r="J38" s="56" t="s">
        <v>125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43187.892957746466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125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43189.645875251495</v>
      </c>
      <c r="E40" s="20">
        <f t="shared" si="4"/>
        <v>13</v>
      </c>
      <c r="F40" s="41" t="str">
        <f t="shared" ca="1" si="1"/>
        <v/>
      </c>
      <c r="G40" s="59"/>
      <c r="H40" s="47" t="str">
        <f t="shared" ca="1" si="2"/>
        <v/>
      </c>
      <c r="J40" s="56" t="s">
        <v>125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43190.814486921518</v>
      </c>
      <c r="E41" s="20">
        <f t="shared" si="4"/>
        <v>13</v>
      </c>
      <c r="F41" s="41" t="str">
        <f t="shared" ca="1" si="1"/>
        <v/>
      </c>
      <c r="G41" s="59"/>
      <c r="H41" s="47" t="str">
        <f t="shared" ca="1" si="2"/>
        <v/>
      </c>
      <c r="J41" s="56" t="s">
        <v>125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43192.567404426547</v>
      </c>
      <c r="E42" s="20">
        <f t="shared" si="4"/>
        <v>13</v>
      </c>
      <c r="F42" s="41" t="str">
        <f t="shared" ca="1" si="1"/>
        <v/>
      </c>
      <c r="G42" s="59"/>
      <c r="H42" s="47" t="str">
        <f t="shared" ca="1" si="2"/>
        <v/>
      </c>
      <c r="J42" s="56" t="s">
        <v>125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43194.320321931576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125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43196.073239436606</v>
      </c>
      <c r="E44" s="20">
        <f t="shared" si="4"/>
        <v>14</v>
      </c>
      <c r="F44" s="41" t="str">
        <f t="shared" ca="1" si="1"/>
        <v/>
      </c>
      <c r="G44" s="59"/>
      <c r="H44" s="47" t="str">
        <f t="shared" ca="1" si="2"/>
        <v/>
      </c>
      <c r="J44" s="56" t="s">
        <v>125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43197.241851106628</v>
      </c>
      <c r="E45" s="20">
        <f t="shared" si="4"/>
        <v>14</v>
      </c>
      <c r="F45" s="41" t="str">
        <f t="shared" ca="1" si="1"/>
        <v/>
      </c>
      <c r="G45" s="59"/>
      <c r="H45" s="47" t="str">
        <f t="shared" ca="1" si="2"/>
        <v/>
      </c>
      <c r="J45" s="56" t="s">
        <v>125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43198.994768611657</v>
      </c>
      <c r="E46" s="20">
        <f t="shared" si="4"/>
        <v>14</v>
      </c>
      <c r="F46" s="41" t="str">
        <f t="shared" ca="1" si="1"/>
        <v/>
      </c>
      <c r="G46" s="59"/>
      <c r="H46" s="47" t="str">
        <f t="shared" ca="1" si="2"/>
        <v/>
      </c>
      <c r="J46" s="56" t="s">
        <v>125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43200.747686116687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125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43204.253521126746</v>
      </c>
      <c r="E48" s="20">
        <f t="shared" si="4"/>
        <v>15</v>
      </c>
      <c r="F48" s="41" t="str">
        <f t="shared" ca="1" si="1"/>
        <v/>
      </c>
      <c r="G48" s="59"/>
      <c r="H48" s="47" t="str">
        <f t="shared" ca="1" si="2"/>
        <v/>
      </c>
      <c r="J48" s="56" t="s">
        <v>125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43205.422132796768</v>
      </c>
      <c r="E49" s="20">
        <f t="shared" si="4"/>
        <v>15</v>
      </c>
      <c r="F49" s="41" t="str">
        <f t="shared" ca="1" si="1"/>
        <v/>
      </c>
      <c r="G49" s="59"/>
      <c r="H49" s="47" t="str">
        <f t="shared" ca="1" si="2"/>
        <v/>
      </c>
      <c r="J49" s="56" t="s">
        <v>125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43208.927967806827</v>
      </c>
      <c r="E50" s="20">
        <f t="shared" si="4"/>
        <v>16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43212.433802816886</v>
      </c>
      <c r="E51" s="20">
        <f t="shared" si="4"/>
        <v>16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43215.939637826945</v>
      </c>
      <c r="E52" s="20">
        <f t="shared" si="4"/>
        <v>17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43219.445472837004</v>
      </c>
      <c r="E53" s="20">
        <f t="shared" si="4"/>
        <v>17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43222.951307847063</v>
      </c>
      <c r="E54" s="20">
        <f t="shared" si="4"/>
        <v>18</v>
      </c>
      <c r="F54" s="41" t="str">
        <f t="shared" ca="1" si="1"/>
        <v/>
      </c>
      <c r="G54" s="59"/>
      <c r="H54" s="47" t="str">
        <f t="shared" ca="1" si="2"/>
        <v/>
      </c>
    </row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5.75" thickTop="1" x14ac:dyDescent="0.25">
      <c r="B57" s="49"/>
    </row>
    <row r="58" spans="1:11" x14ac:dyDescent="0.25">
      <c r="B58" s="49" t="s">
        <v>111</v>
      </c>
      <c r="C58" s="50">
        <f>C56-C59</f>
        <v>31.333333333333314</v>
      </c>
    </row>
    <row r="59" spans="1:11" x14ac:dyDescent="0.25">
      <c r="B59" s="49" t="s">
        <v>112</v>
      </c>
      <c r="C59" s="50">
        <f>SUMIF(G2:G54, "", C2:C54)</f>
        <v>175.75</v>
      </c>
    </row>
    <row r="62" spans="1:11" x14ac:dyDescent="0.25">
      <c r="B62" s="54" t="s">
        <v>118</v>
      </c>
      <c r="C62" s="52">
        <f>SUM(C50:C54,C34:C35, C27, C23, C11, C4)</f>
        <v>61.5</v>
      </c>
    </row>
    <row r="63" spans="1:11" x14ac:dyDescent="0.25">
      <c r="B63" s="51" t="s">
        <v>119</v>
      </c>
      <c r="C63" s="44">
        <f>C56-C62</f>
        <v>145.58333333333331</v>
      </c>
    </row>
    <row r="64" spans="1:11" x14ac:dyDescent="0.25">
      <c r="B64" s="51" t="s">
        <v>126</v>
      </c>
      <c r="C64" s="44">
        <f>C63*0.6</f>
        <v>87.34999999999998</v>
      </c>
    </row>
    <row r="66" spans="2:3" ht="15.75" thickBot="1" x14ac:dyDescent="0.3">
      <c r="B66" s="49" t="s">
        <v>120</v>
      </c>
      <c r="C66" s="46">
        <f>C62+C64</f>
        <v>148.84999999999997</v>
      </c>
    </row>
    <row r="67" spans="2:3" ht="15.75" thickTop="1" x14ac:dyDescent="0.25">
      <c r="B67" s="49"/>
    </row>
    <row r="68" spans="2:3" x14ac:dyDescent="0.25">
      <c r="B68" s="49" t="s">
        <v>121</v>
      </c>
      <c r="C68" s="50">
        <f>C58</f>
        <v>31.333333333333314</v>
      </c>
    </row>
    <row r="69" spans="2:3" x14ac:dyDescent="0.25">
      <c r="B69" s="49" t="s">
        <v>122</v>
      </c>
      <c r="C69" s="50">
        <f>C66-C68</f>
        <v>117.51666666666665</v>
      </c>
    </row>
  </sheetData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2018-02-11T05:42:34Z</dcterms:modified>
</cp:coreProperties>
</file>