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c92089e1704613/Eng Tools/"/>
    </mc:Choice>
  </mc:AlternateContent>
  <xr:revisionPtr revIDLastSave="575" documentId="13_ncr:1_{76A8F0CE-501F-4852-91ED-DC05E1384C38}" xr6:coauthVersionLast="47" xr6:coauthVersionMax="47" xr10:uidLastSave="{10A5088B-B7A2-4102-A8FB-CA323B4E6458}"/>
  <bookViews>
    <workbookView xWindow="-98" yWindow="-98" windowWidth="28996" windowHeight="16395" activeTab="2" xr2:uid="{2A3B55EF-EFB8-4F09-9366-ABBB99BA6D4B}"/>
  </bookViews>
  <sheets>
    <sheet name="Overall Convergence" sheetId="1" r:id="rId1"/>
    <sheet name="Crit. Loc. Convergence" sheetId="3" r:id="rId2"/>
    <sheet name="Key &amp; 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K34" i="1" s="1"/>
  <c r="E23" i="1"/>
  <c r="I23" i="1" s="1"/>
  <c r="E34" i="1"/>
  <c r="I34" i="1" s="1"/>
  <c r="E45" i="1"/>
  <c r="I45" i="1" s="1"/>
  <c r="F23" i="1"/>
  <c r="E12" i="1"/>
  <c r="I12" i="1" s="1"/>
  <c r="D45" i="1"/>
  <c r="J45" i="1" s="1"/>
  <c r="D34" i="1"/>
  <c r="J34" i="1" s="1"/>
  <c r="D23" i="1"/>
  <c r="D12" i="1"/>
  <c r="E64" i="1"/>
  <c r="E63" i="1"/>
  <c r="E62" i="1"/>
  <c r="E61" i="1"/>
  <c r="K50" i="1"/>
  <c r="K49" i="1"/>
  <c r="K48" i="1"/>
  <c r="K47" i="1"/>
  <c r="I50" i="1"/>
  <c r="I49" i="1"/>
  <c r="I48" i="1"/>
  <c r="I47" i="1"/>
  <c r="G50" i="1"/>
  <c r="G49" i="1"/>
  <c r="G48" i="1"/>
  <c r="G47" i="1"/>
  <c r="E50" i="1"/>
  <c r="E49" i="1"/>
  <c r="E48" i="1"/>
  <c r="E47" i="1"/>
  <c r="E39" i="1"/>
  <c r="E38" i="1"/>
  <c r="E37" i="1"/>
  <c r="E36" i="1"/>
  <c r="G39" i="1"/>
  <c r="G38" i="1"/>
  <c r="G37" i="1"/>
  <c r="G36" i="1"/>
  <c r="I39" i="1"/>
  <c r="I38" i="1"/>
  <c r="I37" i="1"/>
  <c r="I36" i="1"/>
  <c r="K39" i="1"/>
  <c r="K38" i="1"/>
  <c r="K37" i="1"/>
  <c r="K36" i="1"/>
  <c r="K28" i="1"/>
  <c r="K27" i="1"/>
  <c r="K26" i="1"/>
  <c r="K25" i="1"/>
  <c r="I28" i="1"/>
  <c r="I27" i="1"/>
  <c r="I26" i="1"/>
  <c r="I25" i="1"/>
  <c r="G28" i="1"/>
  <c r="G27" i="1"/>
  <c r="G26" i="1"/>
  <c r="G25" i="1"/>
  <c r="E28" i="1"/>
  <c r="E27" i="1"/>
  <c r="E26" i="1"/>
  <c r="E25" i="1"/>
  <c r="K17" i="1"/>
  <c r="K16" i="1"/>
  <c r="K15" i="1"/>
  <c r="K14" i="1"/>
  <c r="I17" i="1"/>
  <c r="I16" i="1"/>
  <c r="I15" i="1"/>
  <c r="I14" i="1"/>
  <c r="G17" i="1"/>
  <c r="G16" i="1"/>
  <c r="G15" i="1"/>
  <c r="G14" i="1"/>
  <c r="E15" i="1"/>
  <c r="E16" i="1"/>
  <c r="E17" i="1"/>
  <c r="E14" i="1"/>
  <c r="C20" i="3"/>
  <c r="C26" i="3"/>
  <c r="B26" i="3"/>
  <c r="C25" i="3"/>
  <c r="B25" i="3"/>
  <c r="C24" i="3"/>
  <c r="B24" i="3"/>
  <c r="C23" i="3"/>
  <c r="B23" i="3"/>
  <c r="C22" i="3"/>
  <c r="B22" i="3"/>
  <c r="A19" i="3"/>
  <c r="C58" i="1"/>
  <c r="C44" i="1"/>
  <c r="C33" i="1"/>
  <c r="C22" i="1"/>
  <c r="C64" i="1"/>
  <c r="C63" i="1"/>
  <c r="C62" i="1"/>
  <c r="C61" i="1"/>
  <c r="C60" i="1"/>
  <c r="B64" i="1"/>
  <c r="B63" i="1"/>
  <c r="B62" i="1"/>
  <c r="B61" i="1"/>
  <c r="B60" i="1"/>
  <c r="B57" i="1"/>
  <c r="E58" i="1"/>
  <c r="A12" i="3"/>
  <c r="A22" i="3" s="1"/>
  <c r="G12" i="3"/>
  <c r="G13" i="3" s="1"/>
  <c r="D10" i="3"/>
  <c r="M12" i="3"/>
  <c r="M13" i="3" s="1"/>
  <c r="E11" i="3"/>
  <c r="A9" i="3"/>
  <c r="C50" i="1"/>
  <c r="C49" i="1"/>
  <c r="C48" i="1"/>
  <c r="C47" i="1"/>
  <c r="C46" i="1"/>
  <c r="C39" i="1"/>
  <c r="C38" i="1"/>
  <c r="C37" i="1"/>
  <c r="C36" i="1"/>
  <c r="C35" i="1"/>
  <c r="C28" i="1"/>
  <c r="C27" i="1"/>
  <c r="C26" i="1"/>
  <c r="C25" i="1"/>
  <c r="C24" i="1"/>
  <c r="B50" i="1"/>
  <c r="B49" i="1"/>
  <c r="B48" i="1"/>
  <c r="B47" i="1"/>
  <c r="B46" i="1"/>
  <c r="B39" i="1"/>
  <c r="B38" i="1"/>
  <c r="B37" i="1"/>
  <c r="B36" i="1"/>
  <c r="B35" i="1"/>
  <c r="B28" i="1"/>
  <c r="B27" i="1"/>
  <c r="B26" i="1"/>
  <c r="B25" i="1"/>
  <c r="B24" i="1"/>
  <c r="D22" i="1"/>
  <c r="E20" i="3" s="1"/>
  <c r="J44" i="1"/>
  <c r="H44" i="1"/>
  <c r="F44" i="1"/>
  <c r="D44" i="1"/>
  <c r="J33" i="1"/>
  <c r="H33" i="1"/>
  <c r="F33" i="1"/>
  <c r="D33" i="1"/>
  <c r="J22" i="1"/>
  <c r="H22" i="1"/>
  <c r="F22" i="1"/>
  <c r="J11" i="1"/>
  <c r="H11" i="1"/>
  <c r="F11" i="1"/>
  <c r="D11" i="1"/>
  <c r="M13" i="1"/>
  <c r="A13" i="1" s="1"/>
  <c r="A35" i="1" s="1"/>
  <c r="G45" i="1" l="1"/>
  <c r="K45" i="1" s="1"/>
  <c r="G23" i="1"/>
  <c r="K23" i="1" s="1"/>
  <c r="G12" i="1"/>
  <c r="K12" i="1" s="1"/>
  <c r="B43" i="1"/>
  <c r="B32" i="1"/>
  <c r="J23" i="1"/>
  <c r="B21" i="1"/>
  <c r="J12" i="1"/>
  <c r="B10" i="1"/>
  <c r="G14" i="3"/>
  <c r="A13" i="3"/>
  <c r="A23" i="3" s="1"/>
  <c r="M14" i="3"/>
  <c r="M14" i="1"/>
  <c r="M15" i="1" s="1"/>
  <c r="A60" i="1"/>
  <c r="F34" i="1"/>
  <c r="A46" i="1"/>
  <c r="A24" i="1"/>
  <c r="H23" i="1"/>
  <c r="F45" i="1"/>
  <c r="H45" i="1"/>
  <c r="H34" i="1"/>
  <c r="F12" i="1"/>
  <c r="H12" i="1"/>
  <c r="A14" i="1" l="1"/>
  <c r="A61" i="1" s="1"/>
  <c r="G15" i="3"/>
  <c r="A14" i="3"/>
  <c r="A24" i="3" s="1"/>
  <c r="M15" i="3"/>
  <c r="A15" i="1"/>
  <c r="A62" i="1" s="1"/>
  <c r="M16" i="1"/>
  <c r="A36" i="1" l="1"/>
  <c r="A47" i="1"/>
  <c r="A25" i="1"/>
  <c r="G16" i="3"/>
  <c r="A16" i="3" s="1"/>
  <c r="A26" i="3" s="1"/>
  <c r="A15" i="3"/>
  <c r="A25" i="3" s="1"/>
  <c r="M16" i="3"/>
  <c r="A26" i="1"/>
  <c r="A48" i="1"/>
  <c r="A37" i="1"/>
  <c r="M17" i="1"/>
  <c r="A17" i="1" s="1"/>
  <c r="A64" i="1" s="1"/>
  <c r="A16" i="1"/>
  <c r="A63" i="1" s="1"/>
  <c r="A50" i="1" l="1"/>
  <c r="A39" i="1"/>
  <c r="A28" i="1"/>
  <c r="A27" i="1"/>
  <c r="A49" i="1"/>
  <c r="A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</author>
  </authors>
  <commentList>
    <comment ref="M10" authorId="0" shapeId="0" xr:uid="{DE453307-67B9-4D6E-BE57-BC4DEB6C2697}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Data in this cell aids automation, function of the spreadsheet. Don't change unless you know what you're doing.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</author>
  </authors>
  <commentList>
    <comment ref="M9" authorId="0" shapeId="0" xr:uid="{89ECF0CA-A06B-453C-9A7D-CB8650D44FE5}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Data in this cell aids automation, function of the spreadsheet. Don't change unless you know what you're doing.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</author>
  </authors>
  <commentList>
    <comment ref="D3" authorId="0" shapeId="0" xr:uid="{E94A59ED-CFDF-47B1-A024-27DB5E637FC1}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Ranked in order of effectiveness for assessing mesh quality for FEA convergence</t>
        </r>
      </text>
    </comment>
  </commentList>
</comments>
</file>

<file path=xl/sharedStrings.xml><?xml version="1.0" encoding="utf-8"?>
<sst xmlns="http://schemas.openxmlformats.org/spreadsheetml/2006/main" count="149" uniqueCount="87">
  <si>
    <t>Mesh Details</t>
  </si>
  <si>
    <t>Element Count</t>
  </si>
  <si>
    <t>Maximum Principal Stress</t>
  </si>
  <si>
    <t>Intermediate Principal Stress</t>
  </si>
  <si>
    <t>Minimum Principal Stress</t>
  </si>
  <si>
    <t>Maximum Principal Strain</t>
  </si>
  <si>
    <t>Intermediate Principal Strain</t>
  </si>
  <si>
    <t>Minimum Principal Strain</t>
  </si>
  <si>
    <r>
      <t>σ</t>
    </r>
    <r>
      <rPr>
        <vertAlign val="subscript"/>
        <sz val="12"/>
        <color rgb="FF1F1F1F"/>
        <rFont val="Roboto"/>
      </rPr>
      <t>1</t>
    </r>
  </si>
  <si>
    <r>
      <t>σ</t>
    </r>
    <r>
      <rPr>
        <vertAlign val="subscript"/>
        <sz val="12"/>
        <color rgb="FF1F1F1F"/>
        <rFont val="Roboto"/>
      </rPr>
      <t>3</t>
    </r>
  </si>
  <si>
    <r>
      <t>σ</t>
    </r>
    <r>
      <rPr>
        <vertAlign val="subscript"/>
        <sz val="12"/>
        <color rgb="FF1F1F1F"/>
        <rFont val="Roboto"/>
      </rPr>
      <t>2</t>
    </r>
  </si>
  <si>
    <r>
      <t>ε</t>
    </r>
    <r>
      <rPr>
        <vertAlign val="subscript"/>
        <sz val="12"/>
        <color rgb="FF1F1F1F"/>
        <rFont val="Roboto"/>
      </rPr>
      <t>1</t>
    </r>
  </si>
  <si>
    <r>
      <t>ε</t>
    </r>
    <r>
      <rPr>
        <vertAlign val="subscript"/>
        <sz val="12"/>
        <color rgb="FF1F1F1F"/>
        <rFont val="Roboto"/>
      </rPr>
      <t>2</t>
    </r>
  </si>
  <si>
    <r>
      <t>ε</t>
    </r>
    <r>
      <rPr>
        <vertAlign val="subscript"/>
        <sz val="12"/>
        <color rgb="FF1F1F1F"/>
        <rFont val="Roboto"/>
      </rPr>
      <t>3</t>
    </r>
  </si>
  <si>
    <t>Equivalen Strain</t>
  </si>
  <si>
    <t>Equivalent Stress</t>
  </si>
  <si>
    <t>Δ</t>
  </si>
  <si>
    <t>Delta - "Change In ____"</t>
  </si>
  <si>
    <t>Setup Params</t>
  </si>
  <si>
    <t>Initial Mesh Size</t>
  </si>
  <si>
    <t>Study Title:</t>
  </si>
  <si>
    <t>Value [mm]</t>
  </si>
  <si>
    <t>Refinement Scalar</t>
  </si>
  <si>
    <t>N.A.</t>
  </si>
  <si>
    <t>Mesh Size</t>
  </si>
  <si>
    <r>
      <t>σ_</t>
    </r>
    <r>
      <rPr>
        <vertAlign val="subscript"/>
        <sz val="12"/>
        <color rgb="FF1F1F1F"/>
        <rFont val="Roboto"/>
      </rPr>
      <t>eq</t>
    </r>
  </si>
  <si>
    <r>
      <t>ε_</t>
    </r>
    <r>
      <rPr>
        <vertAlign val="subscript"/>
        <sz val="12"/>
        <color rgb="FF1F1F1F"/>
        <rFont val="Roboto"/>
      </rPr>
      <t>eq</t>
    </r>
  </si>
  <si>
    <t>A</t>
  </si>
  <si>
    <t>B</t>
  </si>
  <si>
    <t>C</t>
  </si>
  <si>
    <t>D</t>
  </si>
  <si>
    <t>Prefix</t>
  </si>
  <si>
    <t>Location</t>
  </si>
  <si>
    <t>Entry Assist</t>
  </si>
  <si>
    <t>ON</t>
  </si>
  <si>
    <t>OFF</t>
  </si>
  <si>
    <t>Entry Assist Options</t>
  </si>
  <si>
    <t>COLUMN NOTE</t>
  </si>
  <si>
    <t>σ1</t>
  </si>
  <si>
    <t>ε_eq</t>
  </si>
  <si>
    <t>ε1</t>
  </si>
  <si>
    <t>σ_eq</t>
  </si>
  <si>
    <t>Parameters</t>
  </si>
  <si>
    <t>Convergence Quality Metrics</t>
  </si>
  <si>
    <t>Rank</t>
  </si>
  <si>
    <t>Aspect Ratio</t>
  </si>
  <si>
    <t>Skewness</t>
  </si>
  <si>
    <t>Jacobian Ratio</t>
  </si>
  <si>
    <t>Warping Factor</t>
  </si>
  <si>
    <t>Maximum Corner Angle</t>
  </si>
  <si>
    <t>Orthogonal Quality</t>
  </si>
  <si>
    <t>Parallel Deviation</t>
  </si>
  <si>
    <t>Maximum Quad Angle</t>
  </si>
  <si>
    <t>Tet Collapse</t>
  </si>
  <si>
    <t>Element Quality</t>
  </si>
  <si>
    <t>Geometry Location Titles - General</t>
  </si>
  <si>
    <t>Critical Location</t>
  </si>
  <si>
    <t>Project Template</t>
  </si>
  <si>
    <t>Solution Time</t>
  </si>
  <si>
    <t>Study Param</t>
  </si>
  <si>
    <t>Solution Time [s]</t>
  </si>
  <si>
    <t>Value Range</t>
  </si>
  <si>
    <t>Definition</t>
  </si>
  <si>
    <t>Quantifies how far an element’s shape deviates from an ideal geometry, like an equilateral triangle or square (0 = ideal, 1 = degenerate). High skewness, indicating sharp or obtuse angles, degrades stress/strain accuracy, making it critical for all element types.</t>
  </si>
  <si>
    <t>A normalized composite metric (0 to 1, 1 = ideal) integrating multiple shape factors, such as aspect ratio, skewness, and Jacobian. It provides a comprehensive snapshot of an element’s suitability for reliable FEA results, effective for overall mesh assessment.</t>
  </si>
  <si>
    <t>Measures element distortion by comparing the Jacobian matrix determinant to an ideal element’s (values near 1 optimal). Low ratios indicate severe distortion, risking numerical instability or solver convergence issues, vital for robust simulations.</t>
  </si>
  <si>
    <t>Ratio of an element’s longest to shortest edge. High ratios (e.g., &gt;10) signify elongated elements, which distort stress/strain gradients and reduce solution accuracy, especially in regions with significant deformation.</t>
  </si>
  <si>
    <t>Assesses non-planarity in quadrilateral elements (0 = perfectly planar, higher values worse). Excessive warping introduces errors in 3D or shell analyses, critical for models with flat or near-flat geometries.</t>
  </si>
  <si>
    <t>Evaluates the largest internal angle in an element. Angles approaching 0° or 180° cause numerical instability, reducing accuracy in complex loading scenarios, making it a key quality check.</t>
  </si>
  <si>
    <t>Measures how close element edges are to perpendicular (0 = poor, 1 = ideal). Low orthogonality impairs gradient calculations, affecting accuracy in structural or fluid dynamics simulations.</t>
  </si>
  <si>
    <t>Quantifies deviation from parallelism between opposite sides of quadrilateral or hexahedral elements. Large deviations compromise accuracy in structured meshes, important for regular geometries.</t>
  </si>
  <si>
    <t>Focuses on the largest angle between adjacent edges in quadrilateral elements. Extreme angles (near 0° or 180°) reduce numerical stability, particularly in 2D or shell models.</t>
  </si>
  <si>
    <t>Measures how close a tetrahedral element is to collapsing into a flat shape, based on vertex height relative to the opposite face’s area (near 0 = degenerate). Poor values cause convergence issues in 3D tetrahedral meshes.</t>
  </si>
  <si>
    <t>0 to 1</t>
  </si>
  <si>
    <t>1 to ∞</t>
  </si>
  <si>
    <t>0 to ∞</t>
  </si>
  <si>
    <t>0° to 180°</t>
  </si>
  <si>
    <t>0° to 90°</t>
  </si>
  <si>
    <t>Acceptable Value</t>
  </si>
  <si>
    <t>≤0.5</t>
  </si>
  <si>
    <t>≥0.7</t>
  </si>
  <si>
    <t>≤5.0</t>
  </si>
  <si>
    <t>≤0.1</t>
  </si>
  <si>
    <t>45°-135°</t>
  </si>
  <si>
    <t>≤30°</t>
  </si>
  <si>
    <t>≥0.3</t>
  </si>
  <si>
    <t>Made by Brian B, briantbell.work@gmail.com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</si>
</sst>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F1F1F"/>
      <name val="Roboto"/>
    </font>
    <font>
      <vertAlign val="subscript"/>
      <sz val="12"/>
      <color rgb="FF1F1F1F"/>
      <name val="Roboto"/>
    </font>
    <font>
      <sz val="12"/>
      <color rgb="FF001D35"/>
      <name val="Roboto"/>
    </font>
    <font>
      <sz val="11"/>
      <color theme="0" tint="-0.34998626667073579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1F1F1F"/>
      <name val="Roboto"/>
    </font>
    <font>
      <b/>
      <sz val="11"/>
      <color rgb="FF001D35"/>
      <name val="Roboto"/>
    </font>
    <font>
      <b/>
      <sz val="11"/>
      <color rgb="FF001D35"/>
      <name val="Aptos Narrow"/>
      <family val="2"/>
      <scheme val="minor"/>
    </font>
    <font>
      <sz val="12"/>
      <color rgb="FF001D35"/>
      <name val="Aptos Narrow"/>
      <family val="2"/>
      <scheme val="minor"/>
    </font>
    <font>
      <b/>
      <sz val="11"/>
      <color rgb="FF1F1F1F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2" fontId="1" fillId="0" borderId="14" xfId="0" applyNumberFormat="1" applyFont="1" applyBorder="1"/>
    <xf numFmtId="2" fontId="1" fillId="0" borderId="15" xfId="0" applyNumberFormat="1" applyFont="1" applyBorder="1"/>
    <xf numFmtId="2" fontId="1" fillId="0" borderId="16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2" fontId="1" fillId="0" borderId="17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/>
    <xf numFmtId="0" fontId="6" fillId="5" borderId="6" xfId="0" applyFont="1" applyFill="1" applyBorder="1"/>
    <xf numFmtId="0" fontId="9" fillId="0" borderId="0" xfId="0" applyFont="1"/>
    <xf numFmtId="0" fontId="10" fillId="4" borderId="13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6" fillId="0" borderId="0" xfId="0" applyFont="1"/>
    <xf numFmtId="0" fontId="0" fillId="6" borderId="6" xfId="0" applyFill="1" applyBorder="1"/>
    <xf numFmtId="0" fontId="0" fillId="6" borderId="24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3" fillId="0" borderId="0" xfId="0" applyFont="1"/>
    <xf numFmtId="0" fontId="14" fillId="4" borderId="13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6" borderId="6" xfId="0" applyFont="1" applyFill="1" applyBorder="1"/>
    <xf numFmtId="10" fontId="0" fillId="0" borderId="9" xfId="0" applyNumberFormat="1" applyBorder="1"/>
    <xf numFmtId="10" fontId="0" fillId="0" borderId="10" xfId="0" applyNumberFormat="1" applyBorder="1"/>
    <xf numFmtId="2" fontId="1" fillId="0" borderId="0" xfId="0" applyNumberFormat="1" applyFont="1"/>
    <xf numFmtId="0" fontId="14" fillId="4" borderId="3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'Overall Convergence'!$B$10</c:f>
          <c:strCache>
            <c:ptCount val="1"/>
            <c:pt idx="0">
              <c:v>Project Template - Convergence Study of σ1 [Mpa] - Locations A, B, C, 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Convergence'!$D$11:$E$11</c:f>
              <c:strCache>
                <c:ptCount val="1"/>
                <c:pt idx="0">
                  <c:v>Location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Convergence'!$B$13:$B$17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</c:numRef>
          </c:xVal>
          <c:yVal>
            <c:numRef>
              <c:f>'Overall Convergence'!$D$13:$D$17</c:f>
              <c:numCache>
                <c:formatCode>General</c:formatCode>
                <c:ptCount val="5"/>
                <c:pt idx="0">
                  <c:v>960</c:v>
                </c:pt>
                <c:pt idx="1">
                  <c:v>998</c:v>
                </c:pt>
                <c:pt idx="2">
                  <c:v>1006</c:v>
                </c:pt>
                <c:pt idx="3">
                  <c:v>1020</c:v>
                </c:pt>
                <c:pt idx="4">
                  <c:v>1020.2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D-4EED-A9D0-BDCC3FDC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0680"/>
        <c:axId val="61599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'Overall Convergence'!$F$11:$G$11</c15:sqref>
                        </c15:formulaRef>
                      </c:ext>
                    </c:extLst>
                    <c:strCache>
                      <c:ptCount val="1"/>
                      <c:pt idx="0">
                        <c:v>Location 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Convergence'!$F$13:$F$17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1369</c:v>
                      </c:pt>
                      <c:pt idx="1">
                        <c:v>1380.6</c:v>
                      </c:pt>
                      <c:pt idx="2">
                        <c:v>1389.4</c:v>
                      </c:pt>
                      <c:pt idx="3">
                        <c:v>1391.7</c:v>
                      </c:pt>
                      <c:pt idx="4">
                        <c:v>1391.71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2D-4EED-A9D0-BDCC3FDCCE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Convergence'!$H$11:$I$11</c15:sqref>
                        </c15:formulaRef>
                      </c:ext>
                    </c:extLst>
                    <c:strCache>
                      <c:ptCount val="1"/>
                      <c:pt idx="0">
                        <c:v>Location 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Convergence'!$H$13:$H$17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608.96</c:v>
                      </c:pt>
                      <c:pt idx="2">
                        <c:v>582.66999999999996</c:v>
                      </c:pt>
                      <c:pt idx="3">
                        <c:v>551.54999999999995</c:v>
                      </c:pt>
                      <c:pt idx="4">
                        <c:v>533.29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2D-4EED-A9D0-BDCC3FDCCE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Convergence'!$J$11:$K$11</c15:sqref>
                        </c15:formulaRef>
                      </c:ext>
                    </c:extLst>
                    <c:strCache>
                      <c:ptCount val="1"/>
                      <c:pt idx="0">
                        <c:v>Location 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Convergence'!$J$13:$J$17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1080</c:v>
                      </c:pt>
                      <c:pt idx="1">
                        <c:v>1099.4000000000001</c:v>
                      </c:pt>
                      <c:pt idx="2">
                        <c:v>1108.5999999999999</c:v>
                      </c:pt>
                      <c:pt idx="3">
                        <c:v>1126.5999999999999</c:v>
                      </c:pt>
                      <c:pt idx="4">
                        <c:v>1115.2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2D-4EED-A9D0-BDCC3FDCCEB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'Overall Convergence'!$B$60:$B$64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</c:numRef>
          </c:xVal>
          <c:yVal>
            <c:numRef>
              <c:f>'Overall Convergence'!$D$60:$D$64</c:f>
              <c:numCache>
                <c:formatCode>0.00</c:formatCode>
                <c:ptCount val="5"/>
                <c:pt idx="0">
                  <c:v>110</c:v>
                </c:pt>
                <c:pt idx="1">
                  <c:v>121.9</c:v>
                </c:pt>
                <c:pt idx="2">
                  <c:v>218.6</c:v>
                </c:pt>
                <c:pt idx="3">
                  <c:v>454</c:v>
                </c:pt>
                <c:pt idx="4">
                  <c:v>1615.8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2D-4EED-A9D0-BDCC3FDC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9744"/>
        <c:axId val="794687224"/>
      </c:scatterChart>
      <c:valAx>
        <c:axId val="1322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Convergence'!$B$11:$B$12</c:f>
              <c:strCache>
                <c:ptCount val="2"/>
                <c:pt idx="0">
                  <c:v>Element Count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6096"/>
        <c:crosses val="autoZero"/>
        <c:crossBetween val="midCat"/>
      </c:valAx>
      <c:valAx>
        <c:axId val="615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Convergence'!$D$12</c:f>
              <c:strCache>
                <c:ptCount val="1"/>
                <c:pt idx="0">
                  <c:v>σ1 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680"/>
        <c:crosses val="autoZero"/>
        <c:crossBetween val="midCat"/>
      </c:valAx>
      <c:valAx>
        <c:axId val="794687224"/>
        <c:scaling>
          <c:orientation val="minMax"/>
        </c:scaling>
        <c:delete val="0"/>
        <c:axPos val="r"/>
        <c:title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9744"/>
        <c:crosses val="max"/>
        <c:crossBetween val="midCat"/>
      </c:valAx>
      <c:valAx>
        <c:axId val="79468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'Overall Convergence'!$B$10</c:f>
          <c:strCache>
            <c:ptCount val="1"/>
            <c:pt idx="0">
              <c:v>Project Template - Convergence Study of σ1 [Mpa] - Locations A, B, C, 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'Overall Convergence'!$F$11:$G$11</c:f>
              <c:strCache>
                <c:ptCount val="1"/>
                <c:pt idx="0">
                  <c:v>Location B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'Overall Convergence'!$B$13:$B$17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  <c:extLst xmlns:c15="http://schemas.microsoft.com/office/drawing/2012/chart"/>
            </c:numRef>
          </c:xVal>
          <c:yVal>
            <c:numRef>
              <c:f>'Overall Convergence'!$F$13:$F$17</c:f>
              <c:numCache>
                <c:formatCode>General</c:formatCode>
                <c:ptCount val="5"/>
                <c:pt idx="0">
                  <c:v>1369</c:v>
                </c:pt>
                <c:pt idx="1">
                  <c:v>1380.6</c:v>
                </c:pt>
                <c:pt idx="2">
                  <c:v>1389.4</c:v>
                </c:pt>
                <c:pt idx="3">
                  <c:v>1391.7</c:v>
                </c:pt>
                <c:pt idx="4">
                  <c:v>1391.71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47E3-42C0-AF8B-21F49B00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0680"/>
        <c:axId val="615996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Convergence'!$D$11:$E$11</c15:sqref>
                        </c15:formulaRef>
                      </c:ext>
                    </c:extLst>
                    <c:strCache>
                      <c:ptCount val="1"/>
                      <c:pt idx="0">
                        <c:v>Location 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Convergence'!$D$13:$D$17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960</c:v>
                      </c:pt>
                      <c:pt idx="1">
                        <c:v>998</c:v>
                      </c:pt>
                      <c:pt idx="2">
                        <c:v>1006</c:v>
                      </c:pt>
                      <c:pt idx="3">
                        <c:v>1020</c:v>
                      </c:pt>
                      <c:pt idx="4">
                        <c:v>1020.2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E3-42C0-AF8B-21F49B00AB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Convergence'!$H$11:$I$11</c15:sqref>
                        </c15:formulaRef>
                      </c:ext>
                    </c:extLst>
                    <c:strCache>
                      <c:ptCount val="1"/>
                      <c:pt idx="0">
                        <c:v>Location 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Convergence'!$H$13:$H$17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608.96</c:v>
                      </c:pt>
                      <c:pt idx="2">
                        <c:v>582.66999999999996</c:v>
                      </c:pt>
                      <c:pt idx="3">
                        <c:v>551.54999999999995</c:v>
                      </c:pt>
                      <c:pt idx="4">
                        <c:v>533.29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3-42C0-AF8B-21F49B00AB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Convergence'!$J$11:$K$11</c15:sqref>
                        </c15:formulaRef>
                      </c:ext>
                    </c:extLst>
                    <c:strCache>
                      <c:ptCount val="1"/>
                      <c:pt idx="0">
                        <c:v>Location 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Convergence'!$J$13:$J$17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1080</c:v>
                      </c:pt>
                      <c:pt idx="1">
                        <c:v>1099.4000000000001</c:v>
                      </c:pt>
                      <c:pt idx="2">
                        <c:v>1108.5999999999999</c:v>
                      </c:pt>
                      <c:pt idx="3">
                        <c:v>1126.5999999999999</c:v>
                      </c:pt>
                      <c:pt idx="4">
                        <c:v>1115.2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E3-42C0-AF8B-21F49B00AB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'Overall Convergence'!$B$60:$B$64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</c:numRef>
          </c:xVal>
          <c:yVal>
            <c:numRef>
              <c:f>'Overall Convergence'!$D$60:$D$64</c:f>
              <c:numCache>
                <c:formatCode>0.00</c:formatCode>
                <c:ptCount val="5"/>
                <c:pt idx="0">
                  <c:v>110</c:v>
                </c:pt>
                <c:pt idx="1">
                  <c:v>121.9</c:v>
                </c:pt>
                <c:pt idx="2">
                  <c:v>218.6</c:v>
                </c:pt>
                <c:pt idx="3">
                  <c:v>454</c:v>
                </c:pt>
                <c:pt idx="4">
                  <c:v>1615.8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3-42C0-AF8B-21F49B00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9744"/>
        <c:axId val="794687224"/>
      </c:scatterChart>
      <c:valAx>
        <c:axId val="1322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Convergence'!$B$11:$B$12</c:f>
              <c:strCache>
                <c:ptCount val="2"/>
                <c:pt idx="0">
                  <c:v>Element Count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6096"/>
        <c:crosses val="autoZero"/>
        <c:crossBetween val="midCat"/>
      </c:valAx>
      <c:valAx>
        <c:axId val="615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Convergence'!$D$12</c:f>
              <c:strCache>
                <c:ptCount val="1"/>
                <c:pt idx="0">
                  <c:v>σ1 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680"/>
        <c:crosses val="autoZero"/>
        <c:crossBetween val="midCat"/>
      </c:valAx>
      <c:valAx>
        <c:axId val="794687224"/>
        <c:scaling>
          <c:orientation val="minMax"/>
        </c:scaling>
        <c:delete val="0"/>
        <c:axPos val="r"/>
        <c:title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9744"/>
        <c:crosses val="max"/>
        <c:crossBetween val="midCat"/>
      </c:valAx>
      <c:valAx>
        <c:axId val="79468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'Overall Convergence'!$B$10</c:f>
          <c:strCache>
            <c:ptCount val="1"/>
            <c:pt idx="0">
              <c:v>Project Template - Convergence Study of σ1 [Mpa] - Locations A, B, C, 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'Overall Convergence'!$H$11:$I$11</c:f>
              <c:strCache>
                <c:ptCount val="1"/>
                <c:pt idx="0">
                  <c:v>Location 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'Overall Convergence'!$B$13:$B$17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  <c:extLst xmlns:c15="http://schemas.microsoft.com/office/drawing/2012/chart"/>
            </c:numRef>
          </c:xVal>
          <c:yVal>
            <c:numRef>
              <c:f>'Overall Convergence'!$H$13:$H$17</c:f>
              <c:numCache>
                <c:formatCode>General</c:formatCode>
                <c:ptCount val="5"/>
                <c:pt idx="0">
                  <c:v>606</c:v>
                </c:pt>
                <c:pt idx="1">
                  <c:v>608.96</c:v>
                </c:pt>
                <c:pt idx="2">
                  <c:v>582.66999999999996</c:v>
                </c:pt>
                <c:pt idx="3">
                  <c:v>551.54999999999995</c:v>
                </c:pt>
                <c:pt idx="4">
                  <c:v>533.29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0A9D-490F-A9D2-DFBA7E17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0680"/>
        <c:axId val="615996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Convergence'!$D$11:$E$11</c15:sqref>
                        </c15:formulaRef>
                      </c:ext>
                    </c:extLst>
                    <c:strCache>
                      <c:ptCount val="1"/>
                      <c:pt idx="0">
                        <c:v>Location 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Convergence'!$D$13:$D$17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960</c:v>
                      </c:pt>
                      <c:pt idx="1">
                        <c:v>998</c:v>
                      </c:pt>
                      <c:pt idx="2">
                        <c:v>1006</c:v>
                      </c:pt>
                      <c:pt idx="3">
                        <c:v>1020</c:v>
                      </c:pt>
                      <c:pt idx="4">
                        <c:v>1020.2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A9D-490F-A9D2-DFBA7E175E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Convergence'!$F$11:$G$11</c15:sqref>
                        </c15:formulaRef>
                      </c:ext>
                    </c:extLst>
                    <c:strCache>
                      <c:ptCount val="1"/>
                      <c:pt idx="0">
                        <c:v>Location 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1369</c:v>
                      </c:pt>
                      <c:pt idx="1">
                        <c:v>1380.6</c:v>
                      </c:pt>
                      <c:pt idx="2">
                        <c:v>1389.4</c:v>
                      </c:pt>
                      <c:pt idx="3">
                        <c:v>1391.7</c:v>
                      </c:pt>
                      <c:pt idx="4">
                        <c:v>1391.71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9D-490F-A9D2-DFBA7E175E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Convergence'!$J$11:$K$11</c15:sqref>
                        </c15:formulaRef>
                      </c:ext>
                    </c:extLst>
                    <c:strCache>
                      <c:ptCount val="1"/>
                      <c:pt idx="0">
                        <c:v>Location 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Convergence'!$J$13:$J$17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1080</c:v>
                      </c:pt>
                      <c:pt idx="1">
                        <c:v>1099.4000000000001</c:v>
                      </c:pt>
                      <c:pt idx="2">
                        <c:v>1108.5999999999999</c:v>
                      </c:pt>
                      <c:pt idx="3">
                        <c:v>1126.5999999999999</c:v>
                      </c:pt>
                      <c:pt idx="4">
                        <c:v>1115.2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9D-490F-A9D2-DFBA7E175E4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'Overall Convergence'!$B$60:$B$64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</c:numRef>
          </c:xVal>
          <c:yVal>
            <c:numRef>
              <c:f>'Overall Convergence'!$D$60:$D$64</c:f>
              <c:numCache>
                <c:formatCode>0.00</c:formatCode>
                <c:ptCount val="5"/>
                <c:pt idx="0">
                  <c:v>110</c:v>
                </c:pt>
                <c:pt idx="1">
                  <c:v>121.9</c:v>
                </c:pt>
                <c:pt idx="2">
                  <c:v>218.6</c:v>
                </c:pt>
                <c:pt idx="3">
                  <c:v>454</c:v>
                </c:pt>
                <c:pt idx="4">
                  <c:v>1615.8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D-490F-A9D2-DFBA7E17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9744"/>
        <c:axId val="794687224"/>
      </c:scatterChart>
      <c:valAx>
        <c:axId val="1322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Convergence'!$B$11:$B$12</c:f>
              <c:strCache>
                <c:ptCount val="2"/>
                <c:pt idx="0">
                  <c:v>Element Count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6096"/>
        <c:crosses val="autoZero"/>
        <c:crossBetween val="midCat"/>
      </c:valAx>
      <c:valAx>
        <c:axId val="615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Convergence'!$D$12</c:f>
              <c:strCache>
                <c:ptCount val="1"/>
                <c:pt idx="0">
                  <c:v>σ1 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680"/>
        <c:crosses val="autoZero"/>
        <c:crossBetween val="midCat"/>
      </c:valAx>
      <c:valAx>
        <c:axId val="794687224"/>
        <c:scaling>
          <c:orientation val="minMax"/>
        </c:scaling>
        <c:delete val="0"/>
        <c:axPos val="r"/>
        <c:title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9744"/>
        <c:crosses val="max"/>
        <c:crossBetween val="midCat"/>
      </c:valAx>
      <c:valAx>
        <c:axId val="79468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'Overall Convergence'!$B$10</c:f>
          <c:strCache>
            <c:ptCount val="1"/>
            <c:pt idx="0">
              <c:v>Project Template - Convergence Study of σ1 [Mpa] - Locations A, B, C, 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'Overall Convergence'!$J$11:$K$11</c:f>
              <c:strCache>
                <c:ptCount val="1"/>
                <c:pt idx="0">
                  <c:v>Location 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'Overall Convergence'!$B$13:$B$17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  <c:extLst xmlns:c15="http://schemas.microsoft.com/office/drawing/2012/chart"/>
            </c:numRef>
          </c:xVal>
          <c:yVal>
            <c:numRef>
              <c:f>'Overall Convergence'!$J$13:$J$17</c:f>
              <c:numCache>
                <c:formatCode>General</c:formatCode>
                <c:ptCount val="5"/>
                <c:pt idx="0">
                  <c:v>1080</c:v>
                </c:pt>
                <c:pt idx="1">
                  <c:v>1099.4000000000001</c:v>
                </c:pt>
                <c:pt idx="2">
                  <c:v>1108.5999999999999</c:v>
                </c:pt>
                <c:pt idx="3">
                  <c:v>1126.5999999999999</c:v>
                </c:pt>
                <c:pt idx="4">
                  <c:v>1115.2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DC68-4A12-B1B0-7E468B4C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0680"/>
        <c:axId val="615996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Convergence'!$D$11:$E$11</c15:sqref>
                        </c15:formulaRef>
                      </c:ext>
                    </c:extLst>
                    <c:strCache>
                      <c:ptCount val="1"/>
                      <c:pt idx="0">
                        <c:v>Location 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Convergence'!$D$13:$D$17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960</c:v>
                      </c:pt>
                      <c:pt idx="1">
                        <c:v>998</c:v>
                      </c:pt>
                      <c:pt idx="2">
                        <c:v>1006</c:v>
                      </c:pt>
                      <c:pt idx="3">
                        <c:v>1020</c:v>
                      </c:pt>
                      <c:pt idx="4">
                        <c:v>1020.2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C68-4A12-B1B0-7E468B4CD3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Convergence'!$F$11:$G$11</c15:sqref>
                        </c15:formulaRef>
                      </c:ext>
                    </c:extLst>
                    <c:strCache>
                      <c:ptCount val="1"/>
                      <c:pt idx="0">
                        <c:v>Location 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1369</c:v>
                      </c:pt>
                      <c:pt idx="1">
                        <c:v>1380.6</c:v>
                      </c:pt>
                      <c:pt idx="2">
                        <c:v>1389.4</c:v>
                      </c:pt>
                      <c:pt idx="3">
                        <c:v>1391.7</c:v>
                      </c:pt>
                      <c:pt idx="4">
                        <c:v>1391.71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68-4A12-B1B0-7E468B4CD3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Convergence'!$H$11:$I$11</c15:sqref>
                        </c15:formulaRef>
                      </c:ext>
                    </c:extLst>
                    <c:strCache>
                      <c:ptCount val="1"/>
                      <c:pt idx="0">
                        <c:v>Location 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3200</c:v>
                      </c:pt>
                      <c:pt idx="4">
                        <c:v>12800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Convergence'!$H$13:$H$17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608.96</c:v>
                      </c:pt>
                      <c:pt idx="2">
                        <c:v>582.66999999999996</c:v>
                      </c:pt>
                      <c:pt idx="3">
                        <c:v>551.54999999999995</c:v>
                      </c:pt>
                      <c:pt idx="4">
                        <c:v>533.29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68-4A12-B1B0-7E468B4CD30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'Overall Convergence'!$B$60:$B$64</c:f>
              <c:numCache>
                <c:formatCode>General</c:formatCode>
                <c:ptCount val="5"/>
                <c:pt idx="0">
                  <c:v>60</c:v>
                </c:pt>
                <c:pt idx="1">
                  <c:v>200</c:v>
                </c:pt>
                <c:pt idx="2">
                  <c:v>800</c:v>
                </c:pt>
                <c:pt idx="3">
                  <c:v>3200</c:v>
                </c:pt>
                <c:pt idx="4">
                  <c:v>12800</c:v>
                </c:pt>
              </c:numCache>
            </c:numRef>
          </c:xVal>
          <c:yVal>
            <c:numRef>
              <c:f>'Overall Convergence'!$D$60:$D$64</c:f>
              <c:numCache>
                <c:formatCode>0.00</c:formatCode>
                <c:ptCount val="5"/>
                <c:pt idx="0">
                  <c:v>110</c:v>
                </c:pt>
                <c:pt idx="1">
                  <c:v>121.9</c:v>
                </c:pt>
                <c:pt idx="2">
                  <c:v>218.6</c:v>
                </c:pt>
                <c:pt idx="3">
                  <c:v>454</c:v>
                </c:pt>
                <c:pt idx="4">
                  <c:v>1615.8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8-4A12-B1B0-7E468B4C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9744"/>
        <c:axId val="794687224"/>
      </c:scatterChart>
      <c:valAx>
        <c:axId val="1322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Convergence'!$B$11:$B$12</c:f>
              <c:strCache>
                <c:ptCount val="2"/>
                <c:pt idx="0">
                  <c:v>Element Count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6096"/>
        <c:crosses val="autoZero"/>
        <c:crossBetween val="midCat"/>
      </c:valAx>
      <c:valAx>
        <c:axId val="615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'Overall Convergence'!$D$12</c:f>
              <c:strCache>
                <c:ptCount val="1"/>
                <c:pt idx="0">
                  <c:v>σ1 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680"/>
        <c:crosses val="autoZero"/>
        <c:crossBetween val="midCat"/>
      </c:valAx>
      <c:valAx>
        <c:axId val="794687224"/>
        <c:scaling>
          <c:orientation val="minMax"/>
        </c:scaling>
        <c:delete val="0"/>
        <c:axPos val="r"/>
        <c:title>
          <c:tx>
            <c:strRef>
              <c:f>'Overall Convergence'!$D$58:$D$59</c:f>
              <c:strCache>
                <c:ptCount val="2"/>
                <c:pt idx="0">
                  <c:v>Solution Time 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9744"/>
        <c:crosses val="max"/>
        <c:crossBetween val="midCat"/>
      </c:valAx>
      <c:valAx>
        <c:axId val="79468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22189</xdr:colOff>
      <xdr:row>3</xdr:row>
      <xdr:rowOff>5411</xdr:rowOff>
    </xdr:from>
    <xdr:to>
      <xdr:col>17</xdr:col>
      <xdr:colOff>795554</xdr:colOff>
      <xdr:row>26</xdr:row>
      <xdr:rowOff>21648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8E7CA-0557-47CB-0C44-03661FCE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27060</xdr:colOff>
      <xdr:row>2</xdr:row>
      <xdr:rowOff>173183</xdr:rowOff>
    </xdr:from>
    <xdr:to>
      <xdr:col>27</xdr:col>
      <xdr:colOff>280879</xdr:colOff>
      <xdr:row>26</xdr:row>
      <xdr:rowOff>5415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7CF82-6D91-4826-ACCC-224A1BC2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27</xdr:row>
      <xdr:rowOff>10824</xdr:rowOff>
    </xdr:from>
    <xdr:to>
      <xdr:col>17</xdr:col>
      <xdr:colOff>773366</xdr:colOff>
      <xdr:row>50</xdr:row>
      <xdr:rowOff>113652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0E6F62-70DA-43F6-B9A9-4601D36DB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27</xdr:col>
      <xdr:colOff>273002</xdr:colOff>
      <xdr:row>50</xdr:row>
      <xdr:rowOff>102828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B5411C-C454-49B3-996F-8B67E04A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6843-0264-4A4C-8F47-52F7C4E7DBDD}">
  <dimension ref="A1:M65"/>
  <sheetViews>
    <sheetView zoomScale="78" workbookViewId="0">
      <selection activeCell="AC19" sqref="AC19"/>
    </sheetView>
  </sheetViews>
  <sheetFormatPr defaultRowHeight="14.25" x14ac:dyDescent="0.45"/>
  <cols>
    <col min="1" max="11" width="18.59765625" customWidth="1"/>
    <col min="13" max="13" width="0" hidden="1" customWidth="1"/>
    <col min="14" max="18" width="18.59765625" customWidth="1"/>
  </cols>
  <sheetData>
    <row r="1" spans="1:13" ht="18.75" thickTop="1" thickBot="1" x14ac:dyDescent="0.6">
      <c r="A1" s="23" t="s">
        <v>20</v>
      </c>
      <c r="B1" s="41" t="s">
        <v>57</v>
      </c>
    </row>
    <row r="2" spans="1:13" ht="14.65" thickTop="1" x14ac:dyDescent="0.45">
      <c r="A2" s="2"/>
    </row>
    <row r="3" spans="1:13" ht="14.65" thickBot="1" x14ac:dyDescent="0.5"/>
    <row r="4" spans="1:13" ht="14.65" thickBot="1" x14ac:dyDescent="0.5">
      <c r="A4" s="22" t="s">
        <v>18</v>
      </c>
      <c r="B4" s="21" t="s">
        <v>21</v>
      </c>
      <c r="D4" s="57" t="s">
        <v>55</v>
      </c>
      <c r="E4" s="58"/>
      <c r="F4" s="58"/>
      <c r="G4" s="59"/>
      <c r="H4" s="21" t="s">
        <v>31</v>
      </c>
      <c r="J4" s="21" t="s">
        <v>33</v>
      </c>
    </row>
    <row r="5" spans="1:13" ht="14.65" thickBot="1" x14ac:dyDescent="0.5">
      <c r="A5" s="3" t="s">
        <v>19</v>
      </c>
      <c r="B5" s="5">
        <v>2</v>
      </c>
      <c r="D5" s="37" t="s">
        <v>27</v>
      </c>
      <c r="E5" s="37" t="s">
        <v>28</v>
      </c>
      <c r="F5" s="37" t="s">
        <v>29</v>
      </c>
      <c r="G5" s="37" t="s">
        <v>30</v>
      </c>
      <c r="H5" s="37" t="s">
        <v>32</v>
      </c>
      <c r="J5" s="8" t="s">
        <v>34</v>
      </c>
    </row>
    <row r="6" spans="1:13" ht="14.65" thickBot="1" x14ac:dyDescent="0.5">
      <c r="A6" s="4" t="s">
        <v>22</v>
      </c>
      <c r="B6" s="6">
        <v>0.5</v>
      </c>
    </row>
    <row r="7" spans="1:13" ht="15.75" x14ac:dyDescent="0.5">
      <c r="D7" s="38"/>
    </row>
    <row r="8" spans="1:13" ht="16.149999999999999" thickBot="1" x14ac:dyDescent="0.55000000000000004">
      <c r="D8" s="38"/>
    </row>
    <row r="9" spans="1:13" ht="16.5" thickTop="1" thickBot="1" x14ac:dyDescent="0.55000000000000004">
      <c r="A9" s="46" t="s">
        <v>59</v>
      </c>
      <c r="D9" s="38"/>
    </row>
    <row r="10" spans="1:13" ht="18.75" thickTop="1" thickBot="1" x14ac:dyDescent="0.6">
      <c r="A10" s="45" t="s">
        <v>38</v>
      </c>
      <c r="B10" s="29" t="str">
        <f>_xlfn.CONCAT($B$1," - Convergence Study of ",D12," - Locations ",$D$5,", ",$E$5,", ",$F$5,", ",$G$5)</f>
        <v>Project Template - Convergence Study of σ1 [Mpa] - Locations A, B, C, D</v>
      </c>
      <c r="M10" s="24" t="s">
        <v>37</v>
      </c>
    </row>
    <row r="11" spans="1:13" ht="14.65" thickTop="1" x14ac:dyDescent="0.45">
      <c r="A11" s="64" t="s">
        <v>0</v>
      </c>
      <c r="B11" s="51" t="s">
        <v>1</v>
      </c>
      <c r="C11" s="51" t="s">
        <v>54</v>
      </c>
      <c r="D11" s="49" t="str">
        <f>_xlfn.CONCAT($H$5," ",$D$5)</f>
        <v>Location A</v>
      </c>
      <c r="E11" s="50"/>
      <c r="F11" s="49" t="str">
        <f>_xlfn.CONCAT($H$5," ",$E$5)</f>
        <v>Location B</v>
      </c>
      <c r="G11" s="50"/>
      <c r="H11" s="49" t="str">
        <f>_xlfn.CONCAT($H$5," ",$F$5)</f>
        <v>Location C</v>
      </c>
      <c r="I11" s="50"/>
      <c r="J11" s="49" t="str">
        <f>_xlfn.CONCAT($H$5," ",$G$5)</f>
        <v>Location D</v>
      </c>
      <c r="K11" s="50"/>
    </row>
    <row r="12" spans="1:13" ht="14.65" thickBot="1" x14ac:dyDescent="0.5">
      <c r="A12" s="52"/>
      <c r="B12" s="52"/>
      <c r="C12" s="52"/>
      <c r="D12" s="39" t="str">
        <f>_xlfn.CONCAT(A10," [Mpa]")</f>
        <v>σ1 [Mpa]</v>
      </c>
      <c r="E12" s="40" t="str">
        <f>_xlfn.CONCAT('Key &amp; Info'!$A$12," ",A10)</f>
        <v>Δ σ1</v>
      </c>
      <c r="F12" s="39" t="str">
        <f>D12</f>
        <v>σ1 [Mpa]</v>
      </c>
      <c r="G12" s="40" t="str">
        <f>E12</f>
        <v>Δ σ1</v>
      </c>
      <c r="H12" s="39" t="str">
        <f>D12</f>
        <v>σ1 [Mpa]</v>
      </c>
      <c r="I12" s="40" t="str">
        <f>E12</f>
        <v>Δ σ1</v>
      </c>
      <c r="J12" s="39" t="str">
        <f>D12</f>
        <v>σ1 [Mpa]</v>
      </c>
      <c r="K12" s="40" t="str">
        <f>G12</f>
        <v>Δ σ1</v>
      </c>
      <c r="M12" s="2" t="s">
        <v>24</v>
      </c>
    </row>
    <row r="13" spans="1:13" ht="14.65" thickTop="1" x14ac:dyDescent="0.45">
      <c r="A13" s="12" t="str">
        <f>_xlfn.CONCAT("Size [mm] - ",M13)</f>
        <v>Size [mm] - 2</v>
      </c>
      <c r="B13" s="15">
        <v>60</v>
      </c>
      <c r="C13" s="15">
        <v>0.6</v>
      </c>
      <c r="D13" s="18">
        <v>960</v>
      </c>
      <c r="E13" s="9" t="s">
        <v>23</v>
      </c>
      <c r="F13" s="18">
        <v>1369</v>
      </c>
      <c r="G13" s="9" t="s">
        <v>23</v>
      </c>
      <c r="H13" s="18">
        <v>606</v>
      </c>
      <c r="I13" s="9" t="s">
        <v>23</v>
      </c>
      <c r="J13" s="18">
        <v>1080</v>
      </c>
      <c r="K13" s="9" t="s">
        <v>23</v>
      </c>
      <c r="M13" s="7">
        <f>$B$5</f>
        <v>2</v>
      </c>
    </row>
    <row r="14" spans="1:13" x14ac:dyDescent="0.45">
      <c r="A14" s="13" t="str">
        <f>_xlfn.CONCAT("Size [mm] - ",M14)</f>
        <v>Size [mm] - 1</v>
      </c>
      <c r="B14" s="16">
        <v>200</v>
      </c>
      <c r="C14" s="16">
        <v>0.7</v>
      </c>
      <c r="D14" s="18">
        <v>998</v>
      </c>
      <c r="E14" s="42">
        <f>(D14-D13)/D13</f>
        <v>3.9583333333333331E-2</v>
      </c>
      <c r="F14" s="18">
        <v>1380.6</v>
      </c>
      <c r="G14" s="42">
        <f>(F14-F13)/F13</f>
        <v>8.4733382030678667E-3</v>
      </c>
      <c r="H14" s="18">
        <v>608.96</v>
      </c>
      <c r="I14" s="42">
        <f>(H14-H13)/H13</f>
        <v>4.8844884488449449E-3</v>
      </c>
      <c r="J14" s="18">
        <v>1099.4000000000001</v>
      </c>
      <c r="K14" s="42">
        <f>(J14-J13)/J13</f>
        <v>1.7962962962963049E-2</v>
      </c>
      <c r="M14" s="7">
        <f>M13*$B$6</f>
        <v>1</v>
      </c>
    </row>
    <row r="15" spans="1:13" x14ac:dyDescent="0.45">
      <c r="A15" s="13" t="str">
        <f>_xlfn.CONCAT("Size [mm] - ",M15)</f>
        <v>Size [mm] - 0.5</v>
      </c>
      <c r="B15" s="16">
        <v>800</v>
      </c>
      <c r="C15" s="16">
        <v>0.8</v>
      </c>
      <c r="D15" s="18">
        <v>1006</v>
      </c>
      <c r="E15" s="42">
        <f t="shared" ref="E15:G17" si="0">(D15-D14)/D14</f>
        <v>8.0160320641282558E-3</v>
      </c>
      <c r="F15" s="18">
        <v>1389.4</v>
      </c>
      <c r="G15" s="42">
        <f t="shared" si="0"/>
        <v>6.3740402723454891E-3</v>
      </c>
      <c r="H15" s="18">
        <v>582.66999999999996</v>
      </c>
      <c r="I15" s="42">
        <f t="shared" ref="I15" si="1">(H15-H14)/H14</f>
        <v>-4.3171965317919198E-2</v>
      </c>
      <c r="J15" s="18">
        <v>1108.5999999999999</v>
      </c>
      <c r="K15" s="42">
        <f t="shared" ref="K15" si="2">(J15-J14)/J14</f>
        <v>8.3682008368199182E-3</v>
      </c>
      <c r="M15" s="7">
        <f>M14*$B$6</f>
        <v>0.5</v>
      </c>
    </row>
    <row r="16" spans="1:13" x14ac:dyDescent="0.45">
      <c r="A16" s="13" t="str">
        <f>_xlfn.CONCAT("Size [mm] - ",M16)</f>
        <v>Size [mm] - 0.25</v>
      </c>
      <c r="B16" s="16">
        <v>3200</v>
      </c>
      <c r="C16" s="16">
        <v>0.9</v>
      </c>
      <c r="D16" s="18">
        <v>1020</v>
      </c>
      <c r="E16" s="42">
        <f t="shared" si="0"/>
        <v>1.3916500994035786E-2</v>
      </c>
      <c r="F16" s="18">
        <v>1391.7</v>
      </c>
      <c r="G16" s="42">
        <f t="shared" si="0"/>
        <v>1.6553908161796131E-3</v>
      </c>
      <c r="H16" s="18">
        <v>551.54999999999995</v>
      </c>
      <c r="I16" s="42">
        <f t="shared" ref="I16" si="3">(H16-H15)/H15</f>
        <v>-5.3409305438756084E-2</v>
      </c>
      <c r="J16" s="18">
        <v>1126.5999999999999</v>
      </c>
      <c r="K16" s="42">
        <f t="shared" ref="K16" si="4">(J16-J15)/J15</f>
        <v>1.6236694930543027E-2</v>
      </c>
      <c r="M16" s="7">
        <f>M15*$B$6</f>
        <v>0.25</v>
      </c>
    </row>
    <row r="17" spans="1:13" ht="14.65" thickBot="1" x14ac:dyDescent="0.5">
      <c r="A17" s="14" t="str">
        <f>_xlfn.CONCAT("Size [mm] - ",M17)</f>
        <v>Size [mm] - 0.125</v>
      </c>
      <c r="B17" s="17">
        <v>12800</v>
      </c>
      <c r="C17" s="17">
        <v>0.95</v>
      </c>
      <c r="D17" s="19">
        <v>1020.2</v>
      </c>
      <c r="E17" s="43">
        <f t="shared" si="0"/>
        <v>1.960784313725936E-4</v>
      </c>
      <c r="F17" s="19">
        <v>1391.71</v>
      </c>
      <c r="G17" s="43">
        <f t="shared" si="0"/>
        <v>7.185456635762668E-6</v>
      </c>
      <c r="H17" s="19">
        <v>533.29</v>
      </c>
      <c r="I17" s="43">
        <f t="shared" ref="I17" si="5">(H17-H16)/H16</f>
        <v>-3.310669930196717E-2</v>
      </c>
      <c r="J17" s="19">
        <v>1115.2</v>
      </c>
      <c r="K17" s="43">
        <f t="shared" ref="K17" si="6">(J17-J16)/J16</f>
        <v>-1.0118941949227645E-2</v>
      </c>
      <c r="M17" s="7">
        <f>M16*$B$6</f>
        <v>0.125</v>
      </c>
    </row>
    <row r="18" spans="1:13" ht="14.65" thickTop="1" x14ac:dyDescent="0.45"/>
    <row r="20" spans="1:13" x14ac:dyDescent="0.45">
      <c r="M20" s="2" t="s">
        <v>36</v>
      </c>
    </row>
    <row r="21" spans="1:13" ht="18.399999999999999" thickBot="1" x14ac:dyDescent="0.6">
      <c r="A21" s="39" t="s">
        <v>41</v>
      </c>
      <c r="B21" s="29" t="str">
        <f>_xlfn.CONCAT($B$1, " - Convergence Study of ",D23, ", geometry locations: ",$D$5, ", ",$E$5,", ",$F$5,", ",$G$5)</f>
        <v>Project Template - Convergence Study of σ_eq [Mpa], geometry locations: A, B, C, D</v>
      </c>
      <c r="M21" t="s">
        <v>34</v>
      </c>
    </row>
    <row r="22" spans="1:13" ht="14.65" thickTop="1" x14ac:dyDescent="0.45">
      <c r="A22" s="51" t="s">
        <v>0</v>
      </c>
      <c r="B22" s="51" t="s">
        <v>1</v>
      </c>
      <c r="C22" s="51" t="str">
        <f>C11</f>
        <v>Element Quality</v>
      </c>
      <c r="D22" s="49" t="str">
        <f>_xlfn.CONCAT($H$5," ",$D$5)</f>
        <v>Location A</v>
      </c>
      <c r="E22" s="50"/>
      <c r="F22" s="49" t="str">
        <f>_xlfn.CONCAT($H$5," ",$E$5)</f>
        <v>Location B</v>
      </c>
      <c r="G22" s="50"/>
      <c r="H22" s="49" t="str">
        <f>_xlfn.CONCAT($H$5," ",$F$5)</f>
        <v>Location C</v>
      </c>
      <c r="I22" s="50"/>
      <c r="J22" s="49" t="str">
        <f>_xlfn.CONCAT($H$5," ",$G$5)</f>
        <v>Location D</v>
      </c>
      <c r="K22" s="50"/>
      <c r="M22" t="s">
        <v>35</v>
      </c>
    </row>
    <row r="23" spans="1:13" ht="14.65" thickBot="1" x14ac:dyDescent="0.5">
      <c r="A23" s="52"/>
      <c r="B23" s="52"/>
      <c r="C23" s="52"/>
      <c r="D23" s="39" t="str">
        <f>_xlfn.CONCAT(A21," [Mpa]")</f>
        <v>σ_eq [Mpa]</v>
      </c>
      <c r="E23" s="40" t="str">
        <f>_xlfn.CONCAT('Key &amp; Info'!$A$12," ",A21)</f>
        <v>Δ σ_eq</v>
      </c>
      <c r="F23" s="39" t="str">
        <f>D23</f>
        <v>σ_eq [Mpa]</v>
      </c>
      <c r="G23" s="40" t="str">
        <f>E23</f>
        <v>Δ σ_eq</v>
      </c>
      <c r="H23" s="39" t="str">
        <f>D23</f>
        <v>σ_eq [Mpa]</v>
      </c>
      <c r="I23" s="40" t="str">
        <f>E23</f>
        <v>Δ σ_eq</v>
      </c>
      <c r="J23" s="39" t="str">
        <f>D23</f>
        <v>σ_eq [Mpa]</v>
      </c>
      <c r="K23" s="40" t="str">
        <f>G23</f>
        <v>Δ σ_eq</v>
      </c>
    </row>
    <row r="24" spans="1:13" ht="14.65" thickTop="1" x14ac:dyDescent="0.45">
      <c r="A24" s="12" t="str">
        <f>$A$13</f>
        <v>Size [mm] - 2</v>
      </c>
      <c r="B24" s="15">
        <f>$B$13</f>
        <v>60</v>
      </c>
      <c r="C24" s="15">
        <f>$C$13</f>
        <v>0.6</v>
      </c>
      <c r="D24" s="18"/>
      <c r="E24" s="9" t="s">
        <v>23</v>
      </c>
      <c r="F24" s="18"/>
      <c r="G24" s="9" t="s">
        <v>23</v>
      </c>
      <c r="H24" s="18"/>
      <c r="I24" s="9" t="s">
        <v>23</v>
      </c>
      <c r="J24" s="18"/>
      <c r="K24" s="9" t="s">
        <v>23</v>
      </c>
      <c r="M24" s="7"/>
    </row>
    <row r="25" spans="1:13" x14ac:dyDescent="0.45">
      <c r="A25" s="13" t="str">
        <f>$A$14</f>
        <v>Size [mm] - 1</v>
      </c>
      <c r="B25" s="16">
        <f>$B$14</f>
        <v>200</v>
      </c>
      <c r="C25" s="16">
        <f>$C$14</f>
        <v>0.7</v>
      </c>
      <c r="D25" s="18"/>
      <c r="E25" s="42" t="e">
        <f>(D25-D24)/D24</f>
        <v>#DIV/0!</v>
      </c>
      <c r="F25" s="18"/>
      <c r="G25" s="42" t="e">
        <f>(F25-F24)/F24</f>
        <v>#DIV/0!</v>
      </c>
      <c r="H25" s="18"/>
      <c r="I25" s="42" t="e">
        <f>(H25-H24)/H24</f>
        <v>#DIV/0!</v>
      </c>
      <c r="J25" s="18"/>
      <c r="K25" s="42" t="e">
        <f>(J25-J24)/J24</f>
        <v>#DIV/0!</v>
      </c>
      <c r="M25" s="7"/>
    </row>
    <row r="26" spans="1:13" x14ac:dyDescent="0.45">
      <c r="A26" s="13" t="str">
        <f>$A$15</f>
        <v>Size [mm] - 0.5</v>
      </c>
      <c r="B26" s="16">
        <f>$B$15</f>
        <v>800</v>
      </c>
      <c r="C26" s="16">
        <f>$C$15</f>
        <v>0.8</v>
      </c>
      <c r="D26" s="18"/>
      <c r="E26" s="42" t="e">
        <f t="shared" ref="E26" si="7">(D26-D25)/D25</f>
        <v>#DIV/0!</v>
      </c>
      <c r="F26" s="18"/>
      <c r="G26" s="42" t="e">
        <f t="shared" ref="G26" si="8">(F26-F25)/F25</f>
        <v>#DIV/0!</v>
      </c>
      <c r="H26" s="18"/>
      <c r="I26" s="42" t="e">
        <f t="shared" ref="I26" si="9">(H26-H25)/H25</f>
        <v>#DIV/0!</v>
      </c>
      <c r="J26" s="18"/>
      <c r="K26" s="42" t="e">
        <f t="shared" ref="K26" si="10">(J26-J25)/J25</f>
        <v>#DIV/0!</v>
      </c>
      <c r="M26" s="7"/>
    </row>
    <row r="27" spans="1:13" x14ac:dyDescent="0.45">
      <c r="A27" s="13" t="str">
        <f>$A$16</f>
        <v>Size [mm] - 0.25</v>
      </c>
      <c r="B27" s="16">
        <f>$B$16</f>
        <v>3200</v>
      </c>
      <c r="C27" s="16">
        <f>$C$16</f>
        <v>0.9</v>
      </c>
      <c r="D27" s="18"/>
      <c r="E27" s="42" t="e">
        <f t="shared" ref="E27" si="11">(D27-D26)/D26</f>
        <v>#DIV/0!</v>
      </c>
      <c r="F27" s="18"/>
      <c r="G27" s="42" t="e">
        <f t="shared" ref="G27" si="12">(F27-F26)/F26</f>
        <v>#DIV/0!</v>
      </c>
      <c r="H27" s="18"/>
      <c r="I27" s="42" t="e">
        <f t="shared" ref="I27" si="13">(H27-H26)/H26</f>
        <v>#DIV/0!</v>
      </c>
      <c r="J27" s="18"/>
      <c r="K27" s="42" t="e">
        <f t="shared" ref="K27" si="14">(J27-J26)/J26</f>
        <v>#DIV/0!</v>
      </c>
      <c r="M27" s="7"/>
    </row>
    <row r="28" spans="1:13" ht="14.65" thickBot="1" x14ac:dyDescent="0.5">
      <c r="A28" s="14" t="str">
        <f>$A$17</f>
        <v>Size [mm] - 0.125</v>
      </c>
      <c r="B28" s="17">
        <f>$B$17</f>
        <v>12800</v>
      </c>
      <c r="C28" s="17">
        <f>$C$17</f>
        <v>0.95</v>
      </c>
      <c r="D28" s="19"/>
      <c r="E28" s="43" t="e">
        <f t="shared" ref="E28" si="15">(D28-D27)/D27</f>
        <v>#DIV/0!</v>
      </c>
      <c r="F28" s="19"/>
      <c r="G28" s="43" t="e">
        <f t="shared" ref="G28" si="16">(F28-F27)/F27</f>
        <v>#DIV/0!</v>
      </c>
      <c r="H28" s="19"/>
      <c r="I28" s="43" t="e">
        <f t="shared" ref="I28" si="17">(H28-H27)/H27</f>
        <v>#DIV/0!</v>
      </c>
      <c r="J28" s="19"/>
      <c r="K28" s="43" t="e">
        <f t="shared" ref="K28" si="18">(J28-J27)/J27</f>
        <v>#DIV/0!</v>
      </c>
      <c r="M28" s="7"/>
    </row>
    <row r="29" spans="1:13" ht="14.65" thickTop="1" x14ac:dyDescent="0.45"/>
    <row r="32" spans="1:13" ht="18.399999999999999" thickBot="1" x14ac:dyDescent="0.6">
      <c r="A32" s="39" t="s">
        <v>40</v>
      </c>
      <c r="B32" s="29" t="str">
        <f>_xlfn.CONCAT($B$1, " - Convergence Study of ",D34, ", geometry locations: ",$D$5, ", ",$E$5,", ",$F$5,", ",$G$5)</f>
        <v>Project Template - Convergence Study of ε1 [Mpa], geometry locations: A, B, C, D</v>
      </c>
    </row>
    <row r="33" spans="1:13" ht="14.65" thickTop="1" x14ac:dyDescent="0.45">
      <c r="A33" s="51" t="s">
        <v>0</v>
      </c>
      <c r="B33" s="51" t="s">
        <v>1</v>
      </c>
      <c r="C33" s="51" t="str">
        <f>C11</f>
        <v>Element Quality</v>
      </c>
      <c r="D33" s="49" t="str">
        <f>_xlfn.CONCAT($H$5," ",$D$5)</f>
        <v>Location A</v>
      </c>
      <c r="E33" s="50"/>
      <c r="F33" s="49" t="str">
        <f>_xlfn.CONCAT($H$5," ",$E$5)</f>
        <v>Location B</v>
      </c>
      <c r="G33" s="50"/>
      <c r="H33" s="49" t="str">
        <f>_xlfn.CONCAT($H$5," ",$F$5)</f>
        <v>Location C</v>
      </c>
      <c r="I33" s="50"/>
      <c r="J33" s="49" t="str">
        <f>_xlfn.CONCAT($H$5," ",$G$5)</f>
        <v>Location D</v>
      </c>
      <c r="K33" s="50"/>
    </row>
    <row r="34" spans="1:13" ht="14.65" thickBot="1" x14ac:dyDescent="0.5">
      <c r="A34" s="52"/>
      <c r="B34" s="52"/>
      <c r="C34" s="52"/>
      <c r="D34" s="39" t="str">
        <f>_xlfn.CONCAT(A32," [Mpa]")</f>
        <v>ε1 [Mpa]</v>
      </c>
      <c r="E34" s="40" t="str">
        <f>_xlfn.CONCAT('Key &amp; Info'!$A$12," ",A32)</f>
        <v>Δ ε1</v>
      </c>
      <c r="F34" s="39" t="str">
        <f>D34</f>
        <v>ε1 [Mpa]</v>
      </c>
      <c r="G34" s="40" t="str">
        <f>E34</f>
        <v>Δ ε1</v>
      </c>
      <c r="H34" s="39" t="str">
        <f>D34</f>
        <v>ε1 [Mpa]</v>
      </c>
      <c r="I34" s="40" t="str">
        <f>E34</f>
        <v>Δ ε1</v>
      </c>
      <c r="J34" s="39" t="str">
        <f>D34</f>
        <v>ε1 [Mpa]</v>
      </c>
      <c r="K34" s="40" t="str">
        <f>G34</f>
        <v>Δ ε1</v>
      </c>
    </row>
    <row r="35" spans="1:13" ht="14.65" thickTop="1" x14ac:dyDescent="0.45">
      <c r="A35" s="20" t="str">
        <f>$A$13</f>
        <v>Size [mm] - 2</v>
      </c>
      <c r="B35" s="15">
        <f>$B$13</f>
        <v>60</v>
      </c>
      <c r="C35" s="15">
        <f>$C$13</f>
        <v>0.6</v>
      </c>
      <c r="D35" s="18"/>
      <c r="E35" s="9" t="s">
        <v>23</v>
      </c>
      <c r="F35" s="18"/>
      <c r="G35" s="9" t="s">
        <v>23</v>
      </c>
      <c r="H35" s="18"/>
      <c r="I35" s="9" t="s">
        <v>23</v>
      </c>
      <c r="J35" s="18"/>
      <c r="K35" s="9" t="s">
        <v>23</v>
      </c>
      <c r="M35" s="7"/>
    </row>
    <row r="36" spans="1:13" x14ac:dyDescent="0.45">
      <c r="A36" s="13" t="str">
        <f>$A$14</f>
        <v>Size [mm] - 1</v>
      </c>
      <c r="B36" s="16">
        <f>$B$14</f>
        <v>200</v>
      </c>
      <c r="C36" s="16">
        <f>$C$14</f>
        <v>0.7</v>
      </c>
      <c r="D36" s="18"/>
      <c r="E36" s="42" t="e">
        <f>(D36-D35)/D35</f>
        <v>#DIV/0!</v>
      </c>
      <c r="F36" s="18"/>
      <c r="G36" s="42" t="e">
        <f>(F36-F35)/F35</f>
        <v>#DIV/0!</v>
      </c>
      <c r="H36" s="18"/>
      <c r="I36" s="42" t="e">
        <f>(H36-H35)/H35</f>
        <v>#DIV/0!</v>
      </c>
      <c r="J36" s="18"/>
      <c r="K36" s="42" t="e">
        <f>(J36-J35)/J35</f>
        <v>#DIV/0!</v>
      </c>
      <c r="M36" s="7"/>
    </row>
    <row r="37" spans="1:13" x14ac:dyDescent="0.45">
      <c r="A37" s="13" t="str">
        <f>$A$15</f>
        <v>Size [mm] - 0.5</v>
      </c>
      <c r="B37" s="16">
        <f>$B$15</f>
        <v>800</v>
      </c>
      <c r="C37" s="16">
        <f>$C$15</f>
        <v>0.8</v>
      </c>
      <c r="D37" s="18"/>
      <c r="E37" s="42" t="e">
        <f t="shared" ref="E37" si="19">(D37-D36)/D36</f>
        <v>#DIV/0!</v>
      </c>
      <c r="F37" s="18"/>
      <c r="G37" s="42" t="e">
        <f t="shared" ref="G37" si="20">(F37-F36)/F36</f>
        <v>#DIV/0!</v>
      </c>
      <c r="H37" s="18"/>
      <c r="I37" s="42" t="e">
        <f t="shared" ref="I37" si="21">(H37-H36)/H36</f>
        <v>#DIV/0!</v>
      </c>
      <c r="J37" s="18"/>
      <c r="K37" s="42" t="e">
        <f t="shared" ref="K37" si="22">(J37-J36)/J36</f>
        <v>#DIV/0!</v>
      </c>
      <c r="M37" s="7"/>
    </row>
    <row r="38" spans="1:13" x14ac:dyDescent="0.45">
      <c r="A38" s="13" t="str">
        <f>$A$16</f>
        <v>Size [mm] - 0.25</v>
      </c>
      <c r="B38" s="16">
        <f>$B$16</f>
        <v>3200</v>
      </c>
      <c r="C38" s="16">
        <f>$C$16</f>
        <v>0.9</v>
      </c>
      <c r="D38" s="18"/>
      <c r="E38" s="42" t="e">
        <f t="shared" ref="E38" si="23">(D38-D37)/D37</f>
        <v>#DIV/0!</v>
      </c>
      <c r="F38" s="18"/>
      <c r="G38" s="42" t="e">
        <f t="shared" ref="G38" si="24">(F38-F37)/F37</f>
        <v>#DIV/0!</v>
      </c>
      <c r="H38" s="18"/>
      <c r="I38" s="42" t="e">
        <f t="shared" ref="I38" si="25">(H38-H37)/H37</f>
        <v>#DIV/0!</v>
      </c>
      <c r="J38" s="18"/>
      <c r="K38" s="42" t="e">
        <f t="shared" ref="K38" si="26">(J38-J37)/J37</f>
        <v>#DIV/0!</v>
      </c>
      <c r="M38" s="7"/>
    </row>
    <row r="39" spans="1:13" ht="14.65" thickBot="1" x14ac:dyDescent="0.5">
      <c r="A39" s="14" t="str">
        <f>$A$17</f>
        <v>Size [mm] - 0.125</v>
      </c>
      <c r="B39" s="17">
        <f>$B$17</f>
        <v>12800</v>
      </c>
      <c r="C39" s="17">
        <f>$C$17</f>
        <v>0.95</v>
      </c>
      <c r="D39" s="19"/>
      <c r="E39" s="43" t="e">
        <f t="shared" ref="E39" si="27">(D39-D38)/D38</f>
        <v>#DIV/0!</v>
      </c>
      <c r="F39" s="19"/>
      <c r="G39" s="43" t="e">
        <f t="shared" ref="G39" si="28">(F39-F38)/F38</f>
        <v>#DIV/0!</v>
      </c>
      <c r="H39" s="19"/>
      <c r="I39" s="43" t="e">
        <f t="shared" ref="I39" si="29">(H39-H38)/H38</f>
        <v>#DIV/0!</v>
      </c>
      <c r="J39" s="19"/>
      <c r="K39" s="43" t="e">
        <f t="shared" ref="K39" si="30">(J39-J38)/J38</f>
        <v>#DIV/0!</v>
      </c>
      <c r="M39" s="7"/>
    </row>
    <row r="40" spans="1:13" ht="14.65" thickTop="1" x14ac:dyDescent="0.45">
      <c r="A40" s="44"/>
    </row>
    <row r="43" spans="1:13" ht="18.399999999999999" thickBot="1" x14ac:dyDescent="0.6">
      <c r="A43" s="39" t="s">
        <v>39</v>
      </c>
      <c r="B43" s="29" t="str">
        <f>_xlfn.CONCAT($B$1, " - Convergence Study of ",D45, ", geometry locations: ",$D$5, ", ",$E$5,", ",$F$5,", ",$G$5)</f>
        <v>Project Template - Convergence Study of ε_eq [Mpa], geometry locations: A, B, C, D</v>
      </c>
    </row>
    <row r="44" spans="1:13" ht="14.65" thickTop="1" x14ac:dyDescent="0.45">
      <c r="A44" s="51" t="s">
        <v>0</v>
      </c>
      <c r="B44" s="51" t="s">
        <v>1</v>
      </c>
      <c r="C44" s="51" t="str">
        <f>C11</f>
        <v>Element Quality</v>
      </c>
      <c r="D44" s="49" t="str">
        <f>_xlfn.CONCAT($H$5," ",$D$5)</f>
        <v>Location A</v>
      </c>
      <c r="E44" s="50"/>
      <c r="F44" s="49" t="str">
        <f>_xlfn.CONCAT($H$5," ",$E$5)</f>
        <v>Location B</v>
      </c>
      <c r="G44" s="50"/>
      <c r="H44" s="49" t="str">
        <f>_xlfn.CONCAT($H$5," ",$F$5)</f>
        <v>Location C</v>
      </c>
      <c r="I44" s="50"/>
      <c r="J44" s="49" t="str">
        <f>_xlfn.CONCAT($H$5," ",$G$5)</f>
        <v>Location D</v>
      </c>
      <c r="K44" s="50"/>
    </row>
    <row r="45" spans="1:13" ht="14.65" thickBot="1" x14ac:dyDescent="0.5">
      <c r="A45" s="52"/>
      <c r="B45" s="52"/>
      <c r="C45" s="52"/>
      <c r="D45" s="39" t="str">
        <f>_xlfn.CONCAT(A43," [Mpa]")</f>
        <v>ε_eq [Mpa]</v>
      </c>
      <c r="E45" s="40" t="str">
        <f>_xlfn.CONCAT('Key &amp; Info'!$A$12," ",A43)</f>
        <v>Δ ε_eq</v>
      </c>
      <c r="F45" s="39" t="str">
        <f>D45</f>
        <v>ε_eq [Mpa]</v>
      </c>
      <c r="G45" s="40" t="str">
        <f>E45</f>
        <v>Δ ε_eq</v>
      </c>
      <c r="H45" s="39" t="str">
        <f>D45</f>
        <v>ε_eq [Mpa]</v>
      </c>
      <c r="I45" s="40" t="str">
        <f>E45</f>
        <v>Δ ε_eq</v>
      </c>
      <c r="J45" s="39" t="str">
        <f>D45</f>
        <v>ε_eq [Mpa]</v>
      </c>
      <c r="K45" s="40" t="str">
        <f>G45</f>
        <v>Δ ε_eq</v>
      </c>
    </row>
    <row r="46" spans="1:13" ht="14.65" thickTop="1" x14ac:dyDescent="0.45">
      <c r="A46" s="20" t="str">
        <f>$A$13</f>
        <v>Size [mm] - 2</v>
      </c>
      <c r="B46" s="15">
        <f>$B$13</f>
        <v>60</v>
      </c>
      <c r="C46" s="15">
        <f>$C$13</f>
        <v>0.6</v>
      </c>
      <c r="D46" s="18"/>
      <c r="E46" s="9" t="s">
        <v>23</v>
      </c>
      <c r="F46" s="18"/>
      <c r="G46" s="9" t="s">
        <v>23</v>
      </c>
      <c r="H46" s="18"/>
      <c r="I46" s="9" t="s">
        <v>23</v>
      </c>
      <c r="J46" s="18"/>
      <c r="K46" s="9" t="s">
        <v>23</v>
      </c>
      <c r="M46" s="7"/>
    </row>
    <row r="47" spans="1:13" x14ac:dyDescent="0.45">
      <c r="A47" s="13" t="str">
        <f>$A$14</f>
        <v>Size [mm] - 1</v>
      </c>
      <c r="B47" s="16">
        <f>$B$14</f>
        <v>200</v>
      </c>
      <c r="C47" s="16">
        <f>$C$14</f>
        <v>0.7</v>
      </c>
      <c r="D47" s="18"/>
      <c r="E47" s="42" t="e">
        <f>(D47-D46)/D46</f>
        <v>#DIV/0!</v>
      </c>
      <c r="F47" s="18"/>
      <c r="G47" s="42" t="e">
        <f>(F47-F46)/F46</f>
        <v>#DIV/0!</v>
      </c>
      <c r="H47" s="18"/>
      <c r="I47" s="42" t="e">
        <f>(H47-H46)/H46</f>
        <v>#DIV/0!</v>
      </c>
      <c r="J47" s="18"/>
      <c r="K47" s="42" t="e">
        <f>(J47-J46)/J46</f>
        <v>#DIV/0!</v>
      </c>
      <c r="M47" s="7"/>
    </row>
    <row r="48" spans="1:13" x14ac:dyDescent="0.45">
      <c r="A48" s="13" t="str">
        <f>$A$15</f>
        <v>Size [mm] - 0.5</v>
      </c>
      <c r="B48" s="16">
        <f>$B$15</f>
        <v>800</v>
      </c>
      <c r="C48" s="16">
        <f>$C$15</f>
        <v>0.8</v>
      </c>
      <c r="D48" s="18"/>
      <c r="E48" s="42" t="e">
        <f t="shared" ref="E48" si="31">(D48-D47)/D47</f>
        <v>#DIV/0!</v>
      </c>
      <c r="F48" s="18"/>
      <c r="G48" s="42" t="e">
        <f t="shared" ref="G48" si="32">(F48-F47)/F47</f>
        <v>#DIV/0!</v>
      </c>
      <c r="H48" s="18"/>
      <c r="I48" s="42" t="e">
        <f t="shared" ref="I48" si="33">(H48-H47)/H47</f>
        <v>#DIV/0!</v>
      </c>
      <c r="J48" s="18"/>
      <c r="K48" s="42" t="e">
        <f t="shared" ref="K48" si="34">(J48-J47)/J47</f>
        <v>#DIV/0!</v>
      </c>
      <c r="M48" s="7"/>
    </row>
    <row r="49" spans="1:13" x14ac:dyDescent="0.45">
      <c r="A49" s="13" t="str">
        <f>$A$16</f>
        <v>Size [mm] - 0.25</v>
      </c>
      <c r="B49" s="16">
        <f>$B$16</f>
        <v>3200</v>
      </c>
      <c r="C49" s="16">
        <f>$C$16</f>
        <v>0.9</v>
      </c>
      <c r="D49" s="18"/>
      <c r="E49" s="42" t="e">
        <f t="shared" ref="E49" si="35">(D49-D48)/D48</f>
        <v>#DIV/0!</v>
      </c>
      <c r="F49" s="18"/>
      <c r="G49" s="42" t="e">
        <f t="shared" ref="G49" si="36">(F49-F48)/F48</f>
        <v>#DIV/0!</v>
      </c>
      <c r="H49" s="18"/>
      <c r="I49" s="42" t="e">
        <f t="shared" ref="I49" si="37">(H49-H48)/H48</f>
        <v>#DIV/0!</v>
      </c>
      <c r="J49" s="18"/>
      <c r="K49" s="42" t="e">
        <f t="shared" ref="K49" si="38">(J49-J48)/J48</f>
        <v>#DIV/0!</v>
      </c>
      <c r="M49" s="7"/>
    </row>
    <row r="50" spans="1:13" ht="14.65" thickBot="1" x14ac:dyDescent="0.5">
      <c r="A50" s="14" t="str">
        <f>$A$17</f>
        <v>Size [mm] - 0.125</v>
      </c>
      <c r="B50" s="17">
        <f>$B$17</f>
        <v>12800</v>
      </c>
      <c r="C50" s="17">
        <f>$C$17</f>
        <v>0.95</v>
      </c>
      <c r="D50" s="19"/>
      <c r="E50" s="43" t="e">
        <f t="shared" ref="E50" si="39">(D50-D49)/D49</f>
        <v>#DIV/0!</v>
      </c>
      <c r="F50" s="19"/>
      <c r="G50" s="43" t="e">
        <f t="shared" ref="G50" si="40">(F50-F49)/F49</f>
        <v>#DIV/0!</v>
      </c>
      <c r="H50" s="19"/>
      <c r="I50" s="43" t="e">
        <f t="shared" ref="I50" si="41">(H50-H49)/H49</f>
        <v>#DIV/0!</v>
      </c>
      <c r="J50" s="19"/>
      <c r="K50" s="43" t="e">
        <f t="shared" ref="K50" si="42">(J50-J49)/J49</f>
        <v>#DIV/0!</v>
      </c>
      <c r="M50" s="7"/>
    </row>
    <row r="51" spans="1:13" ht="14.65" thickTop="1" x14ac:dyDescent="0.45"/>
    <row r="53" spans="1:13" ht="14.65" thickBot="1" x14ac:dyDescent="0.5"/>
    <row r="54" spans="1:13" ht="14.65" thickBot="1" x14ac:dyDescent="0.5">
      <c r="A54" s="55" t="s">
        <v>55</v>
      </c>
      <c r="B54" s="56"/>
      <c r="C54" s="28" t="s">
        <v>31</v>
      </c>
    </row>
    <row r="55" spans="1:13" ht="14.65" thickBot="1" x14ac:dyDescent="0.5">
      <c r="A55" s="53" t="s">
        <v>27</v>
      </c>
      <c r="B55" s="54"/>
      <c r="C55" s="27" t="s">
        <v>56</v>
      </c>
    </row>
    <row r="57" spans="1:13" ht="18.399999999999999" thickBot="1" x14ac:dyDescent="0.6">
      <c r="B57" s="29" t="str">
        <f>_xlfn.CONCAT($B$1, " - Convergence Computational Demand")</f>
        <v>Project Template - Convergence Computational Demand</v>
      </c>
    </row>
    <row r="58" spans="1:13" ht="14.65" thickTop="1" x14ac:dyDescent="0.45">
      <c r="A58" s="51" t="s">
        <v>0</v>
      </c>
      <c r="B58" s="51" t="s">
        <v>1</v>
      </c>
      <c r="C58" s="51" t="str">
        <f>C11</f>
        <v>Element Quality</v>
      </c>
      <c r="D58" s="60" t="s">
        <v>60</v>
      </c>
      <c r="E58" s="62" t="str">
        <f>_xlfn.CONCAT('Key &amp; Info'!$A$12," ",'Overall Convergence'!D58)</f>
        <v>Δ Solution Time [s]</v>
      </c>
    </row>
    <row r="59" spans="1:13" ht="14.65" thickBot="1" x14ac:dyDescent="0.5">
      <c r="A59" s="52"/>
      <c r="B59" s="52"/>
      <c r="C59" s="52"/>
      <c r="D59" s="61"/>
      <c r="E59" s="63"/>
    </row>
    <row r="60" spans="1:13" ht="14.65" thickTop="1" x14ac:dyDescent="0.45">
      <c r="A60" s="20" t="str">
        <f>$A$13</f>
        <v>Size [mm] - 2</v>
      </c>
      <c r="B60" s="15">
        <f>$B$13</f>
        <v>60</v>
      </c>
      <c r="C60" s="15">
        <f>$C$13</f>
        <v>0.6</v>
      </c>
      <c r="D60" s="47">
        <v>110</v>
      </c>
      <c r="E60" s="9" t="s">
        <v>23</v>
      </c>
    </row>
    <row r="61" spans="1:13" x14ac:dyDescent="0.45">
      <c r="A61" s="13" t="str">
        <f>$A$14</f>
        <v>Size [mm] - 1</v>
      </c>
      <c r="B61" s="16">
        <f>$B$14</f>
        <v>200</v>
      </c>
      <c r="C61" s="16">
        <f>$C$14</f>
        <v>0.7</v>
      </c>
      <c r="D61" s="47">
        <v>121.9</v>
      </c>
      <c r="E61" s="42">
        <f>(D61-D60)/D60</f>
        <v>0.10818181818181824</v>
      </c>
    </row>
    <row r="62" spans="1:13" x14ac:dyDescent="0.45">
      <c r="A62" s="13" t="str">
        <f>$A$15</f>
        <v>Size [mm] - 0.5</v>
      </c>
      <c r="B62" s="16">
        <f>$B$15</f>
        <v>800</v>
      </c>
      <c r="C62" s="16">
        <f>$C$15</f>
        <v>0.8</v>
      </c>
      <c r="D62" s="47">
        <v>218.6</v>
      </c>
      <c r="E62" s="42">
        <f t="shared" ref="E62:E64" si="43">(D62-D61)/D61</f>
        <v>0.79327317473338788</v>
      </c>
    </row>
    <row r="63" spans="1:13" x14ac:dyDescent="0.45">
      <c r="A63" s="13" t="str">
        <f>$A$16</f>
        <v>Size [mm] - 0.25</v>
      </c>
      <c r="B63" s="16">
        <f>$B$16</f>
        <v>3200</v>
      </c>
      <c r="C63" s="16">
        <f>$C$16</f>
        <v>0.9</v>
      </c>
      <c r="D63" s="47">
        <v>454</v>
      </c>
      <c r="E63" s="42">
        <f t="shared" si="43"/>
        <v>1.0768526989935956</v>
      </c>
    </row>
    <row r="64" spans="1:13" ht="14.65" thickBot="1" x14ac:dyDescent="0.5">
      <c r="A64" s="14" t="str">
        <f>$A$17</f>
        <v>Size [mm] - 0.125</v>
      </c>
      <c r="B64" s="17">
        <f>$B$17</f>
        <v>12800</v>
      </c>
      <c r="C64" s="17">
        <f>$C$17</f>
        <v>0.95</v>
      </c>
      <c r="D64" s="48">
        <v>1615.8</v>
      </c>
      <c r="E64" s="43">
        <f t="shared" si="43"/>
        <v>2.5590308370044053</v>
      </c>
    </row>
    <row r="65" ht="14.65" thickTop="1" x14ac:dyDescent="0.45"/>
  </sheetData>
  <mergeCells count="36">
    <mergeCell ref="J11:K11"/>
    <mergeCell ref="D58:D59"/>
    <mergeCell ref="E58:E59"/>
    <mergeCell ref="A11:A12"/>
    <mergeCell ref="B11:B12"/>
    <mergeCell ref="C11:C12"/>
    <mergeCell ref="C22:C23"/>
    <mergeCell ref="D22:E22"/>
    <mergeCell ref="D44:E44"/>
    <mergeCell ref="F44:G44"/>
    <mergeCell ref="H44:I44"/>
    <mergeCell ref="D4:G4"/>
    <mergeCell ref="D11:E11"/>
    <mergeCell ref="F11:G11"/>
    <mergeCell ref="H11:I11"/>
    <mergeCell ref="A58:A59"/>
    <mergeCell ref="B58:B59"/>
    <mergeCell ref="C58:C59"/>
    <mergeCell ref="A55:B55"/>
    <mergeCell ref="A54:B54"/>
    <mergeCell ref="J22:K22"/>
    <mergeCell ref="A33:A34"/>
    <mergeCell ref="B33:B34"/>
    <mergeCell ref="C33:C34"/>
    <mergeCell ref="C44:C45"/>
    <mergeCell ref="A44:A45"/>
    <mergeCell ref="B44:B45"/>
    <mergeCell ref="A22:A23"/>
    <mergeCell ref="B22:B23"/>
    <mergeCell ref="F22:G22"/>
    <mergeCell ref="H22:I22"/>
    <mergeCell ref="J44:K44"/>
    <mergeCell ref="D33:E33"/>
    <mergeCell ref="F33:G33"/>
    <mergeCell ref="H33:I33"/>
    <mergeCell ref="J33:K33"/>
  </mergeCells>
  <conditionalFormatting sqref="A10">
    <cfRule type="expression" dxfId="18" priority="7">
      <formula>$J$5="ON"</formula>
    </cfRule>
    <cfRule type="expression" dxfId="17" priority="8">
      <formula>$J$5="OFF"</formula>
    </cfRule>
  </conditionalFormatting>
  <conditionalFormatting sqref="A21">
    <cfRule type="expression" dxfId="16" priority="5">
      <formula>$J$5="ON"</formula>
    </cfRule>
    <cfRule type="expression" dxfId="15" priority="6">
      <formula>$J$5="OFF"</formula>
    </cfRule>
  </conditionalFormatting>
  <conditionalFormatting sqref="A32">
    <cfRule type="expression" dxfId="14" priority="3">
      <formula>$J$5="ON"</formula>
    </cfRule>
    <cfRule type="expression" dxfId="13" priority="4">
      <formula>$J$5="OFF"</formula>
    </cfRule>
  </conditionalFormatting>
  <conditionalFormatting sqref="A43">
    <cfRule type="expression" dxfId="12" priority="1">
      <formula>$J$5="ON"</formula>
    </cfRule>
    <cfRule type="expression" dxfId="11" priority="2">
      <formula>$J$5="OFF"</formula>
    </cfRule>
  </conditionalFormatting>
  <conditionalFormatting sqref="B13:D17 F13:F17 H13:H17 J13:J17 F24:F28 H24:H28 J24:J28 F35:F39 H35:H39 J35:J39 F46:F50 H46:H50 J46:J50">
    <cfRule type="expression" dxfId="10" priority="91">
      <formula>$J$5="ON"</formula>
    </cfRule>
  </conditionalFormatting>
  <conditionalFormatting sqref="C11">
    <cfRule type="expression" dxfId="9" priority="87">
      <formula>$J$5="ON"</formula>
    </cfRule>
    <cfRule type="expression" dxfId="8" priority="88">
      <formula>$J$5="OFF"</formula>
    </cfRule>
  </conditionalFormatting>
  <conditionalFormatting sqref="D24:D28">
    <cfRule type="expression" dxfId="7" priority="83">
      <formula>$J$5="ON"</formula>
    </cfRule>
  </conditionalFormatting>
  <conditionalFormatting sqref="D35:D39">
    <cfRule type="expression" dxfId="6" priority="81">
      <formula>$J$5="ON"</formula>
    </cfRule>
  </conditionalFormatting>
  <conditionalFormatting sqref="D46:D50">
    <cfRule type="expression" dxfId="5" priority="79">
      <formula>$J$5="ON"</formula>
    </cfRule>
  </conditionalFormatting>
  <conditionalFormatting sqref="D60:D64">
    <cfRule type="expression" dxfId="4" priority="30">
      <formula>$J$5="ON"</formula>
    </cfRule>
  </conditionalFormatting>
  <dataValidations count="2">
    <dataValidation type="list" allowBlank="1" showInputMessage="1" showErrorMessage="1" promptTitle="Input Directions" prompt="Control highlighting for data entry cells (Yellow Cells)._x000a__x000a_Turn ON: IF you wish to see where data should be entered (Yellow Cells)._x000a__x000a_Turn OFF: If you wish to make tables presentable." sqref="J5" xr:uid="{06F90650-C127-4E61-965C-C86CCC2536A1}">
      <formula1>$M$21:$M$22</formula1>
    </dataValidation>
    <dataValidation showInputMessage="1" showErrorMessage="1" sqref="C58:C59 C44:C45 C33:C34 C22:C23" xr:uid="{5CF69491-FAE8-45DF-93AF-81233CB569ED}"/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Input Directions" prompt="Select a convergence metric to define this table._x000a_" xr:uid="{9A8FED65-2682-4AD9-AC44-79BDD9BD01F5}">
          <x14:formula1>
            <xm:f>'Key &amp; Info'!$A$4:$A$11</xm:f>
          </x14:formula1>
          <xm:sqref>A43 A21 A32 A10</xm:sqref>
        </x14:dataValidation>
        <x14:dataValidation type="list" showInputMessage="1" showErrorMessage="1" xr:uid="{C3977581-CA5C-4EF7-97C0-23AD8FC86100}">
          <x14:formula1>
            <xm:f>'Key &amp; Info'!$E$4:$E$13</xm:f>
          </x14:formula1>
          <xm:sqref>C11:C12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05FC-51AF-4E71-B8FD-76668046997E}">
  <dimension ref="A1:M46"/>
  <sheetViews>
    <sheetView zoomScale="77" workbookViewId="0">
      <selection activeCell="I13" sqref="I13"/>
    </sheetView>
  </sheetViews>
  <sheetFormatPr defaultRowHeight="14.25" x14ac:dyDescent="0.45"/>
  <cols>
    <col min="1" max="6" width="18.59765625" customWidth="1"/>
    <col min="7" max="7" width="18.59765625" hidden="1" customWidth="1"/>
    <col min="8" max="11" width="18.59765625" customWidth="1"/>
    <col min="13" max="13" width="0" hidden="1" customWidth="1"/>
    <col min="14" max="18" width="18.59765625" customWidth="1"/>
  </cols>
  <sheetData>
    <row r="1" spans="1:13" ht="18.75" thickTop="1" thickBot="1" x14ac:dyDescent="0.6">
      <c r="A1" s="23" t="s">
        <v>20</v>
      </c>
      <c r="B1" s="30" t="s">
        <v>57</v>
      </c>
      <c r="D1" s="21" t="s">
        <v>33</v>
      </c>
    </row>
    <row r="2" spans="1:13" ht="15" thickTop="1" thickBot="1" x14ac:dyDescent="0.5">
      <c r="A2" s="2"/>
      <c r="D2" s="8" t="s">
        <v>35</v>
      </c>
    </row>
    <row r="3" spans="1:13" ht="15.75" thickBot="1" x14ac:dyDescent="0.5">
      <c r="D3" s="1"/>
    </row>
    <row r="4" spans="1:13" ht="28.9" thickBot="1" x14ac:dyDescent="0.5">
      <c r="A4" s="34" t="s">
        <v>18</v>
      </c>
      <c r="B4" s="32" t="s">
        <v>21</v>
      </c>
      <c r="C4" s="35"/>
      <c r="D4" s="36" t="s">
        <v>55</v>
      </c>
      <c r="E4" s="33" t="s">
        <v>31</v>
      </c>
    </row>
    <row r="5" spans="1:13" ht="14.65" thickBot="1" x14ac:dyDescent="0.5">
      <c r="A5" s="3" t="s">
        <v>19</v>
      </c>
      <c r="B5" s="5">
        <v>2</v>
      </c>
      <c r="D5" s="31" t="s">
        <v>27</v>
      </c>
      <c r="E5" s="27" t="s">
        <v>56</v>
      </c>
    </row>
    <row r="6" spans="1:13" ht="15.75" thickBot="1" x14ac:dyDescent="0.5">
      <c r="A6" s="4" t="s">
        <v>22</v>
      </c>
      <c r="B6" s="6">
        <v>0.5</v>
      </c>
      <c r="D6" s="1"/>
    </row>
    <row r="7" spans="1:13" ht="15.4" x14ac:dyDescent="0.45">
      <c r="D7" s="1"/>
    </row>
    <row r="8" spans="1:13" ht="15.4" x14ac:dyDescent="0.45">
      <c r="D8" s="1"/>
    </row>
    <row r="9" spans="1:13" ht="18.399999999999999" thickBot="1" x14ac:dyDescent="0.6">
      <c r="A9" s="29" t="str">
        <f>_xlfn.CONCAT($B$1, " - Convergence Study of ",D11," - ", E5," ", D5)</f>
        <v>Project Template - Convergence Study of σ1 - Critical Location A</v>
      </c>
      <c r="M9" s="24" t="s">
        <v>37</v>
      </c>
    </row>
    <row r="10" spans="1:13" ht="14.65" thickTop="1" x14ac:dyDescent="0.45">
      <c r="A10" s="51" t="s">
        <v>0</v>
      </c>
      <c r="B10" s="51" t="s">
        <v>1</v>
      </c>
      <c r="C10" s="51" t="s">
        <v>54</v>
      </c>
      <c r="D10" s="49" t="str">
        <f>_xlfn.CONCAT(E5," ",D5)</f>
        <v>Critical Location A</v>
      </c>
      <c r="E10" s="50"/>
    </row>
    <row r="11" spans="1:13" ht="14.65" thickBot="1" x14ac:dyDescent="0.5">
      <c r="A11" s="52"/>
      <c r="B11" s="52"/>
      <c r="C11" s="52"/>
      <c r="D11" s="25" t="s">
        <v>38</v>
      </c>
      <c r="E11" s="26" t="str">
        <f>_xlfn.CONCAT('Key &amp; Info'!$A$12," ",'Crit. Loc. Convergence'!D11)</f>
        <v>Δ σ1</v>
      </c>
      <c r="M11" s="2" t="s">
        <v>24</v>
      </c>
    </row>
    <row r="12" spans="1:13" ht="14.65" thickTop="1" x14ac:dyDescent="0.45">
      <c r="A12" s="12" t="str">
        <f>_xlfn.CONCAT("Size [mm] - ",G12)</f>
        <v>Size [mm] - 2</v>
      </c>
      <c r="B12" s="15"/>
      <c r="C12" s="15"/>
      <c r="D12" s="18"/>
      <c r="E12" s="9" t="s">
        <v>23</v>
      </c>
      <c r="G12" s="7">
        <f>B5</f>
        <v>2</v>
      </c>
      <c r="M12" s="7">
        <f>$B$5</f>
        <v>2</v>
      </c>
    </row>
    <row r="13" spans="1:13" x14ac:dyDescent="0.45">
      <c r="A13" s="13" t="str">
        <f t="shared" ref="A13:A16" si="0">_xlfn.CONCAT("Size [mm] - ",G13)</f>
        <v>Size [mm] - 1</v>
      </c>
      <c r="B13" s="16"/>
      <c r="C13" s="16"/>
      <c r="D13" s="18"/>
      <c r="E13" s="10"/>
      <c r="G13" s="7">
        <f>G12*$B$6</f>
        <v>1</v>
      </c>
      <c r="M13" s="7">
        <f>M12*$B$6</f>
        <v>1</v>
      </c>
    </row>
    <row r="14" spans="1:13" x14ac:dyDescent="0.45">
      <c r="A14" s="13" t="str">
        <f t="shared" si="0"/>
        <v>Size [mm] - 0.5</v>
      </c>
      <c r="B14" s="16"/>
      <c r="C14" s="16"/>
      <c r="D14" s="18"/>
      <c r="E14" s="10"/>
      <c r="G14" s="7">
        <f t="shared" ref="G14:G16" si="1">G13*$B$6</f>
        <v>0.5</v>
      </c>
      <c r="M14" s="7">
        <f>M13*$B$6</f>
        <v>0.5</v>
      </c>
    </row>
    <row r="15" spans="1:13" x14ac:dyDescent="0.45">
      <c r="A15" s="13" t="str">
        <f t="shared" si="0"/>
        <v>Size [mm] - 0.25</v>
      </c>
      <c r="B15" s="16"/>
      <c r="C15" s="16"/>
      <c r="D15" s="18"/>
      <c r="E15" s="10"/>
      <c r="G15" s="7">
        <f t="shared" si="1"/>
        <v>0.25</v>
      </c>
      <c r="M15" s="7">
        <f>M14*$B$6</f>
        <v>0.25</v>
      </c>
    </row>
    <row r="16" spans="1:13" ht="14.65" thickBot="1" x14ac:dyDescent="0.5">
      <c r="A16" s="14" t="str">
        <f t="shared" si="0"/>
        <v>Size [mm] - 0.125</v>
      </c>
      <c r="B16" s="17"/>
      <c r="C16" s="17"/>
      <c r="D16" s="19"/>
      <c r="E16" s="11"/>
      <c r="G16" s="7">
        <f t="shared" si="1"/>
        <v>0.125</v>
      </c>
      <c r="M16" s="7">
        <f>M15*$B$6</f>
        <v>0.125</v>
      </c>
    </row>
    <row r="17" spans="1:13" ht="14.65" thickTop="1" x14ac:dyDescent="0.45"/>
    <row r="18" spans="1:13" x14ac:dyDescent="0.45">
      <c r="M18" s="2" t="s">
        <v>36</v>
      </c>
    </row>
    <row r="19" spans="1:13" ht="18.399999999999999" thickBot="1" x14ac:dyDescent="0.6">
      <c r="A19" s="29" t="str">
        <f>_xlfn.CONCAT($B$1, " - Convergence Computational Demand")</f>
        <v>Project Template - Convergence Computational Demand</v>
      </c>
      <c r="M19" t="s">
        <v>34</v>
      </c>
    </row>
    <row r="20" spans="1:13" ht="14.65" thickTop="1" x14ac:dyDescent="0.45">
      <c r="A20" s="51" t="s">
        <v>0</v>
      </c>
      <c r="B20" s="51" t="s">
        <v>1</v>
      </c>
      <c r="C20" s="51" t="str">
        <f>C10</f>
        <v>Element Quality</v>
      </c>
      <c r="D20" s="60" t="s">
        <v>58</v>
      </c>
      <c r="E20" s="62" t="str">
        <f>_xlfn.CONCAT('Key &amp; Info'!$A$12," ",'Overall Convergence'!D22)</f>
        <v>Δ Location A</v>
      </c>
      <c r="M20" t="s">
        <v>35</v>
      </c>
    </row>
    <row r="21" spans="1:13" ht="14.65" thickBot="1" x14ac:dyDescent="0.5">
      <c r="A21" s="52"/>
      <c r="B21" s="52"/>
      <c r="C21" s="52"/>
      <c r="D21" s="61"/>
      <c r="E21" s="63"/>
    </row>
    <row r="22" spans="1:13" ht="14.65" thickTop="1" x14ac:dyDescent="0.45">
      <c r="A22" s="20" t="str">
        <f>$A$12</f>
        <v>Size [mm] - 2</v>
      </c>
      <c r="B22" s="15">
        <f>$B$12</f>
        <v>0</v>
      </c>
      <c r="C22" s="15">
        <f>$C$12</f>
        <v>0</v>
      </c>
      <c r="D22" s="18"/>
      <c r="E22" s="9" t="s">
        <v>23</v>
      </c>
      <c r="M22" s="7"/>
    </row>
    <row r="23" spans="1:13" x14ac:dyDescent="0.45">
      <c r="A23" s="13" t="str">
        <f>$A$13</f>
        <v>Size [mm] - 1</v>
      </c>
      <c r="B23" s="16">
        <f>$B$13</f>
        <v>0</v>
      </c>
      <c r="C23" s="16">
        <f>$C$13</f>
        <v>0</v>
      </c>
      <c r="D23" s="18"/>
      <c r="E23" s="10"/>
      <c r="M23" s="7"/>
    </row>
    <row r="24" spans="1:13" x14ac:dyDescent="0.45">
      <c r="A24" s="13" t="str">
        <f>$A$14</f>
        <v>Size [mm] - 0.5</v>
      </c>
      <c r="B24" s="16">
        <f>$B$14</f>
        <v>0</v>
      </c>
      <c r="C24" s="16">
        <f>$C$14</f>
        <v>0</v>
      </c>
      <c r="D24" s="18"/>
      <c r="E24" s="10"/>
      <c r="M24" s="7"/>
    </row>
    <row r="25" spans="1:13" x14ac:dyDescent="0.45">
      <c r="A25" s="13" t="str">
        <f>$A$15</f>
        <v>Size [mm] - 0.25</v>
      </c>
      <c r="B25" s="16">
        <f>$B$15</f>
        <v>0</v>
      </c>
      <c r="C25" s="16">
        <f>$C$15</f>
        <v>0</v>
      </c>
      <c r="D25" s="18"/>
      <c r="E25" s="10"/>
      <c r="M25" s="7"/>
    </row>
    <row r="26" spans="1:13" ht="14.65" thickBot="1" x14ac:dyDescent="0.5">
      <c r="A26" s="14" t="str">
        <f>$A$16</f>
        <v>Size [mm] - 0.125</v>
      </c>
      <c r="B26" s="17">
        <f>$B$16</f>
        <v>0</v>
      </c>
      <c r="C26" s="17">
        <f>$C$16</f>
        <v>0</v>
      </c>
      <c r="D26" s="19"/>
      <c r="E26" s="11"/>
      <c r="M26" s="7"/>
    </row>
    <row r="27" spans="1:13" ht="14.65" thickTop="1" x14ac:dyDescent="0.45"/>
    <row r="32" spans="1:13" x14ac:dyDescent="0.45">
      <c r="M32" s="7"/>
    </row>
    <row r="33" spans="13:13" x14ac:dyDescent="0.45">
      <c r="M33" s="7"/>
    </row>
    <row r="34" spans="13:13" x14ac:dyDescent="0.45">
      <c r="M34" s="7"/>
    </row>
    <row r="35" spans="13:13" x14ac:dyDescent="0.45">
      <c r="M35" s="7"/>
    </row>
    <row r="36" spans="13:13" x14ac:dyDescent="0.45">
      <c r="M36" s="7"/>
    </row>
    <row r="42" spans="13:13" x14ac:dyDescent="0.45">
      <c r="M42" s="7"/>
    </row>
    <row r="43" spans="13:13" x14ac:dyDescent="0.45">
      <c r="M43" s="7"/>
    </row>
    <row r="44" spans="13:13" x14ac:dyDescent="0.45">
      <c r="M44" s="7"/>
    </row>
    <row r="45" spans="13:13" x14ac:dyDescent="0.45">
      <c r="M45" s="7"/>
    </row>
    <row r="46" spans="13:13" x14ac:dyDescent="0.45">
      <c r="M46" s="7"/>
    </row>
  </sheetData>
  <mergeCells count="9">
    <mergeCell ref="A10:A11"/>
    <mergeCell ref="B10:B11"/>
    <mergeCell ref="C10:C11"/>
    <mergeCell ref="D10:E10"/>
    <mergeCell ref="C20:C21"/>
    <mergeCell ref="B20:B21"/>
    <mergeCell ref="D20:D21"/>
    <mergeCell ref="E20:E21"/>
    <mergeCell ref="A20:A21"/>
  </mergeCells>
  <conditionalFormatting sqref="C10 D11">
    <cfRule type="expression" dxfId="3" priority="73">
      <formula>$D$2="OFF"</formula>
    </cfRule>
  </conditionalFormatting>
  <conditionalFormatting sqref="C10">
    <cfRule type="expression" dxfId="2" priority="72">
      <formula>$D$2="ON"</formula>
    </cfRule>
  </conditionalFormatting>
  <conditionalFormatting sqref="D11:D13 B12:C16 E13 D14:E16">
    <cfRule type="expression" dxfId="1" priority="69">
      <formula>$D$2="ON"</formula>
    </cfRule>
  </conditionalFormatting>
  <conditionalFormatting sqref="D22:D23 E23 D24:E26">
    <cfRule type="expression" dxfId="0" priority="1">
      <formula>$D$2="ON"</formula>
    </cfRule>
  </conditionalFormatting>
  <dataValidations count="2">
    <dataValidation type="list" allowBlank="1" showInputMessage="1" showErrorMessage="1" promptTitle="Input Directions" prompt="Control highlighting for data entry cells (Yellow Cells)._x000a__x000a_Turn ON: IF you wish to see where data should be entered (Yellow Cells)._x000a__x000a_Turn OFF: If you wish to make tables presentable." sqref="D2" xr:uid="{34E8FE1D-F992-4078-9A8E-7DAE92A6B9CA}">
      <formula1>$M$19:$M$20</formula1>
    </dataValidation>
    <dataValidation showInputMessage="1" showErrorMessage="1" sqref="C20:C21" xr:uid="{CEE8558D-156C-4FEC-95C2-AAA178F4C154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A323CE2C-A6AC-4FE7-8BDD-C1775CFCF919}">
          <x14:formula1>
            <xm:f>'Key &amp; Info'!$E$4:$E$13</xm:f>
          </x14:formula1>
          <xm:sqref>C10:C11</xm:sqref>
        </x14:dataValidation>
        <x14:dataValidation type="list" showInputMessage="1" showErrorMessage="1" promptTitle="Input Directions" prompt="Select a convergence metric to define this table._x000a_" xr:uid="{F7F17287-1BB6-49FA-AA3C-ADF2A15C0E7C}">
          <x14:formula1>
            <xm:f>'Key &amp; Info'!$A$4:$A$11</xm:f>
          </x14:formula1>
          <xm:sqref>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BAD4-D68E-4C3F-8ED0-91930EFF9043}">
  <dimension ref="A1:H13"/>
  <sheetViews>
    <sheetView tabSelected="1" workbookViewId="0">
      <selection activeCell="G17" sqref="G17"/>
    </sheetView>
  </sheetViews>
  <sheetFormatPr defaultRowHeight="14.25" x14ac:dyDescent="0.45"/>
  <cols>
    <col min="2" max="2" width="23.33203125" bestFit="1" customWidth="1"/>
    <col min="5" max="5" width="23.73046875" bestFit="1" customWidth="1"/>
    <col min="6" max="6" width="10.53125" bestFit="1" customWidth="1"/>
    <col min="7" max="7" width="14.6640625" bestFit="1" customWidth="1"/>
  </cols>
  <sheetData>
    <row r="1" spans="1:8" x14ac:dyDescent="0.45">
      <c r="A1" t="s">
        <v>86</v>
      </c>
    </row>
    <row r="3" spans="1:8" x14ac:dyDescent="0.45">
      <c r="A3" s="2" t="s">
        <v>42</v>
      </c>
      <c r="D3" s="2" t="s">
        <v>44</v>
      </c>
      <c r="E3" s="2" t="s">
        <v>43</v>
      </c>
      <c r="F3" s="2" t="s">
        <v>61</v>
      </c>
      <c r="G3" s="2" t="s">
        <v>78</v>
      </c>
      <c r="H3" s="2" t="s">
        <v>62</v>
      </c>
    </row>
    <row r="4" spans="1:8" ht="17.649999999999999" x14ac:dyDescent="0.6">
      <c r="A4" s="65" t="s">
        <v>8</v>
      </c>
      <c r="B4" s="66" t="s">
        <v>2</v>
      </c>
      <c r="D4" s="68">
        <v>1</v>
      </c>
      <c r="E4" s="66" t="s">
        <v>46</v>
      </c>
      <c r="F4" s="68" t="s">
        <v>73</v>
      </c>
      <c r="G4" s="68" t="s">
        <v>79</v>
      </c>
      <c r="H4" t="s">
        <v>63</v>
      </c>
    </row>
    <row r="5" spans="1:8" ht="17.649999999999999" x14ac:dyDescent="0.6">
      <c r="A5" s="65" t="s">
        <v>10</v>
      </c>
      <c r="B5" s="66" t="s">
        <v>3</v>
      </c>
      <c r="D5" s="68">
        <v>2</v>
      </c>
      <c r="E5" s="66" t="s">
        <v>54</v>
      </c>
      <c r="F5" s="68" t="s">
        <v>73</v>
      </c>
      <c r="G5" s="68" t="s">
        <v>80</v>
      </c>
      <c r="H5" t="s">
        <v>64</v>
      </c>
    </row>
    <row r="6" spans="1:8" ht="17.649999999999999" x14ac:dyDescent="0.6">
      <c r="A6" s="65" t="s">
        <v>9</v>
      </c>
      <c r="B6" s="66" t="s">
        <v>4</v>
      </c>
      <c r="D6" s="68">
        <v>3</v>
      </c>
      <c r="E6" s="66" t="s">
        <v>47</v>
      </c>
      <c r="F6" s="68" t="s">
        <v>73</v>
      </c>
      <c r="G6" s="68" t="s">
        <v>80</v>
      </c>
      <c r="H6" t="s">
        <v>65</v>
      </c>
    </row>
    <row r="7" spans="1:8" ht="17.649999999999999" x14ac:dyDescent="0.6">
      <c r="A7" s="65" t="s">
        <v>25</v>
      </c>
      <c r="B7" s="66" t="s">
        <v>15</v>
      </c>
      <c r="D7" s="68">
        <v>4</v>
      </c>
      <c r="E7" s="66" t="s">
        <v>45</v>
      </c>
      <c r="F7" s="68" t="s">
        <v>74</v>
      </c>
      <c r="G7" s="68" t="s">
        <v>81</v>
      </c>
      <c r="H7" t="s">
        <v>66</v>
      </c>
    </row>
    <row r="8" spans="1:8" ht="17.649999999999999" x14ac:dyDescent="0.6">
      <c r="A8" s="65" t="s">
        <v>11</v>
      </c>
      <c r="B8" s="66" t="s">
        <v>5</v>
      </c>
      <c r="D8" s="68">
        <v>5</v>
      </c>
      <c r="E8" s="66" t="s">
        <v>48</v>
      </c>
      <c r="F8" s="68" t="s">
        <v>75</v>
      </c>
      <c r="G8" s="68" t="s">
        <v>82</v>
      </c>
      <c r="H8" t="s">
        <v>67</v>
      </c>
    </row>
    <row r="9" spans="1:8" ht="17.649999999999999" x14ac:dyDescent="0.6">
      <c r="A9" s="65" t="s">
        <v>12</v>
      </c>
      <c r="B9" s="66" t="s">
        <v>6</v>
      </c>
      <c r="D9" s="68">
        <v>6</v>
      </c>
      <c r="E9" s="66" t="s">
        <v>49</v>
      </c>
      <c r="F9" s="68" t="s">
        <v>76</v>
      </c>
      <c r="G9" s="68" t="s">
        <v>83</v>
      </c>
      <c r="H9" t="s">
        <v>68</v>
      </c>
    </row>
    <row r="10" spans="1:8" ht="17.649999999999999" x14ac:dyDescent="0.6">
      <c r="A10" s="65" t="s">
        <v>13</v>
      </c>
      <c r="B10" s="66" t="s">
        <v>7</v>
      </c>
      <c r="D10" s="68">
        <v>7</v>
      </c>
      <c r="E10" s="66" t="s">
        <v>50</v>
      </c>
      <c r="F10" s="68" t="s">
        <v>73</v>
      </c>
      <c r="G10" s="68" t="s">
        <v>80</v>
      </c>
      <c r="H10" t="s">
        <v>69</v>
      </c>
    </row>
    <row r="11" spans="1:8" ht="17.649999999999999" x14ac:dyDescent="0.6">
      <c r="A11" s="65" t="s">
        <v>26</v>
      </c>
      <c r="B11" s="66" t="s">
        <v>14</v>
      </c>
      <c r="D11" s="68">
        <v>8</v>
      </c>
      <c r="E11" s="66" t="s">
        <v>51</v>
      </c>
      <c r="F11" s="68" t="s">
        <v>77</v>
      </c>
      <c r="G11" s="68" t="s">
        <v>84</v>
      </c>
      <c r="H11" t="s">
        <v>70</v>
      </c>
    </row>
    <row r="12" spans="1:8" ht="15.4" x14ac:dyDescent="0.45">
      <c r="A12" s="67" t="s">
        <v>16</v>
      </c>
      <c r="B12" s="66" t="s">
        <v>17</v>
      </c>
      <c r="D12" s="68">
        <v>9</v>
      </c>
      <c r="E12" s="66" t="s">
        <v>52</v>
      </c>
      <c r="F12" s="68" t="s">
        <v>76</v>
      </c>
      <c r="G12" s="68" t="s">
        <v>83</v>
      </c>
      <c r="H12" t="s">
        <v>71</v>
      </c>
    </row>
    <row r="13" spans="1:8" x14ac:dyDescent="0.45">
      <c r="D13" s="68">
        <v>10</v>
      </c>
      <c r="E13" s="66" t="s">
        <v>53</v>
      </c>
      <c r="F13" s="68" t="s">
        <v>73</v>
      </c>
      <c r="G13" s="68" t="s">
        <v>85</v>
      </c>
      <c r="H13" t="s">
        <v>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Convergence</vt:lpstr>
      <vt:lpstr>Crit. Loc. Convergence</vt:lpstr>
      <vt:lpstr>Key &amp;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Bell</dc:creator>
  <cp:lastModifiedBy>Brian Bell</cp:lastModifiedBy>
  <dcterms:created xsi:type="dcterms:W3CDTF">2025-09-29T14:30:36Z</dcterms:created>
  <dcterms:modified xsi:type="dcterms:W3CDTF">2025-09-30T13:36:55Z</dcterms:modified>
</cp:coreProperties>
</file>