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512316f06b847/Documents/Data Analytics Bootcamp/GitHub Repositories/excel-challenge/"/>
    </mc:Choice>
  </mc:AlternateContent>
  <xr:revisionPtr revIDLastSave="562" documentId="13_ncr:40009_{11C9D2FE-BDF6-5C46-B9DE-A4DF0C4A6734}" xr6:coauthVersionLast="47" xr6:coauthVersionMax="47" xr10:uidLastSave="{901BBAF6-014F-43A5-B261-76F1CB8D4365}"/>
  <bookViews>
    <workbookView xWindow="-120" yWindow="-120" windowWidth="38640" windowHeight="21120" xr2:uid="{00000000-000D-0000-FFFF-FFFF00000000}"/>
  </bookViews>
  <sheets>
    <sheet name="Crowdfunding" sheetId="1" r:id="rId1"/>
    <sheet name="Outcome by Parent Category" sheetId="2" r:id="rId2"/>
    <sheet name="Outcome by Sub-Category" sheetId="3" r:id="rId3"/>
    <sheet name="Outcome by Date Created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6" l="1"/>
  <c r="K7" i="6"/>
  <c r="K6" i="6"/>
  <c r="K5" i="6"/>
  <c r="K4" i="6"/>
  <c r="K3" i="6"/>
  <c r="H7" i="6"/>
  <c r="H8" i="6"/>
  <c r="H6" i="6"/>
  <c r="H5" i="6"/>
  <c r="H4" i="6"/>
  <c r="H3" i="6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3" i="5"/>
  <c r="B4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5" l="1"/>
  <c r="E13" i="5" s="1"/>
  <c r="D8" i="5"/>
  <c r="E8" i="5" s="1"/>
  <c r="H8" i="5" s="1"/>
  <c r="D2" i="5"/>
  <c r="D3" i="5"/>
  <c r="D4" i="5"/>
  <c r="D5" i="5"/>
  <c r="E5" i="5" s="1"/>
  <c r="D6" i="5"/>
  <c r="D7" i="5"/>
  <c r="E7" i="5" s="1"/>
  <c r="D9" i="5"/>
  <c r="D10" i="5"/>
  <c r="D11" i="5"/>
  <c r="E11" i="5" s="1"/>
  <c r="D12" i="5"/>
  <c r="H13" i="5" l="1"/>
  <c r="F13" i="5"/>
  <c r="G13" i="5"/>
  <c r="G8" i="5"/>
  <c r="F8" i="5"/>
  <c r="F5" i="5"/>
  <c r="G5" i="5"/>
  <c r="F7" i="5"/>
  <c r="G7" i="5"/>
  <c r="F11" i="5"/>
  <c r="G11" i="5"/>
  <c r="H6" i="5"/>
  <c r="H5" i="5"/>
  <c r="E12" i="5"/>
  <c r="H12" i="5" s="1"/>
  <c r="H11" i="5"/>
  <c r="E6" i="5"/>
  <c r="E2" i="5"/>
  <c r="E9" i="5"/>
  <c r="E3" i="5"/>
  <c r="H3" i="5" s="1"/>
  <c r="E10" i="5"/>
  <c r="E4" i="5"/>
  <c r="H4" i="5" s="1"/>
  <c r="H7" i="5"/>
  <c r="F10" i="5" l="1"/>
  <c r="G10" i="5"/>
  <c r="G2" i="5"/>
  <c r="F2" i="5"/>
  <c r="F9" i="5"/>
  <c r="G9" i="5"/>
  <c r="H10" i="5"/>
  <c r="G4" i="5"/>
  <c r="F4" i="5"/>
  <c r="F12" i="5"/>
  <c r="G12" i="5"/>
  <c r="F3" i="5"/>
  <c r="G3" i="5"/>
  <c r="H9" i="5"/>
  <c r="H2" i="5"/>
  <c r="F6" i="5"/>
  <c r="G6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<sst xmlns="http://schemas.openxmlformats.org/spreadsheetml/2006/main" count="7069" uniqueCount="2114">
  <si>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</si>
  <si>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</si>
  <si>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</si>
  <si>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</si>
  <si>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</si>
  <si>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</si>
  <si>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</si>
  <si>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</si>
  <si>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</si>
  <si>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</si>
  <si>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</si>
  <si>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</si>
  <si>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</si>
  <si>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</si>
  <si>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</si>
  <si>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</si>
  <si>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</si>
  <si>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</si>
  <si>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</si>
  <si>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</si>
  <si>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</si>
  <si>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</si>
  <si>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</si>
  <si>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</si>
  <si>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</si>
  <si>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</si>
  <si>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</si>
  <si>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</si>
  <si>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</si>
  <si>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</si>
  <si>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</si>
  <si>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</si>
  <si>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</si>
  <si>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</si>
  <si>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</si>
  <si>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</si>
  <si>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</si>
  <si>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</si>
  <si>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</si>
  <si>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</si>
  <si>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</si>
  <si>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</si>
  <si>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</si>
  <si>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</si>
  <si>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</si>
  <si>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</si>
  <si>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</si>
  <si>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</si>
  <si>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</si>
  <si>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</si>
  <si>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</si>
  <si>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</si>
  <si>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</si>
  <si>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</si>
  <si>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</si>
  <si>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</si>
  <si>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</si>
  <si>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</si>
  <si>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</si>
  <si>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</si>
  <si>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</si>
  <si>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</si>
  <si>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</si>
  <si>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</si>
  <si>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</si>
  <si>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</si>
  <si>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</si>
  <si>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</si>
  <si>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</si>
  <si>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</si>
  <si>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</si>
  <si>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</si>
  <si>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</si>
  <si>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</si>
  <si>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</si>
  <si>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</si>
  <si>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</si>
  <si>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</si>
  <si>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</si>
  <si>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</si>
  <si>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</si>
  <si>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</si>
  <si>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</si>
  <si>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</si>
  <si>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</si>
  <si>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</si>
  <si>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</si>
  <si>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</si>
  <si>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</si>
  <si>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</si>
  <si>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</si>
  <si>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</si>
  <si>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</si>
  <si>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</si>
  <si>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</si>
  <si>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</si>
  <si>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</si>
  <si>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</si>
  <si>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</si>
  <si>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</si>
  <si>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</si>
  <si>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</si>
  <si>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</si>
  <si>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</si>
  <si>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</si>
  <si>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</si>
  <si>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</si>
  <si>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</si>
  <si>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</si>
  <si>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</si>
  <si>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</si>
  <si>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</si>
  <si>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</si>
  <si>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</si>
  <si>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</si>
  <si>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</si>
  <si>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</si>
  <si>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</si>
  <si>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</si>
  <si>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</si>
  <si>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</si>
  <si>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</si>
  <si>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</si>
  <si>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</si>
  <si>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</si>
  <si>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</si>
  <si>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</si>
  <si>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</si>
  <si>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</si>
  <si>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</si>
  <si>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</si>
  <si>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</si>
  <si>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</si>
  <si>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</si>
  <si>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</si>
  <si>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</si>
  <si>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</si>
  <si>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</si>
  <si>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</si>
  <si>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</si>
  <si>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</si>
  <si>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</si>
  <si>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</si>
  <si>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</si>
  <si>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</si>
  <si>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</si>
  <si>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</si>
  <si>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</si>
  <si>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</si>
  <si>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</si>
  <si>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</si>
  <si>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</si>
  <si>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</si>
  <si>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</si>
  <si>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</si>
  <si>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</si>
  <si>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</si>
  <si>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</si>
  <si>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</si>
  <si>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</si>
  <si>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</si>
  <si>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</si>
  <si>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</si>
  <si>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</si>
  <si>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</si>
  <si>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</si>
  <si>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</si>
  <si>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</si>
  <si>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</si>
  <si>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</si>
  <si>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</si>
  <si>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</si>
  <si>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</si>
  <si>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</si>
  <si>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</si>
  <si>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</si>
  <si>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</si>
  <si>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</si>
  <si>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</si>
  <si>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</si>
  <si>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</si>
  <si>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</si>
  <si>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</si>
  <si>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</si>
  <si>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</si>
  <si>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</si>
  <si>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</si>
  <si>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</si>
  <si>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</si>
  <si>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</si>
  <si>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</si>
  <si>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</si>
  <si>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</si>
  <si>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</si>
  <si>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</si>
  <si>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</si>
  <si>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</si>
  <si>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</si>
  <si>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</si>
  <si>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</si>
  <si>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</si>
  <si>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</si>
  <si>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</si>
  <si>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</si>
  <si>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</si>
  <si>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</si>
  <si>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</si>
  <si>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</si>
  <si>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</si>
  <si>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</si>
  <si>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</si>
  <si>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</si>
  <si>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</si>
  <si>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</si>
  <si>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</si>
  <si>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</si>
  <si>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</si>
  <si>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</si>
  <si>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</si>
  <si>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</si>
  <si>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</si>
  <si>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</si>
  <si>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</si>
  <si>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</si>
  <si>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</si>
  <si>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</si>
  <si>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</si>
  <si>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</si>
  <si>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</si>
  <si>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</si>
  <si>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</si>
  <si>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</si>
  <si>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</si>
  <si>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</si>
  <si>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</si>
  <si>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</si>
  <si>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</si>
  <si>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</si>
  <si>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</si>
  <si>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</si>
  <si>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</si>
  <si>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</si>
  <si>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</si>
  <si>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</si>
  <si>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</si>
  <si>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</si>
  <si>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</si>
  <si>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</si>
  <si>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</si>
  <si>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</si>
  <si>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</si>
  <si>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</si>
  <si>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</si>
  <si>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</si>
  <si>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</si>
  <si>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</si>
  <si>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</si>
  <si>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</si>
  <si>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</si>
  <si>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</si>
  <si>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</si>
  <si>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</si>
  <si>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</si>
  <si>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</si>
  <si>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</si>
  <si>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</si>
  <si>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</si>
  <si>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</si>
  <si>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</si>
  <si>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</si>
  <si>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</si>
  <si>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</si>
  <si>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</si>
  <si>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</si>
  <si>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</si>
  <si>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</si>
  <si>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</si>
  <si>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</si>
  <si>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</si>
  <si>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</si>
  <si>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</si>
  <si>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</si>
  <si>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</si>
  <si>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</si>
  <si>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</si>
  <si>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</si>
  <si>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</si>
  <si>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</si>
  <si>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</si>
  <si>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</si>
  <si>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</si>
  <si>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</si>
  <si>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</si>
  <si>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</si>
  <si>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</si>
  <si>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</si>
  <si>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</si>
  <si>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</si>
  <si>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</si>
  <si>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</si>
  <si>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</si>
  <si>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</si>
  <si>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</si>
  <si>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</si>
  <si>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</si>
  <si>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</si>
  <si>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</si>
  <si>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</si>
  <si>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</si>
  <si>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</si>
  <si>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</si>
  <si>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</si>
  <si>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</si>
  <si>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</si>
  <si>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</si>
  <si>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</si>
  <si>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</si>
  <si>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</si>
  <si>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</si>
  <si>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</si>
  <si>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</si>
  <si>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</si>
  <si>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</si>
  <si>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</si>
  <si>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</si>
  <si>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</si>
  <si>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</si>
  <si>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</si>
  <si>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</si>
  <si>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</si>
  <si>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</si>
  <si>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</si>
  <si>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</si>
  <si>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</si>
  <si>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</si>
  <si>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</si>
  <si>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</si>
  <si>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</si>
  <si>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</si>
  <si>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</si>
  <si>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</si>
  <si>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</si>
  <si>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</si>
  <si>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</si>
  <si>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</si>
  <si>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</si>
  <si>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</si>
  <si>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</si>
  <si>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</si>
  <si>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</si>
  <si>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</si>
  <si>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</si>
  <si>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</si>
  <si>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</si>
  <si>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</si>
  <si>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</si>
  <si>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</si>
  <si>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</si>
  <si>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</si>
  <si>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</si>
  <si>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</si>
  <si>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</si>
  <si>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</si>
  <si>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</si>
  <si>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</si>
  <si>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</si>
  <si>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</si>
  <si>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</si>
  <si>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</si>
  <si>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</si>
  <si>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</si>
  <si>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</si>
  <si>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</si>
  <si>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</si>
  <si>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</si>
  <si>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</si>
  <si>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</si>
  <si>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</si>
  <si>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</si>
  <si>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</si>
  <si>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</si>
  <si>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</si>
  <si>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</si>
  <si>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</si>
  <si>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</si>
  <si>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</si>
  <si>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</si>
  <si>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</si>
  <si>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</si>
  <si>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</si>
  <si>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</si>
  <si>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</si>
  <si>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</si>
  <si>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</si>
  <si>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</si>
  <si>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</si>
  <si>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</si>
  <si>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</si>
  <si>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</si>
  <si>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</si>
  <si>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</si>
  <si>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</si>
  <si>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</si>
  <si>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</si>
  <si>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</si>
  <si>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</si>
  <si>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</si>
  <si>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</si>
  <si>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</si>
  <si>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</si>
  <si>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</si>
  <si>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</si>
  <si>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</si>
  <si>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</si>
  <si>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</si>
  <si>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</si>
  <si>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</si>
  <si>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</si>
  <si>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</si>
  <si>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</si>
  <si>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</si>
  <si>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</si>
  <si>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</si>
  <si>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</si>
  <si>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</si>
  <si>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</si>
  <si>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</si>
  <si>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</si>
  <si>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</si>
  <si>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</si>
  <si>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</si>
  <si>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</si>
  <si>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</si>
  <si>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</si>
  <si>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</si>
  <si>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</si>
  <si>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</si>
  <si>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</si>
  <si>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</si>
  <si>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</si>
  <si>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</si>
  <si>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</si>
  <si>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</si>
  <si>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</si>
  <si>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</si>
  <si>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</si>
  <si>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</si>
  <si>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</si>
  <si>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</si>
  <si>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</si>
  <si>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</si>
  <si>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</si>
  <si>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</si>
  <si>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</si>
  <si>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</si>
  <si>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</si>
  <si>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</si>
  <si>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</si>
  <si>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</si>
  <si>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</si>
  <si>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</si>
  <si>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</si>
  <si>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</si>
  <si>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</si>
  <si>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</si>
  <si>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</si>
  <si>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</si>
  <si>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</si>
  <si>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</si>
  <si>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</si>
  <si>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</si>
  <si>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</si>
  <si>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</si>
  <si>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</si>
  <si>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</si>
  <si>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</si>
  <si>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</si>
  <si>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</si>
  <si>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</si>
  <si>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</si>
  <si>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</si>
  <si>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</si>
  <si>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</si>
  <si>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</si>
  <si>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</si>
  <si>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</si>
  <si>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</si>
  <si>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</si>
  <si>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</si>
  <si>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</si>
  <si>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</si>
  <si>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</si>
  <si>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</si>
  <si>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</si>
  <si>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</si>
  <si>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</si>
  <si>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</si>
  <si>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</si>
  <si>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</si>
  <si>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</si>
  <si>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</si>
  <si>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</si>
  <si>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</si>
  <si>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</si>
  <si>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</si>
  <si>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</si>
  <si>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</si>
  <si>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</si>
  <si>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</si>
  <si>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</si>
  <si>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</si>
  <si>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</si>
  <si>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</si>
  <si>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</si>
  <si>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</si>
  <si>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</si>
  <si>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</si>
  <si>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</si>
  <si>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</si>
  <si>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</si>
  <si>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</si>
  <si>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</si>
  <si>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</si>
  <si>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</si>
  <si>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</si>
  <si>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</si>
  <si>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</si>
  <si>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</si>
  <si>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</si>
  <si>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</si>
  <si>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</si>
  <si>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</si>
  <si>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</si>
  <si>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</si>
  <si>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</si>
  <si>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</si>
  <si>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</si>
  <si>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</si>
  <si>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</si>
  <si>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</si>
  <si>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</si>
  <si>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</si>
  <si>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</si>
  <si>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</si>
  <si>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</si>
  <si>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</si>
  <si>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</si>
  <si>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</si>
  <si>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</si>
  <si>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</si>
  <si>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</si>
  <si>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</si>
  <si>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</si>
  <si>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</si>
  <si>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</si>
  <si>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</si>
  <si>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</si>
  <si>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</si>
  <si>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</si>
  <si>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</si>
  <si>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</si>
  <si>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</si>
  <si>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</si>
  <si>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</si>
  <si>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</si>
  <si>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</si>
  <si>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</si>
  <si>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</si>
  <si>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</si>
  <si>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</si>
  <si>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</si>
  <si>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</si>
  <si>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</si>
  <si>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</si>
  <si>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</si>
  <si>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</si>
  <si>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</si>
  <si>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</si>
  <si>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</si>
  <si>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</si>
  <si>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</si>
  <si>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</si>
  <si>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</si>
  <si>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</si>
  <si>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</si>
  <si>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</si>
  <si>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</si>
  <si>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</si>
  <si>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</si>
  <si>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</si>
  <si>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</si>
  <si>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</si>
  <si>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</si>
  <si>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</si>
  <si>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</si>
  <si>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</si>
  <si>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</si>
  <si>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</si>
  <si>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</si>
  <si>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</si>
  <si>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</si>
  <si>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</si>
  <si>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</si>
  <si>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</si>
  <si>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</si>
  <si>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</si>
  <si>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</si>
  <si>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</si>
  <si>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</si>
  <si>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</si>
  <si>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</si>
  <si>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</si>
  <si>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</si>
  <si>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</si>
  <si>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</si>
  <si>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</si>
  <si>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</si>
  <si>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</si>
  <si>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</si>
  <si>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</si>
  <si>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</si>
  <si>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</si>
  <si>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</si>
  <si>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</si>
  <si>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</si>
  <si>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</si>
  <si>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</si>
  <si>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</si>
  <si>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</si>
  <si>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</si>
  <si>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</si>
  <si>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</si>
  <si>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</si>
  <si>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</si>
  <si>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</si>
  <si>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</si>
  <si>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</si>
  <si>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</si>
  <si>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</si>
  <si>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</si>
  <si>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</si>
  <si>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</si>
  <si>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</si>
  <si>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</si>
  <si>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</si>
  <si>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</si>
  <si>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</si>
  <si>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</si>
  <si>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</si>
  <si>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</si>
  <si>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</si>
  <si>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</si>
  <si>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</si>
  <si>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</si>
  <si>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</si>
  <si>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</si>
  <si>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</si>
  <si>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</si>
  <si>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</si>
  <si>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</si>
  <si>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</si>
  <si>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</si>
  <si>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</si>
  <si>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</si>
  <si>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</si>
  <si>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</si>
  <si>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</si>
  <si>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</si>
  <si>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</si>
  <si>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</si>
  <si>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</si>
  <si>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</si>
  <si>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</si>
  <si>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</si>
  <si>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</si>
  <si>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</si>
  <si>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</si>
  <si>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</si>
  <si>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</si>
  <si>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</si>
  <si>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</si>
  <si>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</si>
  <si>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</si>
  <si>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</si>
  <si>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</si>
  <si>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</si>
  <si>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</si>
  <si>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</si>
  <si>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</si>
  <si>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</si>
  <si>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</si>
  <si>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</si>
  <si>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</si>
  <si>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</si>
  <si>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</si>
  <si>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</si>
  <si>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</si>
  <si>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</si>
  <si>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</si>
  <si>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</si>
  <si>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</si>
  <si>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</si>
  <si>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</si>
  <si>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</si>
  <si>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</si>
  <si>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</si>
  <si>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</si>
  <si>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</si>
  <si>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</si>
  <si>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</si>
  <si>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</si>
  <si>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</si>
  <si>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</si>
  <si>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</si>
  <si>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</si>
  <si>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</si>
  <si>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</si>
  <si>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</si>
  <si>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</si>
  <si>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</si>
  <si>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</si>
  <si>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</si>
  <si>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</si>
  <si>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</si>
  <si>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</si>
  <si>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</si>
  <si>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</si>
  <si>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</si>
  <si>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</si>
  <si>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</si>
  <si>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</si>
  <si>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</si>
  <si>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</si>
  <si>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</si>
  <si>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</si>
  <si>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</si>
  <si>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</si>
  <si>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</si>
  <si>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</si>
  <si>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</si>
  <si>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</si>
  <si>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</si>
  <si>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</si>
  <si>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</si>
  <si>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</si>
  <si>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</si>
  <si>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</si>
  <si>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</si>
  <si>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</si>
  <si>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</si>
  <si>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</si>
  <si>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</si>
  <si>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</si>
  <si>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</si>
  <si>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</si>
  <si>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</si>
  <si>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</si>
  <si>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</si>
  <si>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</si>
  <si>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</si>
  <si>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</si>
  <si>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</si>
  <si>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</si>
  <si>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</si>
  <si>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</si>
  <si>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</si>
  <si>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</si>
  <si>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</si>
  <si>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</si>
  <si>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</si>
  <si>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</si>
  <si>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</si>
  <si>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</si>
  <si>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</si>
  <si>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</si>
  <si>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</si>
  <si>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</si>
  <si>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</si>
  <si>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</si>
  <si>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</si>
  <si>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</si>
  <si>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</si>
  <si>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</si>
  <si>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</si>
  <si>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</si>
  <si>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</si>
  <si>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</si>
  <si>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</si>
  <si>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</si>
  <si>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</si>
  <si>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</si>
  <si>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</si>
  <si>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</si>
  <si>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</si>
  <si>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</si>
  <si>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</si>
  <si>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</si>
  <si>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</si>
  <si>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</si>
  <si>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</si>
  <si>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</si>
  <si>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</si>
  <si>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</si>
  <si>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</si>
  <si>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</si>
  <si>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</si>
  <si>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</si>
  <si>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</si>
  <si>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</si>
  <si>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</si>
  <si>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</si>
  <si>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</si>
  <si>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</si>
  <si>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</si>
  <si>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</si>
  <si>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</si>
  <si>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</si>
  <si>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</si>
  <si>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</si>
  <si>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</si>
  <si>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</si>
  <si>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</si>
  <si>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</si>
  <si>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</si>
  <si>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</si>
  <si>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</si>
  <si>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</si>
  <si>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</si>
  <si>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</si>
  <si>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</si>
  <si>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</si>
  <si>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</si>
  <si>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</si>
  <si>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</si>
  <si>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</si>
  <si>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</si>
  <si>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</si>
  <si>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</si>
  <si>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</si>
  <si>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</si>
  <si>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</si>
  <si>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</si>
  <si>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</si>
  <si>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</si>
  <si>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</si>
  <si>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</si>
  <si>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</si>
  <si>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</si>
  <si>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</si>
  <si>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</si>
  <si>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</si>
  <si>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</si>
  <si>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</si>
  <si>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</si>
  <si>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</si>
  <si>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</si>
  <si>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</si>
  <si>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</si>
  <si>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</si>
  <si>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</si>
  <si>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</si>
  <si>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</si>
  <si>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</si>
  <si>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</si>
  <si>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</si>
  <si>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</si>
  <si>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</si>
  <si>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</si>
  <si>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</si>
  <si>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</si>
  <si>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</si>
  <si>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</si>
  <si>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</si>
  <si>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</si>
  <si>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</si>
  <si>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</si>
  <si>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</si>
  <si>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</si>
  <si>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</si>
  <si>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</si>
  <si>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</si>
  <si>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</si>
  <si>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</si>
  <si>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</si>
  <si>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</si>
  <si>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</si>
  <si>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</si>
  <si>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</si>
  <si>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</si>
  <si>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</si>
  <si>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</si>
  <si>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</si>
  <si>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</si>
  <si>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</si>
  <si>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</si>
  <si>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</si>
  <si>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</si>
  <si>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</si>
  <si>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</si>
  <si>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</si>
  <si>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</si>
  <si>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</si>
  <si>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</si>
  <si>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</si>
  <si>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</si>
  <si>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</si>
  <si>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</si>
  <si>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</si>
  <si>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</si>
  <si>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</si>
  <si>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</si>
  <si>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</si>
  <si>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</si>
  <si>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</si>
  <si>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</si>
  <si>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</si>
  <si>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</si>
  <si>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</si>
  <si>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</si>
  <si>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</si>
  <si>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</si>
  <si>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</si>
  <si>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</si>
  <si>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</si>
  <si>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</si>
  <si>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</si>
  <si>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</si>
  <si>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</si>
  <si>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</si>
  <si>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</si>
  <si>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</si>
  <si>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</si>
  <si>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</si>
  <si>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</si>
  <si>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</si>
  <si>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</si>
  <si>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</si>
  <si>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</si>
  <si>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</si>
  <si>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</si>
  <si>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</si>
  <si>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</si>
  <si>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</si>
  <si>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</si>
  <si>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</si>
  <si>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</si>
  <si>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</si>
  <si>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</si>
  <si>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</si>
  <si>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</si>
  <si>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</si>
  <si>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</si>
  <si>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</si>
  <si>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</si>
  <si>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</si>
  <si>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</si>
  <si>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</si>
  <si>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</si>
  <si>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</si>
  <si>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</si>
  <si>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</si>
  <si>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</si>
  <si>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</si>
  <si>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</si>
  <si>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</si>
  <si>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</si>
  <si>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</si>
  <si>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</si>
  <si>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</si>
  <si>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</si>
  <si>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</si>
  <si>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</si>
  <si>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</si>
  <si>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</si>
  <si>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</si>
  <si>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</si>
  <si>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</si>
  <si>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</si>
  <si>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</si>
  <si>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</si>
  <si>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</si>
  <si>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</si>
  <si>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</si>
  <si>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</si>
  <si>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</si>
  <si>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</si>
  <si>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</si>
  <si>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</si>
  <si>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</si>
  <si>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</si>
  <si>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</si>
  <si>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</si>
  <si>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</si>
  <si>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</si>
  <si>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</si>
  <si>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</si>
  <si>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</si>
  <si>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</si>
  <si>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</si>
  <si>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</si>
  <si>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</si>
  <si>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</si>
  <si>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</si>
  <si>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</si>
  <si>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</si>
  <si>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</si>
  <si>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</si>
  <si>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</si>
  <si>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</si>
  <si>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</si>
  <si>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</si>
  <si>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</si>
  <si>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</si>
  <si>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</si>
  <si>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</si>
  <si>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</si>
  <si>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</si>
  <si>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</si>
  <si>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</si>
  <si>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</si>
  <si>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</si>
  <si>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</si>
  <si>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</si>
  <si>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</si>
  <si>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</si>
  <si>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</si>
  <si>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</si>
  <si>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</si>
  <si>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</si>
  <si>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</si>
  <si>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</si>
  <si>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</si>
  <si>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</si>
  <si>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</si>
  <si>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</si>
  <si>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</si>
  <si>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</si>
  <si>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</si>
  <si>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</si>
  <si>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</si>
  <si>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</si>
  <si>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</si>
  <si>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</si>
  <si>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</si>
  <si>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</si>
  <si>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</si>
  <si>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</si>
  <si>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</si>
  <si>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</si>
  <si>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</si>
  <si>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</si>
  <si>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</si>
  <si>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</si>
  <si>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</si>
  <si>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</si>
  <si>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</si>
  <si>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</si>
  <si>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</si>
  <si>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</si>
  <si>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</si>
  <si>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</si>
  <si>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</si>
  <si>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</si>
  <si>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</si>
  <si>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</si>
  <si>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</si>
  <si>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</si>
  <si>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</si>
  <si>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</si>
  <si>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</si>
  <si>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</si>
  <si>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</si>
  <si>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</si>
  <si>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</si>
  <si>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</si>
  <si>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</si>
  <si>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</si>
  <si>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</si>
  <si>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</si>
  <si>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</si>
  <si>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</si>
  <si>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</si>
  <si>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</si>
  <si>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</si>
  <si>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</si>
  <si>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</si>
  <si>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</si>
  <si>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</si>
  <si>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</si>
  <si>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</si>
  <si>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</si>
  <si>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</si>
  <si>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</si>
  <si>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</si>
  <si>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</si>
  <si>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</si>
  <si>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</si>
  <si>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</si>
  <si>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</si>
  <si>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</si>
  <si>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</si>
  <si>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</si>
  <si>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</si>
  <si>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</si>
  <si>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</si>
  <si>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</si>
  <si>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</si>
  <si>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</si>
  <si>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</si>
  <si>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</si>
  <si>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</si>
  <si>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</si>
  <si>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</si>
  <si>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</si>
  <si>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</si>
  <si>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</si>
  <si>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</si>
  <si>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</si>
  <si>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</si>
  <si>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</si>
  <si>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</si>
  <si>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</si>
  <si>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</si>
  <si>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</si>
  <si>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</si>
  <si>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</si>
  <si>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</si>
  <si>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</si>
  <si>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</si>
  <si>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</si>
  <si>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</si>
  <si>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</si>
  <si>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</si>
  <si>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</si>
  <si>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</si>
  <si>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</si>
  <si>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</si>
  <si>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</si>
  <si>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</si>
  <si>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</si>
  <si>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</si>
  <si>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</si>
  <si>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</si>
  <si>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</si>
  <si>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</si>
  <si>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</si>
  <si>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</si>
  <si>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</si>
  <si>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</si>
  <si>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</si>
  <si>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</si>
  <si>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</si>
  <si>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</si>
  <si>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</si>
  <si>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</si>
  <si>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</si>
  <si>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</si>
  <si>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</si>
  <si>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</si>
  <si>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</si>
  <si>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</si>
  <si>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</si>
  <si>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</si>
  <si>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</si>
  <si>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</si>
  <si>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</si>
  <si>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</si>
  <si>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</si>
  <si>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</si>
  <si>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</si>
  <si>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</si>
  <si>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</si>
  <si>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</si>
  <si>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</si>
  <si>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</si>
  <si>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</si>
  <si>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</si>
  <si>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</si>
  <si>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</si>
  <si>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</si>
  <si>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</si>
  <si>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</si>
  <si>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</si>
  <si>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</si>
  <si>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</si>
  <si>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</si>
  <si>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</si>
  <si>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</si>
  <si>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</si>
  <si>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</si>
  <si>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</si>
  <si>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</si>
  <si>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</si>
  <si>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</si>
  <si>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</si>
  <si>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</si>
  <si>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</si>
  <si>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</si>
  <si>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</si>
  <si>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</si>
  <si>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</si>
  <si>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</si>
  <si>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</si>
  <si>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</si>
  <si>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</si>
  <si>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</si>
  <si>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</si>
  <si>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</si>
  <si>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</si>
  <si>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</si>
  <si>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</si>
  <si>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</si>
  <si>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</si>
  <si>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</si>
  <si>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</si>
  <si>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</si>
  <si>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</si>
  <si>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</si>
  <si>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</si>
  <si>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</si>
  <si>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</si>
  <si>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</si>
  <si>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</si>
  <si>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</si>
  <si>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</si>
  <si>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</si>
  <si>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</si>
  <si>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</si>
  <si>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</si>
  <si>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</si>
  <si>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</si>
  <si>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</si>
  <si>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</si>
  <si>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</si>
  <si>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</si>
  <si>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</si>
  <si>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</si>
  <si>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</si>
  <si>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</si>
  <si>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</si>
  <si>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</si>
  <si>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</si>
  <si>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</si>
  <si>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</si>
  <si>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</si>
  <si>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</si>
  <si>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</si>
  <si>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</si>
  <si>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</si>
  <si>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</si>
  <si>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</si>
  <si>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</si>
  <si>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</si>
  <si>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</si>
  <si>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</si>
  <si>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</si>
  <si>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</si>
  <si>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</si>
  <si>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</si>
  <si>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</si>
  <si>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</si>
  <si>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</si>
  <si>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</si>
  <si>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</si>
  <si>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</si>
  <si>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</si>
  <si>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</si>
  <si>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</si>
  <si>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</si>
  <si>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</si>
  <si>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</si>
  <si>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</si>
  <si>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</si>
  <si>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</si>
  <si>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</si>
  <si>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</si>
  <si>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</si>
  <si>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</si>
  <si>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</si>
  <si>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</si>
  <si>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</si>
  <si>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</si>
  <si>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</si>
  <si>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</si>
  <si>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</si>
  <si>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</si>
  <si>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</si>
  <si>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</si>
  <si>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</si>
  <si>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</si>
  <si>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</si>
  <si>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</si>
  <si>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</si>
  <si>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</si>
  <si>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</si>
  <si>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</si>
  <si>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</si>
  <si>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</si>
  <si>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</si>
  <si>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</si>
  <si>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</si>
  <si>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</si>
  <si>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</si>
  <si>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</si>
  <si>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</si>
  <si>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</si>
  <si>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</si>
  <si>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</si>
  <si>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</si>
  <si>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</si>
  <si>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</si>
  <si>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</si>
  <si>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</si>
  <si>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</si>
  <si>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</si>
  <si>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</si>
  <si>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</si>
  <si>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</si>
  <si>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</si>
  <si>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</si>
  <si>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</si>
  <si>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</si>
  <si>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</si>
  <si>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</si>
  <si>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</si>
  <si>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</si>
  <si>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</si>
  <si>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</si>
  <si>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</si>
  <si>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</si>
  <si>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</si>
  <si>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</si>
  <si>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</si>
  <si>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</si>
  <si>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</si>
  <si>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</si>
  <si>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</si>
  <si>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</si>
  <si>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</si>
  <si>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</si>
  <si>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</si>
  <si>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</si>
  <si>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</si>
  <si>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</si>
  <si>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</si>
  <si>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</si>
  <si>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</si>
  <si>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</si>
  <si>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</si>
  <si>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</si>
  <si>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</si>
  <si>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</si>
  <si>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</si>
  <si>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</si>
  <si>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</si>
  <si>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</si>
  <si>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</si>
  <si>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</si>
  <si>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</si>
  <si>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</si>
  <si>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</si>
  <si>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</si>
  <si>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</si>
  <si>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</si>
  <si>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</si>
  <si>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</si>
  <si>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</si>
  <si>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</si>
  <si>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</si>
  <si>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</si>
  <si>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</si>
  <si>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</si>
  <si>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</si>
  <si>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</si>
  <si>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</si>
  <si>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</si>
  <si>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</si>
  <si>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</si>
  <si>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</si>
  <si>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</si>
  <si>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</si>
  <si>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</si>
  <si>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</si>
  <si>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</si>
  <si>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</si>
  <si>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</si>
  <si>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</si>
  <si>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</si>
  <si>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</si>
  <si>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</si>
  <si>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</si>
  <si>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</si>
  <si>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</si>
  <si>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</si>
  <si>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</si>
  <si>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</si>
  <si>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</si>
  <si>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</si>
  <si>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</si>
  <si>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</si>
  <si>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</si>
  <si>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</si>
  <si>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</si>
  <si>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</si>
  <si>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</si>
  <si>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</si>
  <si>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</si>
  <si>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</si>
  <si>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</si>
  <si>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</si>
  <si>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</si>
  <si>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</si>
  <si>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</si>
  <si>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</si>
  <si>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</si>
  <si>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</si>
  <si>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</si>
  <si>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</si>
  <si>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</si>
  <si>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</si>
  <si>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</si>
  <si>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</si>
  <si>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</si>
  <si>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</si>
  <si>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</si>
  <si>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</si>
  <si>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</si>
  <si>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</si>
  <si>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</si>
  <si>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</si>
  <si>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</si>
  <si>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</si>
  <si>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</si>
  <si>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</si>
  <si>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</si>
  <si>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</si>
  <si>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</si>
  <si>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</si>
  <si>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</si>
  <si>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</si>
  <si>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</si>
  <si>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</si>
  <si>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</si>
  <si>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</si>
  <si>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</si>
  <si>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</si>
  <si>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</si>
  <si>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</si>
  <si>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</si>
  <si>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</si>
  <si>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</si>
  <si>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</si>
  <si>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</si>
  <si>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</si>
  <si>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</si>
  <si>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</si>
  <si>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</si>
  <si>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</si>
  <si>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</si>
  <si>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</si>
  <si>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</si>
  <si>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</si>
  <si>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</si>
  <si>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</si>
  <si>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</si>
  <si>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</si>
  <si>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</si>
  <si>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</si>
  <si>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</si>
  <si>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</si>
  <si>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</si>
  <si>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</si>
  <si>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</si>
  <si>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</si>
  <si>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</si>
  <si>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</si>
  <si>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</si>
  <si>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</si>
  <si>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</si>
  <si>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</si>
  <si>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</si>
  <si>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</si>
  <si>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</si>
  <si>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</si>
  <si>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</si>
  <si>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</si>
  <si>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</si>
  <si>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</si>
  <si>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</si>
  <si>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</si>
  <si>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</si>
  <si>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</si>
  <si>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</si>
  <si>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</si>
  <si>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</si>
  <si>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</si>
  <si>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</si>
  <si>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</si>
  <si>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</si>
  <si>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</si>
  <si>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</si>
  <si>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</si>
  <si>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</si>
  <si>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</si>
  <si>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</si>
  <si>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</si>
  <si>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</si>
  <si>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</si>
  <si>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</si>
  <si>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</si>
  <si>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</si>
  <si>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</si>
  <si>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</si>
  <si>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</si>
  <si>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</si>
  <si>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</si>
  <si>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</si>
  <si>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</si>
  <si>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</si>
  <si>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</si>
  <si>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</si>
  <si>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</si>
  <si>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</si>
  <si>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</si>
  <si>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</si>
  <si>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</si>
  <si>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</si>
  <si>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</si>
  <si>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</si>
  <si>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</si>
  <si>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</si>
  <si>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</si>
  <si>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</si>
  <si>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</si>
  <si>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</si>
  <si>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</si>
  <si>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</si>
  <si>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</si>
  <si>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</si>
  <si>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</si>
  <si>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</si>
  <si>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</si>
  <si>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</si>
  <si>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</si>
  <si>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</si>
  <si>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</si>
  <si>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</si>
  <si>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</si>
  <si>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</si>
  <si>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</si>
  <si>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</si>
  <si>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</si>
  <si>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</si>
  <si>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</si>
  <si>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</si>
  <si>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</si>
  <si>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</si>
  <si>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</si>
  <si>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</si>
  <si>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</si>
  <si>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</si>
  <si>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</si>
  <si>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</si>
  <si>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</si>
  <si>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</si>
  <si>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</si>
  <si>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</si>
  <si>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</si>
  <si>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</si>
  <si>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</si>
  <si>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</si>
  <si>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</si>
  <si>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</si>
  <si>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</si>
  <si>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</si>
  <si>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</si>
  <si>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</si>
  <si>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</si>
  <si>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</si>
  <si>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</si>
  <si>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</si>
  <si>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</si>
  <si>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</si>
  <si>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</si>
  <si>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</si>
  <si>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</si>
  <si>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</si>
  <si>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</si>
  <si>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</si>
  <si>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</si>
  <si>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</si>
  <si>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</si>
  <si>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</si>
  <si>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</si>
  <si>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</si>
  <si>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</si>
  <si>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</si>
  <si>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</si>
  <si>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</si>
  <si>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</si>
  <si>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</si>
  <si>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</si>
  <si>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</si>
  <si>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</si>
  <si>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</si>
  <si>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</si>
  <si>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</si>
  <si>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</si>
  <si>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</si>
  <si>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</si>
  <si>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</si>
  <si>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</si>
  <si>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</si>
  <si>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</si>
  <si>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</si>
  <si>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</si>
  <si>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</si>
  <si>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</si>
  <si>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</si>
  <si>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</si>
  <si>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</si>
  <si>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</si>
  <si>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</si>
  <si>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</si>
  <si>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</si>
  <si>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</si>
  <si>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</si>
  <si>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</si>
  <si>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</si>
  <si>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</si>
  <si>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</si>
  <si>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</si>
  <si>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</si>
  <si>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</si>
  <si>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</si>
  <si>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</si>
  <si>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</si>
  <si>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</si>
  <si>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</si>
  <si>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</si>
  <si>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</si>
  <si>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</si>
  <si>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</si>
  <si>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</si>
  <si>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</si>
  <si>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</si>
  <si>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</si>
  <si>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</si>
  <si>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</si>
  <si>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</si>
  <si>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</si>
  <si>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</si>
  <si>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</si>
  <si>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</si>
  <si>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</si>
  <si>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</si>
  <si>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</si>
  <si>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</si>
  <si>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</si>
  <si>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</si>
  <si>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</si>
  <si>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</si>
  <si>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</si>
  <si>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</si>
  <si>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</si>
  <si>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</si>
  <si>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</si>
  <si>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</si>
  <si>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</si>
  <si>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</si>
  <si>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</si>
  <si>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</si>
  <si>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</si>
  <si>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</si>
  <si>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</si>
  <si>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</si>
  <si>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</si>
  <si>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</si>
  <si>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</si>
  <si>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</si>
  <si>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</si>
  <si>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</si>
  <si>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</si>
  <si>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</si>
  <si>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</si>
  <si>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</si>
  <si>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</si>
  <si>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</si>
  <si>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</si>
  <si>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</si>
  <si>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</si>
  <si>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</si>
  <si>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</si>
  <si>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</si>
  <si>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</si>
  <si>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</si>
  <si>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</si>
  <si>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</si>
  <si>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</si>
  <si>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</si>
  <si>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</si>
  <si>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</si>
  <si>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</si>
  <si>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</si>
  <si>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</si>
  <si>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</si>
  <si>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</si>
  <si>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</si>
  <si>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</si>
  <si>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</si>
  <si>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</si>
  <si>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</si>
  <si>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</si>
  <si>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</si>
  <si>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</si>
  <si>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</si>
  <si>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</si>
  <si>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</si>
  <si>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</si>
  <si>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</si>
  <si>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</si>
  <si>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</si>
  <si>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</si>
  <si>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</si>
  <si>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</si>
  <si>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</si>
  <si>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</si>
  <si>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</si>
  <si>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</si>
  <si>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</si>
  <si>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</si>
  <si>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</si>
  <si>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</si>
  <si>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</si>
  <si>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</si>
  <si>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</si>
  <si>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</si>
  <si>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</si>
  <si>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</si>
  <si>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</si>
  <si>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</si>
  <si>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</si>
  <si>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</si>
  <si>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</si>
  <si>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</si>
  <si>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</si>
  <si>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</si>
  <si>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</si>
  <si>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</si>
  <si>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</si>
  <si>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</si>
  <si>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</si>
  <si>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</si>
  <si>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</si>
  <si>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</si>
  <si>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</si>
  <si>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</si>
  <si>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</si>
  <si>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</si>
  <si>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</si>
  <si>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</si>
  <si>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</si>
  <si>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</si>
  <si>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</si>
  <si>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</si>
  <si>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</si>
  <si>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</si>
  <si>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</si>
  <si>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</si>
  <si>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</si>
  <si>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</si>
  <si>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</si>
  <si>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</si>
  <si>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</si>
  <si>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</si>
  <si>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</si>
  <si>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</si>
  <si>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</si>
  <si>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</si>
  <si>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</si>
  <si>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</si>
  <si>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</si>
  <si>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</si>
  <si>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</si>
  <si>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</si>
  <si>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</si>
  <si>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</si>
  <si>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</si>
  <si>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</si>
  <si>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</si>
  <si>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</si>
  <si>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</si>
  <si>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</si>
  <si>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</si>
  <si>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</si>
  <si>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</si>
  <si>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</si>
  <si>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</si>
  <si>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</si>
  <si>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</si>
  <si>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</si>
  <si>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</si>
  <si>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</si>
  <si>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</si>
  <si>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</si>
  <si>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</si>
  <si>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</si>
  <si>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</si>
  <si>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</si>
  <si>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</si>
  <si>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</si>
  <si>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</si>
  <si>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</si>
  <si>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</si>
  <si>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</si>
  <si>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</si>
  <si>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</si>
  <si>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</si>
  <si>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</si>
  <si>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</si>
  <si>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</si>
  <si>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</si>
  <si>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</si>
  <si>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</si>
  <si>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</si>
  <si>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</si>
  <si>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</si>
  <si>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</si>
  <si>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</si>
  <si>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</si>
  <si>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</si>
  <si>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</si>
  <si>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</si>
  <si>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</si>
  <si>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</si>
  <si>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</si>
  <si>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</si>
  <si>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</si>
  <si>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</si>
  <si>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</si>
  <si>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</si>
  <si>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</si>
  <si>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</si>
  <si>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</si>
  <si>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</si>
  <si>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</si>
  <si>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</si>
  <si>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</si>
  <si>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</si>
  <si>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</si>
  <si>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</si>
  <si>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</si>
  <si>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</si>
  <si>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</si>
  <si>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</si>
  <si>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</si>
  <si>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</si>
  <si>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</si>
  <si>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</si>
  <si>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</si>
  <si>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</si>
  <si>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</si>
  <si>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</si>
  <si>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</si>
  <si>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</si>
  <si>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</si>
  <si>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</si>
  <si>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</si>
  <si>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</si>
  <si>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</si>
  <si>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</si>
  <si>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</si>
  <si>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</si>
  <si>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</si>
  <si>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</si>
  <si>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</si>
  <si>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</si>
  <si>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</si>
  <si>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</si>
  <si>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</si>
  <si>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</si>
  <si>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</si>
  <si>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</si>
  <si>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</si>
  <si>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</si>
  <si>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</si>
  <si>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</si>
  <si>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</si>
  <si>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</si>
  <si>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</si>
  <si>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</si>
  <si>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</si>
  <si>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</si>
  <si>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</si>
  <si>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</si>
  <si>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</si>
  <si>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</si>
  <si>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</si>
  <si>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</si>
  <si>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</si>
  <si>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</si>
  <si>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</si>
  <si>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</si>
  <si>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</si>
  <si>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</si>
  <si>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</si>
  <si>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</si>
  <si>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</si>
  <si>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</si>
  <si>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</si>
  <si>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</si>
  <si>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</si>
  <si>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</si>
  <si>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</si>
  <si>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</si>
  <si>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</si>
  <si>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</si>
  <si>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</si>
  <si>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</si>
  <si>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</si>
  <si>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</si>
  <si>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</si>
  <si>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</si>
  <si>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</si>
  <si>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</si>
  <si>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</si>
  <si>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</si>
  <si>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</si>
  <si>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</si>
  <si>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</si>
  <si>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</si>
  <si>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</si>
  <si>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</si>
  <si>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</si>
  <si>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</si>
  <si>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</si>
  <si>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</si>
  <si>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</si>
  <si>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</si>
  <si>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</si>
  <si>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</si>
  <si>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</si>
  <si>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</si>
  <si>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</si>
  <si>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</si>
  <si>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</si>
  <si>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</si>
  <si>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</si>
  <si>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</si>
  <si>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</si>
  <si>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</si>
  <si>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</si>
  <si>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</si>
  <si>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</si>
  <si>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</si>
  <si>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</si>
  <si>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</si>
  <si>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</si>
  <si>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</si>
  <si>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</si>
  <si>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</si>
  <si>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</si>
  <si>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</si>
  <si>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</si>
  <si>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</si>
  <si>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</si>
  <si>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</si>
  <si>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</si>
  <si>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</si>
  <si>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</si>
  <si>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</si>
  <si>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</si>
  <si>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</si>
  <si>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</si>
  <si>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</si>
  <si>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</si>
  <si>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</si>
  <si>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</si>
  <si>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</si>
  <si>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</si>
  <si>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</si>
  <si>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</si>
  <si>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</si>
  <si>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</si>
  <si>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</si>
  <si>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</si>
  <si>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</si>
  <si>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</si>
  <si>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</si>
  <si>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</si>
  <si>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</si>
  <si>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</si>
  <si>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</si>
  <si>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</si>
  <si>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</si>
  <si>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</si>
  <si>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</si>
  <si>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</si>
  <si>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</si>
  <si>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</si>
  <si>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</si>
  <si>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</si>
  <si>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</si>
  <si>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</si>
  <si>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</si>
  <si>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</si>
  <si>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</si>
  <si>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</si>
  <si>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</si>
  <si>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</si>
  <si>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</si>
  <si>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</si>
  <si>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</si>
  <si>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</si>
  <si>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</si>
  <si>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</si>
  <si>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</si>
  <si>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</si>
  <si>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</si>
  <si>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</si>
  <si>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</si>
  <si>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</si>
  <si>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</si>
  <si>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</si>
  <si>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</si>
  <si>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</si>
  <si>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</si>
  <si>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</si>
  <si>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</si>
  <si>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</si>
  <si>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Date Created Conversion</t>
  </si>
  <si>
    <t>Average Donation</t>
  </si>
  <si>
    <t>Parent Category</t>
  </si>
  <si>
    <t>Sub-Category</t>
  </si>
  <si>
    <t xml:space="preserve">Date Ended Conversion 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</si>
  <si>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</si>
  <si>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</si>
  <si>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</si>
  <si>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</si>
  <si>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</si>
  <si>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</si>
  <si>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</si>
  <si>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</si>
  <si>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</si>
  <si>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</si>
  <si>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</si>
  <si>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</si>
  <si>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</si>
  <si>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</si>
  <si>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</si>
  <si>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</si>
  <si>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</si>
  <si>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</si>
  <si>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</si>
  <si>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</si>
  <si>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</si>
  <si>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</si>
  <si>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</si>
  <si>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</si>
  <si>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</si>
  <si>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</si>
  <si>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</si>
  <si>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</si>
  <si>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</si>
  <si>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</si>
  <si>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</si>
  <si>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</si>
  <si>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</si>
  <si>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</si>
  <si>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</si>
  <si>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</si>
  <si>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</si>
  <si>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</si>
  <si>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</si>
  <si>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</si>
  <si>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</si>
  <si>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</si>
  <si>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</si>
  <si>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</si>
  <si>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</si>
  <si>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</si>
  <si>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</si>
  <si>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</si>
  <si>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</si>
  <si>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</si>
  <si>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</si>
  <si>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</si>
  <si>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</si>
  <si>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</si>
  <si>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</si>
  <si>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</si>
  <si>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</si>
  <si>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</si>
  <si>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</si>
  <si>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</si>
  <si>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</si>
  <si>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</si>
  <si>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</si>
  <si>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</si>
  <si>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</si>
  <si>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</si>
  <si>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</si>
  <si>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</si>
  <si>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</si>
  <si>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</si>
  <si>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</si>
  <si>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 Statistics</t>
  </si>
  <si>
    <t>Mean</t>
  </si>
  <si>
    <t>Median</t>
  </si>
  <si>
    <t>Min</t>
  </si>
  <si>
    <t>Max</t>
  </si>
  <si>
    <t>Variance</t>
  </si>
  <si>
    <t>St Dev</t>
  </si>
  <si>
    <t>Failed Campaigns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</si>
</sst>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9" fontId="0" fillId="0" borderId="0" xfId="42" applyFont="1" applyAlignment="1">
      <alignment horizontal="center" vertical="center"/>
    </xf>
    <xf numFmtId="0" fontId="0" fillId="0" borderId="10" xfId="0" applyBorder="1"/>
    <xf numFmtId="2" fontId="0" fillId="0" borderId="10" xfId="0" applyNumberFormat="1" applyBorder="1"/>
    <xf numFmtId="1" fontId="0" fillId="0" borderId="10" xfId="0" applyNumberFormat="1" applyBorder="1"/>
    <xf numFmtId="0" fontId="19" fillId="0" borderId="10" xfId="0" applyFont="1" applyBorder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ill>
        <patternFill>
          <bgColor rgb="FFFF5050"/>
        </patternFill>
      </fill>
    </dxf>
    <dxf>
      <fill>
        <patternFill>
          <bgColor rgb="FF8FC36B"/>
        </patternFill>
      </fill>
    </dxf>
    <dxf>
      <fill>
        <patternFill>
          <bgColor rgb="FFFFC000"/>
        </patternFill>
      </fill>
    </dxf>
    <dxf>
      <fill>
        <patternFill>
          <bgColor rgb="FF37CB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7CBFF"/>
      <color rgb="FF8FC36B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Parent</a:t>
            </a:r>
            <a:r>
              <a:rPr lang="en-US" baseline="0"/>
              <a:t>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9-4527-B5BF-B353ABE06D3C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E-4FFC-9FF6-75826C3269AF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3E-4FFC-9FF6-75826C3269AF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3E-4FFC-9FF6-75826C32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4276592"/>
        <c:axId val="544267952"/>
      </c:barChart>
      <c:catAx>
        <c:axId val="54427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67952"/>
        <c:crosses val="autoZero"/>
        <c:auto val="1"/>
        <c:lblAlgn val="ctr"/>
        <c:lblOffset val="100"/>
        <c:noMultiLvlLbl val="0"/>
      </c:catAx>
      <c:valAx>
        <c:axId val="5442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Sub-Category!PivotTable2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D-4287-A824-0B9DCEF9C9BD}"/>
            </c:ext>
          </c:extLst>
        </c:ser>
        <c:ser>
          <c:idx val="1"/>
          <c:order val="1"/>
          <c:tx>
            <c:strRef>
              <c:f>'Outcome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B-4AD0-AE67-D2D06838239D}"/>
            </c:ext>
          </c:extLst>
        </c:ser>
        <c:ser>
          <c:idx val="2"/>
          <c:order val="2"/>
          <c:tx>
            <c:strRef>
              <c:f>'Outcome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BB-4AD0-AE67-D2D06838239D}"/>
            </c:ext>
          </c:extLst>
        </c:ser>
        <c:ser>
          <c:idx val="3"/>
          <c:order val="3"/>
          <c:tx>
            <c:strRef>
              <c:f>'Outcome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BB-4AD0-AE67-D2D06838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761904"/>
        <c:axId val="547760944"/>
      </c:barChart>
      <c:catAx>
        <c:axId val="54776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0944"/>
        <c:crosses val="autoZero"/>
        <c:auto val="1"/>
        <c:lblAlgn val="ctr"/>
        <c:lblOffset val="100"/>
        <c:noMultiLvlLbl val="0"/>
      </c:catAx>
      <c:valAx>
        <c:axId val="5477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6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4-4F65-95E9-3DD5401B2A5F}"/>
            </c:ext>
          </c:extLst>
        </c:ser>
        <c:ser>
          <c:idx val="1"/>
          <c:order val="1"/>
          <c:tx>
            <c:strRef>
              <c:f>'Outcome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A-4663-981C-40A6EE5141DC}"/>
            </c:ext>
          </c:extLst>
        </c:ser>
        <c:ser>
          <c:idx val="2"/>
          <c:order val="2"/>
          <c:tx>
            <c:strRef>
              <c:f>'Outcome by 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A-4663-981C-40A6EE5141DC}"/>
            </c:ext>
          </c:extLst>
        </c:ser>
        <c:ser>
          <c:idx val="3"/>
          <c:order val="3"/>
          <c:tx>
            <c:strRef>
              <c:f>'Outcome by 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'Outcome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A-4663-981C-40A6EE514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31680"/>
        <c:axId val="543232160"/>
      </c:lineChart>
      <c:catAx>
        <c:axId val="54323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2160"/>
        <c:crosses val="autoZero"/>
        <c:auto val="1"/>
        <c:lblAlgn val="ctr"/>
        <c:lblOffset val="100"/>
        <c:noMultiLvlLbl val="0"/>
      </c:catAx>
      <c:valAx>
        <c:axId val="5432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5-4DAF-A83E-AB80CAA601E1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DAF-A83E-AB80CAA601E1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5-4DAF-A83E-AB80CAA60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00816"/>
        <c:axId val="870701296"/>
      </c:lineChart>
      <c:catAx>
        <c:axId val="8707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1296"/>
        <c:crosses val="autoZero"/>
        <c:auto val="1"/>
        <c:lblAlgn val="ctr"/>
        <c:lblOffset val="100"/>
        <c:noMultiLvlLbl val="0"/>
      </c:catAx>
      <c:valAx>
        <c:axId val="8707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595311</xdr:colOff>
      <xdr:row>1</xdr:row>
      <xdr:rowOff>95249</xdr:rowOff>
    </xdr:from>
    <xdr:to>
      <xdr:col>19</xdr:col>
      <xdr:colOff>76200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315AE-AC10-502F-A52B-61B00CD07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3</xdr:row>
      <xdr:rowOff>19049</xdr:rowOff>
    </xdr:from>
    <xdr:to>
      <xdr:col>24</xdr:col>
      <xdr:colOff>161924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CF972-6DBA-9FD0-C9E8-A0537BC7B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204786</xdr:colOff>
      <xdr:row>2</xdr:row>
      <xdr:rowOff>85725</xdr:rowOff>
    </xdr:from>
    <xdr:to>
      <xdr:col>19</xdr:col>
      <xdr:colOff>152399</xdr:colOff>
      <xdr:row>25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FB534-C1AE-9D11-5E4D-A393A289D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13</xdr:row>
      <xdr:rowOff>161925</xdr:rowOff>
    </xdr:from>
    <xdr:to>
      <xdr:col>8</xdr:col>
      <xdr:colOff>200025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393C0-585B-A445-C0FE-8A437BAAA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 Beyer" refreshedDate="45381.63048576389" createdVersion="8" refreshedVersion="8" minRefreshableVersion="3" recordCount="1000" xr:uid="{E1E05932-F927-4FC6-89EA-D0D25C2B5A59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 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09-01-10"/>
          <s v="Qtr1"/>
          <s v="Qtr2"/>
          <s v="Qtr3"/>
          <s v="Qtr4"/>
          <s v="&gt;27-01-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09-01-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AFE1-25CF-4E42-8168-4D28E9D228E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8" baseItem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2FD4D5-CFAE-4184-9C2C-11F75608F56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19" baseItem="1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000D1-FDA2-4262-9A1B-9FD4B6CA273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20" baseItem="1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8E28F5-318B-4368-A1D5-3DBB212275CF}" name="Table1" displayName="Table1" ref="A1:B566" totalsRowShown="0" headerRowDxfId="13">
  <autoFilter ref="A1:B566" xr:uid="{A78E28F5-318B-4368-A1D5-3DBB212275CF}"/>
  <sortState xmlns:xlrd2="http://schemas.microsoft.com/office/spreadsheetml/2017/richdata2" ref="A2:B566">
    <sortCondition ref="B1:B566"/>
  </sortState>
  <tableColumns count="2">
    <tableColumn id="1" xr3:uid="{BE4EED60-C9AD-4B4C-83C1-2D63EE0BF029}" name="outcome"/>
    <tableColumn id="2" xr3:uid="{3599DFFE-31CE-4521-BFF0-103BE08FE971}" name="backers_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12F450-C306-4BB9-B223-C5B4796559D8}" name="Table2" displayName="Table2" ref="D1:E365" totalsRowShown="0" headerRowDxfId="12">
  <autoFilter ref="D1:E365" xr:uid="{9012F450-C306-4BB9-B223-C5B4796559D8}"/>
  <sortState xmlns:xlrd2="http://schemas.microsoft.com/office/spreadsheetml/2017/richdata2" ref="D2:E365">
    <sortCondition ref="E1:E365"/>
  </sortState>
  <tableColumns count="2">
    <tableColumn id="1" xr3:uid="{AC214216-4F5D-4FDB-918B-59F239A12458}" name="outcome"/>
    <tableColumn id="2" xr3:uid="{F225A0E4-B316-4752-910A-EFE372025E51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A2" sqref="A2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9" bestFit="1" customWidth="1"/>
    <col min="7" max="7" width="12.5" bestFit="1" customWidth="1"/>
    <col min="8" max="8" width="17.5" bestFit="1" customWidth="1"/>
    <col min="9" max="9" width="20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.6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2030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ROUND((E2/D2)*100,0)</f>
        <v>0</v>
      </c>
      <c r="G2" t="s">
        <v>14</v>
      </c>
      <c r="H2">
        <v>0</v>
      </c>
      <c r="I2">
        <f t="shared" ref="I2:I65" si="1"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5">
        <f t="shared" ref="N2:N65" si="2">(((L2/60)/60)/24)+DATE(1970,1,1)</f>
        <v>42336.25</v>
      </c>
      <c r="O2" s="5">
        <f t="shared" ref="O2:O65" si="3"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5" si="4">LEFT(R2,FIND("/",R2)-1)</f>
        <v>food</v>
      </c>
      <c r="T2" t="str">
        <f t="shared" ref="T2:T65" si="5">RIGHT(R2,LEN(R2)-FIND("/",R2))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ROUND((E3/D3)*100,0)</f>
        <v>1040</v>
      </c>
      <c r="G3" t="s">
        <v>20</v>
      </c>
      <c r="H3">
        <v>158</v>
      </c>
      <c r="I3">
        <f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5">
        <f>(((L3/60)/60)/24)+DATE(1970,1,1)</f>
        <v>41870.208333333336</v>
      </c>
      <c r="O3" s="5">
        <f>(((M3/60)/60)/24)+DATE(1970,1,1)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ROUND((E4/D4)*100,0)</f>
        <v>131</v>
      </c>
      <c r="G4" t="s">
        <v>20</v>
      </c>
      <c r="H4">
        <v>1425</v>
      </c>
      <c r="I4">
        <f>ROUND(IFERROR(E4/H4,0),2)</f>
        <v>100.02</v>
      </c>
      <c r="J4" t="s">
        <v>26</v>
      </c>
      <c r="K4" t="s">
        <v>27</v>
      </c>
      <c r="L4">
        <v>1384668000</v>
      </c>
      <c r="M4">
        <v>1384840800</v>
      </c>
      <c r="N4" s="5">
        <f>(((L4/60)/60)/24)+DATE(1970,1,1)</f>
        <v>41595.25</v>
      </c>
      <c r="O4" s="5">
        <f>(((M4/60)/60)/24)+DATE(1970,1,1)</f>
        <v>41597.25</v>
      </c>
      <c r="P4" t="b">
        <v>0</v>
      </c>
      <c r="Q4" t="b">
        <v>0</v>
      </c>
      <c r="R4" t="s">
        <v>28</v>
      </c>
      <c r="S4" t="str">
        <f>LEFT(R4,FIND("/",R4)-1)</f>
        <v>technology</v>
      </c>
      <c r="T4" t="str">
        <f>RIGHT(R4,LEN(R4)-FIND("/",R4))</f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ROUND((E5/D5)*100,0)</f>
        <v>59</v>
      </c>
      <c r="G5" t="s">
        <v>14</v>
      </c>
      <c r="H5">
        <v>24</v>
      </c>
      <c r="I5">
        <f>ROUND(IFERROR(E5/H5,0),2)</f>
        <v>103.21</v>
      </c>
      <c r="J5" t="s">
        <v>21</v>
      </c>
      <c r="K5" t="s">
        <v>22</v>
      </c>
      <c r="L5">
        <v>1565499600</v>
      </c>
      <c r="M5">
        <v>1568955600</v>
      </c>
      <c r="N5" s="5">
        <f>(((L5/60)/60)/24)+DATE(1970,1,1)</f>
        <v>43688.208333333328</v>
      </c>
      <c r="O5" s="5">
        <f>(((M5/60)/60)/24)+DATE(1970,1,1)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RIGHT(R5,LEN(R5)-FIND("/",R5))</f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ROUND((E6/D6)*100,0)</f>
        <v>69</v>
      </c>
      <c r="G6" t="s">
        <v>14</v>
      </c>
      <c r="H6">
        <v>53</v>
      </c>
      <c r="I6">
        <f>ROUND(IFERROR(E6/H6,0),2)</f>
        <v>99.34</v>
      </c>
      <c r="J6" t="s">
        <v>21</v>
      </c>
      <c r="K6" t="s">
        <v>22</v>
      </c>
      <c r="L6">
        <v>1547964000</v>
      </c>
      <c r="M6">
        <v>1548309600</v>
      </c>
      <c r="N6" s="5">
        <f>(((L6/60)/60)/24)+DATE(1970,1,1)</f>
        <v>43485.25</v>
      </c>
      <c r="O6" s="5">
        <f>(((M6/60)/60)/24)+DATE(1970,1,1)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RIGHT(R6,LEN(R6)-FIND("/",R6))</f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ROUND((E7/D7)*100,0)</f>
        <v>174</v>
      </c>
      <c r="G7" t="s">
        <v>20</v>
      </c>
      <c r="H7">
        <v>174</v>
      </c>
      <c r="I7">
        <f>ROUND(IFERROR(E7/H7,0),2)</f>
        <v>75.83</v>
      </c>
      <c r="J7" t="s">
        <v>36</v>
      </c>
      <c r="K7" t="s">
        <v>37</v>
      </c>
      <c r="L7">
        <v>1346130000</v>
      </c>
      <c r="M7">
        <v>1347080400</v>
      </c>
      <c r="N7" s="5">
        <f>(((L7/60)/60)/24)+DATE(1970,1,1)</f>
        <v>41149.208333333336</v>
      </c>
      <c r="O7" s="5">
        <f>(((M7/60)/60)/24)+DATE(1970,1,1)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LEFT(R7,FIND("/",R7)-1)</f>
        <v>theater</v>
      </c>
      <c r="T7" t="str">
        <f>RIGHT(R7,LEN(R7)-FIND("/",R7))</f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ROUND((E8/D8)*100,0)</f>
        <v>21</v>
      </c>
      <c r="G8" t="s">
        <v>14</v>
      </c>
      <c r="H8">
        <v>18</v>
      </c>
      <c r="I8">
        <f>ROUND(IFERROR(E8/H8,0),2)</f>
        <v>60.56</v>
      </c>
      <c r="J8" t="s">
        <v>40</v>
      </c>
      <c r="K8" t="s">
        <v>41</v>
      </c>
      <c r="L8">
        <v>1505278800</v>
      </c>
      <c r="M8">
        <v>1505365200</v>
      </c>
      <c r="N8" s="5">
        <f>(((L8/60)/60)/24)+DATE(1970,1,1)</f>
        <v>42991.208333333328</v>
      </c>
      <c r="O8" s="5">
        <f>(((M8/60)/60)/24)+DATE(1970,1,1)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RIGHT(R8,LEN(R8)-FIND("/",R8))</f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ROUND((E9/D9)*100,0)</f>
        <v>328</v>
      </c>
      <c r="G9" t="s">
        <v>20</v>
      </c>
      <c r="H9">
        <v>227</v>
      </c>
      <c r="I9">
        <f>ROUND(IFERROR(E9/H9,0),2)</f>
        <v>64.94</v>
      </c>
      <c r="J9" t="s">
        <v>36</v>
      </c>
      <c r="K9" t="s">
        <v>37</v>
      </c>
      <c r="L9">
        <v>1439442000</v>
      </c>
      <c r="M9">
        <v>1439614800</v>
      </c>
      <c r="N9" s="5">
        <f>(((L9/60)/60)/24)+DATE(1970,1,1)</f>
        <v>42229.208333333328</v>
      </c>
      <c r="O9" s="5">
        <f>(((M9/60)/60)/24)+DATE(1970,1,1)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RIGHT(R9,LEN(R9)-FIND("/",R9))</f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ROUND((E10/D10)*100,0)</f>
        <v>20</v>
      </c>
      <c r="G10" t="s">
        <v>47</v>
      </c>
      <c r="H10">
        <v>708</v>
      </c>
      <c r="I10">
        <f>ROUND(IFERROR(E10/H10,0),2)</f>
        <v>31</v>
      </c>
      <c r="J10" t="s">
        <v>36</v>
      </c>
      <c r="K10" t="s">
        <v>37</v>
      </c>
      <c r="L10">
        <v>1281330000</v>
      </c>
      <c r="M10">
        <v>1281502800</v>
      </c>
      <c r="N10" s="5">
        <f>(((L10/60)/60)/24)+DATE(1970,1,1)</f>
        <v>40399.208333333336</v>
      </c>
      <c r="O10" s="5">
        <f>(((M10/60)/60)/24)+DATE(1970,1,1)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RIGHT(R10,LEN(R10)-FIND("/",R10))</f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ROUND((E11/D11)*100,0)</f>
        <v>52</v>
      </c>
      <c r="G11" t="s">
        <v>14</v>
      </c>
      <c r="H11">
        <v>44</v>
      </c>
      <c r="I11">
        <f>ROUND(IFERROR(E11/H11,0),2)</f>
        <v>72.91</v>
      </c>
      <c r="J11" t="s">
        <v>21</v>
      </c>
      <c r="K11" t="s">
        <v>22</v>
      </c>
      <c r="L11">
        <v>1379566800</v>
      </c>
      <c r="M11">
        <v>1383804000</v>
      </c>
      <c r="N11" s="5">
        <f>(((L11/60)/60)/24)+DATE(1970,1,1)</f>
        <v>41536.208333333336</v>
      </c>
      <c r="O11" s="5">
        <f>(((M11/60)/60)/24)+DATE(1970,1,1)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RIGHT(R11,LEN(R11)-FIND("/",R11))</f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ROUND((E12/D12)*100,0)</f>
        <v>266</v>
      </c>
      <c r="G12" t="s">
        <v>20</v>
      </c>
      <c r="H12">
        <v>220</v>
      </c>
      <c r="I12">
        <f>ROUND(IFERROR(E12/H12,0),2)</f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>(((L12/60)/60)/24)+DATE(1970,1,1)</f>
        <v>40404.208333333336</v>
      </c>
      <c r="O12" s="5">
        <f>(((M12/60)/60)/24)+DATE(1970,1,1)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LEFT(R12,FIND("/",R12)-1)</f>
        <v>film &amp; video</v>
      </c>
      <c r="T12" t="str">
        <f>RIGHT(R12,LEN(R12)-FIND("/",R12))</f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ROUND((E13/D13)*100,0)</f>
        <v>48</v>
      </c>
      <c r="G13" t="s">
        <v>14</v>
      </c>
      <c r="H13">
        <v>27</v>
      </c>
      <c r="I13">
        <f>ROUND(IFERROR(E13/H13,0),2)</f>
        <v>112.22</v>
      </c>
      <c r="J13" t="s">
        <v>21</v>
      </c>
      <c r="K13" t="s">
        <v>22</v>
      </c>
      <c r="L13">
        <v>1285045200</v>
      </c>
      <c r="M13">
        <v>1285563600</v>
      </c>
      <c r="N13" s="5">
        <f>(((L13/60)/60)/24)+DATE(1970,1,1)</f>
        <v>40442.208333333336</v>
      </c>
      <c r="O13" s="5">
        <f>(((M13/60)/60)/24)+DATE(1970,1,1)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RIGHT(R13,LEN(R13)-FIND("/",R13))</f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ROUND((E14/D14)*100,0)</f>
        <v>89</v>
      </c>
      <c r="G14" t="s">
        <v>14</v>
      </c>
      <c r="H14">
        <v>55</v>
      </c>
      <c r="I14">
        <f>ROUND(IFERROR(E14/H14,0),2)</f>
        <v>102.35</v>
      </c>
      <c r="J14" t="s">
        <v>21</v>
      </c>
      <c r="K14" t="s">
        <v>22</v>
      </c>
      <c r="L14">
        <v>1571720400</v>
      </c>
      <c r="M14">
        <v>1572411600</v>
      </c>
      <c r="N14" s="5">
        <f>(((L14/60)/60)/24)+DATE(1970,1,1)</f>
        <v>43760.208333333328</v>
      </c>
      <c r="O14" s="5">
        <f>(((M14/60)/60)/24)+DATE(1970,1,1)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RIGHT(R14,LEN(R14)-FIND("/",R14))</f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ROUND((E15/D15)*100,0)</f>
        <v>245</v>
      </c>
      <c r="G15" t="s">
        <v>20</v>
      </c>
      <c r="H15">
        <v>98</v>
      </c>
      <c r="I15">
        <f>ROUND(IFERROR(E15/H15,0),2)</f>
        <v>105.05</v>
      </c>
      <c r="J15" t="s">
        <v>21</v>
      </c>
      <c r="K15" t="s">
        <v>22</v>
      </c>
      <c r="L15">
        <v>1465621200</v>
      </c>
      <c r="M15">
        <v>1466658000</v>
      </c>
      <c r="N15" s="5">
        <f>(((L15/60)/60)/24)+DATE(1970,1,1)</f>
        <v>42532.208333333328</v>
      </c>
      <c r="O15" s="5">
        <f>(((M15/60)/60)/24)+DATE(1970,1,1)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LEFT(R15,FIND("/",R15)-1)</f>
        <v>music</v>
      </c>
      <c r="T15" t="str">
        <f>RIGHT(R15,LEN(R15)-FIND("/",R15))</f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ROUND((E16/D16)*100,0)</f>
        <v>67</v>
      </c>
      <c r="G16" t="s">
        <v>14</v>
      </c>
      <c r="H16">
        <v>200</v>
      </c>
      <c r="I16">
        <f>ROUND(IFERROR(E16/H16,0),2)</f>
        <v>94.15</v>
      </c>
      <c r="J16" t="s">
        <v>21</v>
      </c>
      <c r="K16" t="s">
        <v>22</v>
      </c>
      <c r="L16">
        <v>1331013600</v>
      </c>
      <c r="M16">
        <v>1333342800</v>
      </c>
      <c r="N16" s="5">
        <f>(((L16/60)/60)/24)+DATE(1970,1,1)</f>
        <v>40974.25</v>
      </c>
      <c r="O16" s="5">
        <f>(((M16/60)/60)/24)+DATE(1970,1,1)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RIGHT(R16,LEN(R16)-FIND("/",R16))</f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ROUND((E17/D17)*100,0)</f>
        <v>47</v>
      </c>
      <c r="G17" t="s">
        <v>14</v>
      </c>
      <c r="H17">
        <v>452</v>
      </c>
      <c r="I17">
        <f>ROUND(IFERROR(E17/H17,0),2)</f>
        <v>84.99</v>
      </c>
      <c r="J17" t="s">
        <v>21</v>
      </c>
      <c r="K17" t="s">
        <v>22</v>
      </c>
      <c r="L17">
        <v>1575957600</v>
      </c>
      <c r="M17">
        <v>1576303200</v>
      </c>
      <c r="N17" s="5">
        <f>(((L17/60)/60)/24)+DATE(1970,1,1)</f>
        <v>43809.25</v>
      </c>
      <c r="O17" s="5">
        <f>(((M17/60)/60)/24)+DATE(1970,1,1)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RIGHT(R17,LEN(R17)-FIND("/",R17))</f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ROUND((E18/D18)*100,0)</f>
        <v>649</v>
      </c>
      <c r="G18" t="s">
        <v>20</v>
      </c>
      <c r="H18">
        <v>100</v>
      </c>
      <c r="I18">
        <f>ROUND(IFERROR(E18/H18,0),2)</f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>(((L18/60)/60)/24)+DATE(1970,1,1)</f>
        <v>41661.25</v>
      </c>
      <c r="O18" s="5">
        <f>(((M18/60)/60)/24)+DATE(1970,1,1)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LEFT(R18,FIND("/",R18)-1)</f>
        <v>publishing</v>
      </c>
      <c r="T18" t="str">
        <f>RIGHT(R18,LEN(R18)-FIND("/",R18))</f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ROUND((E19/D19)*100,0)</f>
        <v>159</v>
      </c>
      <c r="G19" t="s">
        <v>20</v>
      </c>
      <c r="H19">
        <v>1249</v>
      </c>
      <c r="I19">
        <f>ROUND(IFERROR(E19/H19,0),2)</f>
        <v>107.96</v>
      </c>
      <c r="J19" t="s">
        <v>21</v>
      </c>
      <c r="K19" t="s">
        <v>22</v>
      </c>
      <c r="L19">
        <v>1294812000</v>
      </c>
      <c r="M19">
        <v>1294898400</v>
      </c>
      <c r="N19" s="5">
        <f>(((L19/60)/60)/24)+DATE(1970,1,1)</f>
        <v>40555.25</v>
      </c>
      <c r="O19" s="5">
        <f>(((M19/60)/60)/24)+DATE(1970,1,1)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LEFT(R19,FIND("/",R19)-1)</f>
        <v>film &amp; video</v>
      </c>
      <c r="T19" t="str">
        <f>RIGHT(R19,LEN(R19)-FIND("/",R19))</f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ROUND((E20/D20)*100,0)</f>
        <v>67</v>
      </c>
      <c r="G20" t="s">
        <v>74</v>
      </c>
      <c r="H20">
        <v>135</v>
      </c>
      <c r="I20">
        <f>ROUND(IFERROR(E20/H20,0),2)</f>
        <v>45.1</v>
      </c>
      <c r="J20" t="s">
        <v>21</v>
      </c>
      <c r="K20" t="s">
        <v>22</v>
      </c>
      <c r="L20">
        <v>1536382800</v>
      </c>
      <c r="M20">
        <v>1537074000</v>
      </c>
      <c r="N20" s="5">
        <f>(((L20/60)/60)/24)+DATE(1970,1,1)</f>
        <v>43351.208333333328</v>
      </c>
      <c r="O20" s="5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RIGHT(R20,LEN(R20)-FIND("/",R20))</f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ROUND((E21/D21)*100,0)</f>
        <v>49</v>
      </c>
      <c r="G21" t="s">
        <v>14</v>
      </c>
      <c r="H21">
        <v>674</v>
      </c>
      <c r="I21">
        <f>ROUND(IFERROR(E21/H21,0),2)</f>
        <v>45</v>
      </c>
      <c r="J21" t="s">
        <v>21</v>
      </c>
      <c r="K21" t="s">
        <v>22</v>
      </c>
      <c r="L21">
        <v>1551679200</v>
      </c>
      <c r="M21">
        <v>1553490000</v>
      </c>
      <c r="N21" s="5">
        <f>(((L21/60)/60)/24)+DATE(1970,1,1)</f>
        <v>43528.25</v>
      </c>
      <c r="O21" s="5">
        <f>(((M21/60)/60)/24)+DATE(1970,1,1)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RIGHT(R21,LEN(R21)-FIND("/",R21))</f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ROUND((E22/D22)*100,0)</f>
        <v>112</v>
      </c>
      <c r="G22" t="s">
        <v>20</v>
      </c>
      <c r="H22">
        <v>1396</v>
      </c>
      <c r="I22">
        <f>ROUND(IFERROR(E22/H22,0),2)</f>
        <v>105.97</v>
      </c>
      <c r="J22" t="s">
        <v>21</v>
      </c>
      <c r="K22" t="s">
        <v>22</v>
      </c>
      <c r="L22">
        <v>1406523600</v>
      </c>
      <c r="M22">
        <v>1406523600</v>
      </c>
      <c r="N22" s="5">
        <f>(((L22/60)/60)/24)+DATE(1970,1,1)</f>
        <v>41848.208333333336</v>
      </c>
      <c r="O22" s="5">
        <f>(((M22/60)/60)/24)+DATE(1970,1,1)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LEFT(R22,FIND("/",R22)-1)</f>
        <v>film &amp; video</v>
      </c>
      <c r="T22" t="str">
        <f>RIGHT(R22,LEN(R22)-FIND("/",R22))</f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ROUND((E23/D23)*100,0)</f>
        <v>41</v>
      </c>
      <c r="G23" t="s">
        <v>14</v>
      </c>
      <c r="H23">
        <v>558</v>
      </c>
      <c r="I23">
        <f>ROUND(IFERROR(E23/H23,0),2)</f>
        <v>69.06</v>
      </c>
      <c r="J23" t="s">
        <v>21</v>
      </c>
      <c r="K23" t="s">
        <v>22</v>
      </c>
      <c r="L23">
        <v>1313384400</v>
      </c>
      <c r="M23">
        <v>1316322000</v>
      </c>
      <c r="N23" s="5">
        <f>(((L23/60)/60)/24)+DATE(1970,1,1)</f>
        <v>40770.208333333336</v>
      </c>
      <c r="O23" s="5">
        <f>(((M23/60)/60)/24)+DATE(1970,1,1)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RIGHT(R23,LEN(R23)-FIND("/",R23))</f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ROUND((E24/D24)*100,0)</f>
        <v>128</v>
      </c>
      <c r="G24" t="s">
        <v>20</v>
      </c>
      <c r="H24">
        <v>890</v>
      </c>
      <c r="I24">
        <f>ROUND(IFERROR(E24/H24,0),2)</f>
        <v>85.04</v>
      </c>
      <c r="J24" t="s">
        <v>21</v>
      </c>
      <c r="K24" t="s">
        <v>22</v>
      </c>
      <c r="L24">
        <v>1522731600</v>
      </c>
      <c r="M24">
        <v>1524027600</v>
      </c>
      <c r="N24" s="5">
        <f>(((L24/60)/60)/24)+DATE(1970,1,1)</f>
        <v>43193.208333333328</v>
      </c>
      <c r="O24" s="5">
        <f>(((M24/60)/60)/24)+DATE(1970,1,1)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RIGHT(R24,LEN(R24)-FIND("/",R24))</f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ROUND((E25/D25)*100,0)</f>
        <v>332</v>
      </c>
      <c r="G25" t="s">
        <v>20</v>
      </c>
      <c r="H25">
        <v>142</v>
      </c>
      <c r="I25">
        <f>ROUND(IFERROR(E25/H25,0),2)</f>
        <v>105.23</v>
      </c>
      <c r="J25" t="s">
        <v>40</v>
      </c>
      <c r="K25" t="s">
        <v>41</v>
      </c>
      <c r="L25">
        <v>1550124000</v>
      </c>
      <c r="M25">
        <v>1554699600</v>
      </c>
      <c r="N25" s="5">
        <f>(((L25/60)/60)/24)+DATE(1970,1,1)</f>
        <v>43510.25</v>
      </c>
      <c r="O25" s="5">
        <f>(((M25/60)/60)/24)+DATE(1970,1,1)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LEFT(R25,FIND("/",R25)-1)</f>
        <v>film &amp; video</v>
      </c>
      <c r="T25" t="str">
        <f>RIGHT(R25,LEN(R25)-FIND("/",R25))</f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ROUND((E26/D26)*100,0)</f>
        <v>113</v>
      </c>
      <c r="G26" t="s">
        <v>20</v>
      </c>
      <c r="H26">
        <v>2673</v>
      </c>
      <c r="I26">
        <f>ROUND(IFERROR(E26/H26,0),2)</f>
        <v>39</v>
      </c>
      <c r="J26" t="s">
        <v>21</v>
      </c>
      <c r="K26" t="s">
        <v>22</v>
      </c>
      <c r="L26">
        <v>1403326800</v>
      </c>
      <c r="M26">
        <v>1403499600</v>
      </c>
      <c r="N26" s="5">
        <f>(((L26/60)/60)/24)+DATE(1970,1,1)</f>
        <v>41811.208333333336</v>
      </c>
      <c r="O26" s="5">
        <f>(((M26/60)/60)/24)+DATE(1970,1,1)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LEFT(R26,FIND("/",R26)-1)</f>
        <v>technology</v>
      </c>
      <c r="T26" t="str">
        <f>RIGHT(R26,LEN(R26)-FIND("/",R26))</f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ROUND((E27/D27)*100,0)</f>
        <v>216</v>
      </c>
      <c r="G27" t="s">
        <v>20</v>
      </c>
      <c r="H27">
        <v>163</v>
      </c>
      <c r="I27">
        <f>ROUND(IFERROR(E27/H27,0),2)</f>
        <v>73.03</v>
      </c>
      <c r="J27" t="s">
        <v>21</v>
      </c>
      <c r="K27" t="s">
        <v>22</v>
      </c>
      <c r="L27">
        <v>1305694800</v>
      </c>
      <c r="M27">
        <v>1307422800</v>
      </c>
      <c r="N27" s="5">
        <f>(((L27/60)/60)/24)+DATE(1970,1,1)</f>
        <v>40681.208333333336</v>
      </c>
      <c r="O27" s="5">
        <f>(((M27/60)/60)/24)+DATE(1970,1,1)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LEFT(R27,FIND("/",R27)-1)</f>
        <v>games</v>
      </c>
      <c r="T27" t="str">
        <f>RIGHT(R27,LEN(R27)-FIND("/",R27))</f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ROUND((E28/D28)*100,0)</f>
        <v>48</v>
      </c>
      <c r="G28" t="s">
        <v>74</v>
      </c>
      <c r="H28">
        <v>1480</v>
      </c>
      <c r="I28">
        <f>ROUND(IFERROR(E28/H28,0),2)</f>
        <v>35.01</v>
      </c>
      <c r="J28" t="s">
        <v>21</v>
      </c>
      <c r="K28" t="s">
        <v>22</v>
      </c>
      <c r="L28">
        <v>1533013200</v>
      </c>
      <c r="M28">
        <v>1535346000</v>
      </c>
      <c r="N28" s="5">
        <f>(((L28/60)/60)/24)+DATE(1970,1,1)</f>
        <v>43312.208333333328</v>
      </c>
      <c r="O28" s="5">
        <f>(((M28/60)/60)/24)+DATE(1970,1,1)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RIGHT(R28,LEN(R28)-FIND("/",R28))</f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ROUND((E29/D29)*100,0)</f>
        <v>80</v>
      </c>
      <c r="G29" t="s">
        <v>14</v>
      </c>
      <c r="H29">
        <v>15</v>
      </c>
      <c r="I29">
        <f>ROUND(IFERROR(E29/H29,0),2)</f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>(((L29/60)/60)/24)+DATE(1970,1,1)</f>
        <v>42280.208333333328</v>
      </c>
      <c r="O29" s="5">
        <f>(((M29/60)/60)/24)+DATE(1970,1,1)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RIGHT(R29,LEN(R29)-FIND("/",R29))</f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ROUND((E30/D30)*100,0)</f>
        <v>105</v>
      </c>
      <c r="G30" t="s">
        <v>20</v>
      </c>
      <c r="H30">
        <v>2220</v>
      </c>
      <c r="I30">
        <f>ROUND(IFERROR(E30/H30,0),2)</f>
        <v>62</v>
      </c>
      <c r="J30" t="s">
        <v>21</v>
      </c>
      <c r="K30" t="s">
        <v>22</v>
      </c>
      <c r="L30">
        <v>1265695200</v>
      </c>
      <c r="M30">
        <v>1267682400</v>
      </c>
      <c r="N30" s="5">
        <f>(((L30/60)/60)/24)+DATE(1970,1,1)</f>
        <v>40218.25</v>
      </c>
      <c r="O30" s="5">
        <f>(((M30/60)/60)/24)+DATE(1970,1,1)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LEFT(R30,FIND("/",R30)-1)</f>
        <v>theater</v>
      </c>
      <c r="T30" t="str">
        <f>RIGHT(R30,LEN(R30)-FIND("/",R30))</f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ROUND((E31/D31)*100,0)</f>
        <v>329</v>
      </c>
      <c r="G31" t="s">
        <v>20</v>
      </c>
      <c r="H31">
        <v>1606</v>
      </c>
      <c r="I31">
        <f>ROUND(IFERROR(E31/H31,0),2)</f>
        <v>94</v>
      </c>
      <c r="J31" t="s">
        <v>98</v>
      </c>
      <c r="K31" t="s">
        <v>99</v>
      </c>
      <c r="L31">
        <v>1532062800</v>
      </c>
      <c r="M31">
        <v>1535518800</v>
      </c>
      <c r="N31" s="5">
        <f>(((L31/60)/60)/24)+DATE(1970,1,1)</f>
        <v>43301.208333333328</v>
      </c>
      <c r="O31" s="5">
        <f>(((M31/60)/60)/24)+DATE(1970,1,1)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LEFT(R31,FIND("/",R31)-1)</f>
        <v>film &amp; video</v>
      </c>
      <c r="T31" t="str">
        <f>RIGHT(R31,LEN(R31)-FIND("/",R31))</f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ROUND((E32/D32)*100,0)</f>
        <v>161</v>
      </c>
      <c r="G32" t="s">
        <v>20</v>
      </c>
      <c r="H32">
        <v>129</v>
      </c>
      <c r="I32">
        <f>ROUND(IFERROR(E32/H32,0),2)</f>
        <v>112.05</v>
      </c>
      <c r="J32" t="s">
        <v>21</v>
      </c>
      <c r="K32" t="s">
        <v>22</v>
      </c>
      <c r="L32">
        <v>1558674000</v>
      </c>
      <c r="M32">
        <v>1559106000</v>
      </c>
      <c r="N32" s="5">
        <f>(((L32/60)/60)/24)+DATE(1970,1,1)</f>
        <v>43609.208333333328</v>
      </c>
      <c r="O32" s="5">
        <f>(((M32/60)/60)/24)+DATE(1970,1,1)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LEFT(R32,FIND("/",R32)-1)</f>
        <v>film &amp; video</v>
      </c>
      <c r="T32" t="str">
        <f>RIGHT(R32,LEN(R32)-FIND("/",R32))</f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ROUND((E33/D33)*100,0)</f>
        <v>310</v>
      </c>
      <c r="G33" t="s">
        <v>20</v>
      </c>
      <c r="H33">
        <v>226</v>
      </c>
      <c r="I33">
        <f>ROUND(IFERROR(E33/H33,0),2)</f>
        <v>48.01</v>
      </c>
      <c r="J33" t="s">
        <v>40</v>
      </c>
      <c r="K33" t="s">
        <v>41</v>
      </c>
      <c r="L33">
        <v>1451973600</v>
      </c>
      <c r="M33">
        <v>1454392800</v>
      </c>
      <c r="N33" s="5">
        <f>(((L33/60)/60)/24)+DATE(1970,1,1)</f>
        <v>42374.25</v>
      </c>
      <c r="O33" s="5">
        <f>(((M33/60)/60)/24)+DATE(1970,1,1)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LEFT(R33,FIND("/",R33)-1)</f>
        <v>games</v>
      </c>
      <c r="T33" t="str">
        <f>RIGHT(R33,LEN(R33)-FIND("/",R33))</f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ROUND((E34/D34)*100,0)</f>
        <v>87</v>
      </c>
      <c r="G34" t="s">
        <v>14</v>
      </c>
      <c r="H34">
        <v>2307</v>
      </c>
      <c r="I34">
        <f>ROUND(IFERROR(E34/H34,0),2)</f>
        <v>38</v>
      </c>
      <c r="J34" t="s">
        <v>107</v>
      </c>
      <c r="K34" t="s">
        <v>108</v>
      </c>
      <c r="L34">
        <v>1515564000</v>
      </c>
      <c r="M34">
        <v>1517896800</v>
      </c>
      <c r="N34" s="5">
        <f>(((L34/60)/60)/24)+DATE(1970,1,1)</f>
        <v>43110.25</v>
      </c>
      <c r="O34" s="5">
        <f>(((M34/60)/60)/24)+DATE(1970,1,1)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RIGHT(R34,LEN(R34)-FIND("/",R34))</f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ROUND((E35/D35)*100,0)</f>
        <v>378</v>
      </c>
      <c r="G35" t="s">
        <v>20</v>
      </c>
      <c r="H35">
        <v>5419</v>
      </c>
      <c r="I35">
        <f>ROUND(IFERROR(E35/H35,0),2)</f>
        <v>35</v>
      </c>
      <c r="J35" t="s">
        <v>21</v>
      </c>
      <c r="K35" t="s">
        <v>22</v>
      </c>
      <c r="L35">
        <v>1412485200</v>
      </c>
      <c r="M35">
        <v>1415685600</v>
      </c>
      <c r="N35" s="5">
        <f>(((L35/60)/60)/24)+DATE(1970,1,1)</f>
        <v>41917.208333333336</v>
      </c>
      <c r="O35" s="5">
        <f>(((M35/60)/60)/24)+DATE(1970,1,1)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RIGHT(R35,LEN(R35)-FIND("/",R35))</f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ROUND((E36/D36)*100,0)</f>
        <v>151</v>
      </c>
      <c r="G36" t="s">
        <v>20</v>
      </c>
      <c r="H36">
        <v>165</v>
      </c>
      <c r="I36">
        <f>ROUND(IFERROR(E36/H36,0),2)</f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>(((L36/60)/60)/24)+DATE(1970,1,1)</f>
        <v>42817.208333333328</v>
      </c>
      <c r="O36" s="5">
        <f>(((M36/60)/60)/24)+DATE(1970,1,1)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LEFT(R36,FIND("/",R36)-1)</f>
        <v>film &amp; video</v>
      </c>
      <c r="T36" t="str">
        <f>RIGHT(R36,LEN(R36)-FIND("/",R36))</f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ROUND((E37/D37)*100,0)</f>
        <v>150</v>
      </c>
      <c r="G37" t="s">
        <v>20</v>
      </c>
      <c r="H37">
        <v>1965</v>
      </c>
      <c r="I37">
        <f>ROUND(IFERROR(E37/H37,0),2)</f>
        <v>95.99</v>
      </c>
      <c r="J37" t="s">
        <v>36</v>
      </c>
      <c r="K37" t="s">
        <v>37</v>
      </c>
      <c r="L37">
        <v>1547877600</v>
      </c>
      <c r="M37">
        <v>1551506400</v>
      </c>
      <c r="N37" s="5">
        <f>(((L37/60)/60)/24)+DATE(1970,1,1)</f>
        <v>43484.25</v>
      </c>
      <c r="O37" s="5">
        <f>(((M37/60)/60)/24)+DATE(1970,1,1)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LEFT(R37,FIND("/",R37)-1)</f>
        <v>film &amp; video</v>
      </c>
      <c r="T37" t="str">
        <f>RIGHT(R37,LEN(R37)-FIND("/",R37))</f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ROUND((E38/D38)*100,0)</f>
        <v>157</v>
      </c>
      <c r="G38" t="s">
        <v>20</v>
      </c>
      <c r="H38">
        <v>16</v>
      </c>
      <c r="I38">
        <f>ROUND(IFERROR(E38/H38,0),2)</f>
        <v>68.81</v>
      </c>
      <c r="J38" t="s">
        <v>21</v>
      </c>
      <c r="K38" t="s">
        <v>22</v>
      </c>
      <c r="L38">
        <v>1298700000</v>
      </c>
      <c r="M38">
        <v>1300856400</v>
      </c>
      <c r="N38" s="5">
        <f>(((L38/60)/60)/24)+DATE(1970,1,1)</f>
        <v>40600.25</v>
      </c>
      <c r="O38" s="5">
        <f>(((M38/60)/60)/24)+DATE(1970,1,1)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LEFT(R38,FIND("/",R38)-1)</f>
        <v>theater</v>
      </c>
      <c r="T38" t="str">
        <f>RIGHT(R38,LEN(R38)-FIND("/",R38))</f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ROUND((E39/D39)*100,0)</f>
        <v>140</v>
      </c>
      <c r="G39" t="s">
        <v>20</v>
      </c>
      <c r="H39">
        <v>107</v>
      </c>
      <c r="I39">
        <f>ROUND(IFERROR(E39/H39,0),2)</f>
        <v>105.97</v>
      </c>
      <c r="J39" t="s">
        <v>21</v>
      </c>
      <c r="K39" t="s">
        <v>22</v>
      </c>
      <c r="L39">
        <v>1570338000</v>
      </c>
      <c r="M39">
        <v>1573192800</v>
      </c>
      <c r="N39" s="5">
        <f>(((L39/60)/60)/24)+DATE(1970,1,1)</f>
        <v>43744.208333333328</v>
      </c>
      <c r="O39" s="5">
        <f>(((M39/60)/60)/24)+DATE(1970,1,1)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LEFT(R39,FIND("/",R39)-1)</f>
        <v>publishing</v>
      </c>
      <c r="T39" t="str">
        <f>RIGHT(R39,LEN(R39)-FIND("/",R39))</f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ROUND((E40/D40)*100,0)</f>
        <v>325</v>
      </c>
      <c r="G40" t="s">
        <v>20</v>
      </c>
      <c r="H40">
        <v>134</v>
      </c>
      <c r="I40">
        <f>ROUND(IFERROR(E40/H40,0),2)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5">
        <f>(((L40/60)/60)/24)+DATE(1970,1,1)</f>
        <v>40469.208333333336</v>
      </c>
      <c r="O40" s="5">
        <f>(((M40/60)/60)/24)+DATE(1970,1,1)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LEFT(R40,FIND("/",R40)-1)</f>
        <v>photography</v>
      </c>
      <c r="T40" t="str">
        <f>RIGHT(R40,LEN(R40)-FIND("/",R40))</f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ROUND((E41/D41)*100,0)</f>
        <v>51</v>
      </c>
      <c r="G41" t="s">
        <v>14</v>
      </c>
      <c r="H41">
        <v>88</v>
      </c>
      <c r="I41">
        <f>ROUND(IFERROR(E41/H41,0),2)</f>
        <v>57.13</v>
      </c>
      <c r="J41" t="s">
        <v>36</v>
      </c>
      <c r="K41" t="s">
        <v>37</v>
      </c>
      <c r="L41">
        <v>1361772000</v>
      </c>
      <c r="M41">
        <v>1362978000</v>
      </c>
      <c r="N41" s="5">
        <f>(((L41/60)/60)/24)+DATE(1970,1,1)</f>
        <v>41330.25</v>
      </c>
      <c r="O41" s="5">
        <f>(((M41/60)/60)/24)+DATE(1970,1,1)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RIGHT(R41,LEN(R41)-FIND("/",R41))</f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ROUND((E42/D42)*100,0)</f>
        <v>169</v>
      </c>
      <c r="G42" t="s">
        <v>20</v>
      </c>
      <c r="H42">
        <v>198</v>
      </c>
      <c r="I42">
        <f>ROUND(IFERROR(E42/H42,0),2)</f>
        <v>75.14</v>
      </c>
      <c r="J42" t="s">
        <v>21</v>
      </c>
      <c r="K42" t="s">
        <v>22</v>
      </c>
      <c r="L42">
        <v>1275714000</v>
      </c>
      <c r="M42">
        <v>1277355600</v>
      </c>
      <c r="N42" s="5">
        <f>(((L42/60)/60)/24)+DATE(1970,1,1)</f>
        <v>40334.208333333336</v>
      </c>
      <c r="O42" s="5">
        <f>(((M42/60)/60)/24)+DATE(1970,1,1)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LEFT(R42,FIND("/",R42)-1)</f>
        <v>technology</v>
      </c>
      <c r="T42" t="str">
        <f>RIGHT(R42,LEN(R42)-FIND("/",R42))</f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ROUND((E43/D43)*100,0)</f>
        <v>213</v>
      </c>
      <c r="G43" t="s">
        <v>20</v>
      </c>
      <c r="H43">
        <v>111</v>
      </c>
      <c r="I43">
        <f>ROUND(IFERROR(E43/H43,0),2)</f>
        <v>107.42</v>
      </c>
      <c r="J43" t="s">
        <v>107</v>
      </c>
      <c r="K43" t="s">
        <v>108</v>
      </c>
      <c r="L43">
        <v>1346734800</v>
      </c>
      <c r="M43">
        <v>1348981200</v>
      </c>
      <c r="N43" s="5">
        <f>(((L43/60)/60)/24)+DATE(1970,1,1)</f>
        <v>41156.208333333336</v>
      </c>
      <c r="O43" s="5">
        <f>(((M43/60)/60)/24)+DATE(1970,1,1)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LEFT(R43,FIND("/",R43)-1)</f>
        <v>music</v>
      </c>
      <c r="T43" t="str">
        <f>RIGHT(R43,LEN(R43)-FIND("/",R43))</f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ROUND((E44/D44)*100,0)</f>
        <v>444</v>
      </c>
      <c r="G44" t="s">
        <v>20</v>
      </c>
      <c r="H44">
        <v>222</v>
      </c>
      <c r="I44">
        <f>ROUND(IFERROR(E44/H44,0),2)</f>
        <v>36</v>
      </c>
      <c r="J44" t="s">
        <v>21</v>
      </c>
      <c r="K44" t="s">
        <v>22</v>
      </c>
      <c r="L44">
        <v>1309755600</v>
      </c>
      <c r="M44">
        <v>1310533200</v>
      </c>
      <c r="N44" s="5">
        <f>(((L44/60)/60)/24)+DATE(1970,1,1)</f>
        <v>40728.208333333336</v>
      </c>
      <c r="O44" s="5">
        <f>(((M44/60)/60)/24)+DATE(1970,1,1)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LEFT(R44,FIND("/",R44)-1)</f>
        <v>food</v>
      </c>
      <c r="T44" t="str">
        <f>RIGHT(R44,LEN(R44)-FIND("/",R44))</f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ROUND((E45/D45)*100,0)</f>
        <v>186</v>
      </c>
      <c r="G45" t="s">
        <v>20</v>
      </c>
      <c r="H45">
        <v>6212</v>
      </c>
      <c r="I45">
        <f>ROUND(IFERROR(E45/H45,0),2)</f>
        <v>27</v>
      </c>
      <c r="J45" t="s">
        <v>21</v>
      </c>
      <c r="K45" t="s">
        <v>22</v>
      </c>
      <c r="L45">
        <v>1406178000</v>
      </c>
      <c r="M45">
        <v>1407560400</v>
      </c>
      <c r="N45" s="5">
        <f>(((L45/60)/60)/24)+DATE(1970,1,1)</f>
        <v>41844.208333333336</v>
      </c>
      <c r="O45" s="5">
        <f>(((M45/60)/60)/24)+DATE(1970,1,1)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LEFT(R45,FIND("/",R45)-1)</f>
        <v>publishing</v>
      </c>
      <c r="T45" t="str">
        <f>RIGHT(R45,LEN(R45)-FIND("/",R45))</f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ROUND((E46/D46)*100,0)</f>
        <v>659</v>
      </c>
      <c r="G46" t="s">
        <v>20</v>
      </c>
      <c r="H46">
        <v>98</v>
      </c>
      <c r="I46">
        <f>ROUND(IFERROR(E46/H46,0),2)</f>
        <v>107.56</v>
      </c>
      <c r="J46" t="s">
        <v>36</v>
      </c>
      <c r="K46" t="s">
        <v>37</v>
      </c>
      <c r="L46">
        <v>1552798800</v>
      </c>
      <c r="M46">
        <v>1552885200</v>
      </c>
      <c r="N46" s="5">
        <f>(((L46/60)/60)/24)+DATE(1970,1,1)</f>
        <v>43541.208333333328</v>
      </c>
      <c r="O46" s="5">
        <f>(((M46/60)/60)/24)+DATE(1970,1,1)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LEFT(R46,FIND("/",R46)-1)</f>
        <v>publishing</v>
      </c>
      <c r="T46" t="str">
        <f>RIGHT(R46,LEN(R46)-FIND("/",R46))</f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ROUND((E47/D47)*100,0)</f>
        <v>48</v>
      </c>
      <c r="G47" t="s">
        <v>14</v>
      </c>
      <c r="H47">
        <v>48</v>
      </c>
      <c r="I47">
        <f>ROUND(IFERROR(E47/H47,0),2)</f>
        <v>94.38</v>
      </c>
      <c r="J47" t="s">
        <v>21</v>
      </c>
      <c r="K47" t="s">
        <v>22</v>
      </c>
      <c r="L47">
        <v>1478062800</v>
      </c>
      <c r="M47">
        <v>1479362400</v>
      </c>
      <c r="N47" s="5">
        <f>(((L47/60)/60)/24)+DATE(1970,1,1)</f>
        <v>42676.208333333328</v>
      </c>
      <c r="O47" s="5">
        <f>(((M47/60)/60)/24)+DATE(1970,1,1)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RIGHT(R47,LEN(R47)-FIND("/",R47))</f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ROUND((E48/D48)*100,0)</f>
        <v>115</v>
      </c>
      <c r="G48" t="s">
        <v>20</v>
      </c>
      <c r="H48">
        <v>92</v>
      </c>
      <c r="I48">
        <f>ROUND(IFERROR(E48/H48,0),2)</f>
        <v>46.16</v>
      </c>
      <c r="J48" t="s">
        <v>21</v>
      </c>
      <c r="K48" t="s">
        <v>22</v>
      </c>
      <c r="L48">
        <v>1278565200</v>
      </c>
      <c r="M48">
        <v>1280552400</v>
      </c>
      <c r="N48" s="5">
        <f>(((L48/60)/60)/24)+DATE(1970,1,1)</f>
        <v>40367.208333333336</v>
      </c>
      <c r="O48" s="5">
        <f>(((M48/60)/60)/24)+DATE(1970,1,1)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LEFT(R48,FIND("/",R48)-1)</f>
        <v>music</v>
      </c>
      <c r="T48" t="str">
        <f>RIGHT(R48,LEN(R48)-FIND("/",R48))</f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ROUND((E49/D49)*100,0)</f>
        <v>475</v>
      </c>
      <c r="G49" t="s">
        <v>20</v>
      </c>
      <c r="H49">
        <v>149</v>
      </c>
      <c r="I49">
        <f>ROUND(IFERROR(E49/H49,0),2)</f>
        <v>47.85</v>
      </c>
      <c r="J49" t="s">
        <v>21</v>
      </c>
      <c r="K49" t="s">
        <v>22</v>
      </c>
      <c r="L49">
        <v>1396069200</v>
      </c>
      <c r="M49">
        <v>1398661200</v>
      </c>
      <c r="N49" s="5">
        <f>(((L49/60)/60)/24)+DATE(1970,1,1)</f>
        <v>41727.208333333336</v>
      </c>
      <c r="O49" s="5">
        <f>(((M49/60)/60)/24)+DATE(1970,1,1)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RIGHT(R49,LEN(R49)-FIND("/",R49))</f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ROUND((E50/D50)*100,0)</f>
        <v>387</v>
      </c>
      <c r="G50" t="s">
        <v>20</v>
      </c>
      <c r="H50">
        <v>2431</v>
      </c>
      <c r="I50">
        <f>ROUND(IFERROR(E50/H50,0),2)</f>
        <v>53.01</v>
      </c>
      <c r="J50" t="s">
        <v>21</v>
      </c>
      <c r="K50" t="s">
        <v>22</v>
      </c>
      <c r="L50">
        <v>1435208400</v>
      </c>
      <c r="M50">
        <v>1436245200</v>
      </c>
      <c r="N50" s="5">
        <f>(((L50/60)/60)/24)+DATE(1970,1,1)</f>
        <v>42180.208333333328</v>
      </c>
      <c r="O50" s="5">
        <f>(((M50/60)/60)/24)+DATE(1970,1,1)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LEFT(R50,FIND("/",R50)-1)</f>
        <v>theater</v>
      </c>
      <c r="T50" t="str">
        <f>RIGHT(R50,LEN(R50)-FIND("/",R50))</f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ROUND((E51/D51)*100,0)</f>
        <v>190</v>
      </c>
      <c r="G51" t="s">
        <v>20</v>
      </c>
      <c r="H51">
        <v>303</v>
      </c>
      <c r="I51">
        <f>ROUND(IFERROR(E51/H51,0),2)</f>
        <v>45.06</v>
      </c>
      <c r="J51" t="s">
        <v>21</v>
      </c>
      <c r="K51" t="s">
        <v>22</v>
      </c>
      <c r="L51">
        <v>1571547600</v>
      </c>
      <c r="M51">
        <v>1575439200</v>
      </c>
      <c r="N51" s="5">
        <f>(((L51/60)/60)/24)+DATE(1970,1,1)</f>
        <v>43758.208333333328</v>
      </c>
      <c r="O51" s="5">
        <f>(((M51/60)/60)/24)+DATE(1970,1,1)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LEFT(R51,FIND("/",R51)-1)</f>
        <v>music</v>
      </c>
      <c r="T51" t="str">
        <f>RIGHT(R51,LEN(R51)-FIND("/",R51))</f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ROUND((E52/D52)*100,0)</f>
        <v>2</v>
      </c>
      <c r="G52" t="s">
        <v>14</v>
      </c>
      <c r="H52">
        <v>1</v>
      </c>
      <c r="I52">
        <f>ROUND(IFERROR(E52/H52,0),2)</f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>(((L52/60)/60)/24)+DATE(1970,1,1)</f>
        <v>41487.208333333336</v>
      </c>
      <c r="O52" s="5">
        <f>(((M52/60)/60)/24)+DATE(1970,1,1)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RIGHT(R52,LEN(R52)-FIND("/",R52))</f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ROUND((E53/D53)*100,0)</f>
        <v>92</v>
      </c>
      <c r="G53" t="s">
        <v>14</v>
      </c>
      <c r="H53">
        <v>1467</v>
      </c>
      <c r="I53">
        <f>ROUND(IFERROR(E53/H53,0),2)</f>
        <v>99.01</v>
      </c>
      <c r="J53" t="s">
        <v>40</v>
      </c>
      <c r="K53" t="s">
        <v>41</v>
      </c>
      <c r="L53">
        <v>1332824400</v>
      </c>
      <c r="M53">
        <v>1334206800</v>
      </c>
      <c r="N53" s="5">
        <f>(((L53/60)/60)/24)+DATE(1970,1,1)</f>
        <v>40995.208333333336</v>
      </c>
      <c r="O53" s="5">
        <f>(((M53/60)/60)/24)+DATE(1970,1,1)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RIGHT(R53,LEN(R53)-FIND("/",R53))</f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ROUND((E54/D54)*100,0)</f>
        <v>34</v>
      </c>
      <c r="G54" t="s">
        <v>14</v>
      </c>
      <c r="H54">
        <v>75</v>
      </c>
      <c r="I54">
        <f>ROUND(IFERROR(E54/H54,0),2)</f>
        <v>32.79</v>
      </c>
      <c r="J54" t="s">
        <v>21</v>
      </c>
      <c r="K54" t="s">
        <v>22</v>
      </c>
      <c r="L54">
        <v>1284526800</v>
      </c>
      <c r="M54">
        <v>1284872400</v>
      </c>
      <c r="N54" s="5">
        <f>(((L54/60)/60)/24)+DATE(1970,1,1)</f>
        <v>40436.208333333336</v>
      </c>
      <c r="O54" s="5">
        <f>(((M54/60)/60)/24)+DATE(1970,1,1)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RIGHT(R54,LEN(R54)-FIND("/",R54))</f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ROUND((E55/D55)*100,0)</f>
        <v>140</v>
      </c>
      <c r="G55" t="s">
        <v>20</v>
      </c>
      <c r="H55">
        <v>209</v>
      </c>
      <c r="I55">
        <f>ROUND(IFERROR(E55/H55,0),2)</f>
        <v>59.12</v>
      </c>
      <c r="J55" t="s">
        <v>21</v>
      </c>
      <c r="K55" t="s">
        <v>22</v>
      </c>
      <c r="L55">
        <v>1400562000</v>
      </c>
      <c r="M55">
        <v>1403931600</v>
      </c>
      <c r="N55" s="5">
        <f>(((L55/60)/60)/24)+DATE(1970,1,1)</f>
        <v>41779.208333333336</v>
      </c>
      <c r="O55" s="5">
        <f>(((M55/60)/60)/24)+DATE(1970,1,1)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LEFT(R55,FIND("/",R55)-1)</f>
        <v>film &amp; video</v>
      </c>
      <c r="T55" t="str">
        <f>RIGHT(R55,LEN(R55)-FIND("/",R55))</f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ROUND((E56/D56)*100,0)</f>
        <v>90</v>
      </c>
      <c r="G56" t="s">
        <v>14</v>
      </c>
      <c r="H56">
        <v>120</v>
      </c>
      <c r="I56">
        <f>ROUND(IFERROR(E56/H56,0),2)</f>
        <v>44.93</v>
      </c>
      <c r="J56" t="s">
        <v>21</v>
      </c>
      <c r="K56" t="s">
        <v>22</v>
      </c>
      <c r="L56">
        <v>1520748000</v>
      </c>
      <c r="M56">
        <v>1521262800</v>
      </c>
      <c r="N56" s="5">
        <f>(((L56/60)/60)/24)+DATE(1970,1,1)</f>
        <v>43170.25</v>
      </c>
      <c r="O56" s="5">
        <f>(((M56/60)/60)/24)+DATE(1970,1,1)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RIGHT(R56,LEN(R56)-FIND("/",R56))</f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ROUND((E57/D57)*100,0)</f>
        <v>178</v>
      </c>
      <c r="G57" t="s">
        <v>20</v>
      </c>
      <c r="H57">
        <v>131</v>
      </c>
      <c r="I57">
        <f>ROUND(IFERROR(E57/H57,0),2)</f>
        <v>89.66</v>
      </c>
      <c r="J57" t="s">
        <v>21</v>
      </c>
      <c r="K57" t="s">
        <v>22</v>
      </c>
      <c r="L57">
        <v>1532926800</v>
      </c>
      <c r="M57">
        <v>1533358800</v>
      </c>
      <c r="N57" s="5">
        <f>(((L57/60)/60)/24)+DATE(1970,1,1)</f>
        <v>43311.208333333328</v>
      </c>
      <c r="O57" s="5">
        <f>(((M57/60)/60)/24)+DATE(1970,1,1)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>RIGHT(R57,LEN(R57)-FIND("/",R57))</f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ROUND((E58/D58)*100,0)</f>
        <v>144</v>
      </c>
      <c r="G58" t="s">
        <v>20</v>
      </c>
      <c r="H58">
        <v>164</v>
      </c>
      <c r="I58">
        <f>ROUND(IFERROR(E58/H58,0),2)</f>
        <v>70.08</v>
      </c>
      <c r="J58" t="s">
        <v>21</v>
      </c>
      <c r="K58" t="s">
        <v>22</v>
      </c>
      <c r="L58">
        <v>1420869600</v>
      </c>
      <c r="M58">
        <v>1421474400</v>
      </c>
      <c r="N58" s="5">
        <f>(((L58/60)/60)/24)+DATE(1970,1,1)</f>
        <v>42014.25</v>
      </c>
      <c r="O58" s="5">
        <f>(((M58/60)/60)/24)+DATE(1970,1,1)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LEFT(R58,FIND("/",R58)-1)</f>
        <v>technology</v>
      </c>
      <c r="T58" t="str">
        <f>RIGHT(R58,LEN(R58)-FIND("/",R58))</f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ROUND((E59/D59)*100,0)</f>
        <v>215</v>
      </c>
      <c r="G59" t="s">
        <v>20</v>
      </c>
      <c r="H59">
        <v>201</v>
      </c>
      <c r="I59">
        <f>ROUND(IFERROR(E59/H59,0),2)</f>
        <v>31.06</v>
      </c>
      <c r="J59" t="s">
        <v>21</v>
      </c>
      <c r="K59" t="s">
        <v>22</v>
      </c>
      <c r="L59">
        <v>1504242000</v>
      </c>
      <c r="M59">
        <v>1505278800</v>
      </c>
      <c r="N59" s="5">
        <f>(((L59/60)/60)/24)+DATE(1970,1,1)</f>
        <v>42979.208333333328</v>
      </c>
      <c r="O59" s="5">
        <f>(((M59/60)/60)/24)+DATE(1970,1,1)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LEFT(R59,FIND("/",R59)-1)</f>
        <v>games</v>
      </c>
      <c r="T59" t="str">
        <f>RIGHT(R59,LEN(R59)-FIND("/",R59))</f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ROUND((E60/D60)*100,0)</f>
        <v>227</v>
      </c>
      <c r="G60" t="s">
        <v>20</v>
      </c>
      <c r="H60">
        <v>211</v>
      </c>
      <c r="I60">
        <f>ROUND(IFERROR(E60/H60,0),2)</f>
        <v>29.06</v>
      </c>
      <c r="J60" t="s">
        <v>21</v>
      </c>
      <c r="K60" t="s">
        <v>22</v>
      </c>
      <c r="L60">
        <v>1442811600</v>
      </c>
      <c r="M60">
        <v>1443934800</v>
      </c>
      <c r="N60" s="5">
        <f>(((L60/60)/60)/24)+DATE(1970,1,1)</f>
        <v>42268.208333333328</v>
      </c>
      <c r="O60" s="5">
        <f>(((M60/60)/60)/24)+DATE(1970,1,1)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RIGHT(R60,LEN(R60)-FIND("/",R60))</f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ROUND((E61/D61)*100,0)</f>
        <v>275</v>
      </c>
      <c r="G61" t="s">
        <v>20</v>
      </c>
      <c r="H61">
        <v>128</v>
      </c>
      <c r="I61">
        <f>ROUND(IFERROR(E61/H61,0),2)</f>
        <v>30.09</v>
      </c>
      <c r="J61" t="s">
        <v>21</v>
      </c>
      <c r="K61" t="s">
        <v>22</v>
      </c>
      <c r="L61">
        <v>1497243600</v>
      </c>
      <c r="M61">
        <v>1498539600</v>
      </c>
      <c r="N61" s="5">
        <f>(((L61/60)/60)/24)+DATE(1970,1,1)</f>
        <v>42898.208333333328</v>
      </c>
      <c r="O61" s="5">
        <f>(((M61/60)/60)/24)+DATE(1970,1,1)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LEFT(R61,FIND("/",R61)-1)</f>
        <v>theater</v>
      </c>
      <c r="T61" t="str">
        <f>RIGHT(R61,LEN(R61)-FIND("/",R61))</f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ROUND((E62/D62)*100,0)</f>
        <v>144</v>
      </c>
      <c r="G62" t="s">
        <v>20</v>
      </c>
      <c r="H62">
        <v>1600</v>
      </c>
      <c r="I62">
        <f>ROUND(IFERROR(E62/H62,0),2)</f>
        <v>85</v>
      </c>
      <c r="J62" t="s">
        <v>15</v>
      </c>
      <c r="K62" t="s">
        <v>16</v>
      </c>
      <c r="L62">
        <v>1342501200</v>
      </c>
      <c r="M62">
        <v>1342760400</v>
      </c>
      <c r="N62" s="5">
        <f>(((L62/60)/60)/24)+DATE(1970,1,1)</f>
        <v>41107.208333333336</v>
      </c>
      <c r="O62" s="5">
        <f>(((M62/60)/60)/24)+DATE(1970,1,1)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LEFT(R62,FIND("/",R62)-1)</f>
        <v>theater</v>
      </c>
      <c r="T62" t="str">
        <f>RIGHT(R62,LEN(R62)-FIND("/",R62))</f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ROUND((E63/D63)*100,0)</f>
        <v>93</v>
      </c>
      <c r="G63" t="s">
        <v>14</v>
      </c>
      <c r="H63">
        <v>2253</v>
      </c>
      <c r="I63">
        <f>ROUND(IFERROR(E63/H63,0),2)</f>
        <v>82</v>
      </c>
      <c r="J63" t="s">
        <v>15</v>
      </c>
      <c r="K63" t="s">
        <v>16</v>
      </c>
      <c r="L63">
        <v>1298268000</v>
      </c>
      <c r="M63">
        <v>1301720400</v>
      </c>
      <c r="N63" s="5">
        <f>(((L63/60)/60)/24)+DATE(1970,1,1)</f>
        <v>40595.25</v>
      </c>
      <c r="O63" s="5">
        <f>(((M63/60)/60)/24)+DATE(1970,1,1)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RIGHT(R63,LEN(R63)-FIND("/",R63))</f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ROUND((E64/D64)*100,0)</f>
        <v>723</v>
      </c>
      <c r="G64" t="s">
        <v>20</v>
      </c>
      <c r="H64">
        <v>249</v>
      </c>
      <c r="I64">
        <f>ROUND(IFERROR(E64/H64,0),2)</f>
        <v>58.04</v>
      </c>
      <c r="J64" t="s">
        <v>21</v>
      </c>
      <c r="K64" t="s">
        <v>22</v>
      </c>
      <c r="L64">
        <v>1433480400</v>
      </c>
      <c r="M64">
        <v>1433566800</v>
      </c>
      <c r="N64" s="5">
        <f>(((L64/60)/60)/24)+DATE(1970,1,1)</f>
        <v>42160.208333333328</v>
      </c>
      <c r="O64" s="5">
        <f>(((M64/60)/60)/24)+DATE(1970,1,1)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RIGHT(R64,LEN(R64)-FIND("/",R64))</f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ROUND((E65/D65)*100,0)</f>
        <v>12</v>
      </c>
      <c r="G65" t="s">
        <v>14</v>
      </c>
      <c r="H65">
        <v>5</v>
      </c>
      <c r="I65">
        <f>ROUND(IFERROR(E65/H65,0),2)</f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>(((L65/60)/60)/24)+DATE(1970,1,1)</f>
        <v>42853.208333333328</v>
      </c>
      <c r="O65" s="5">
        <f>(((M65/60)/60)/24)+DATE(1970,1,1)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RIGHT(R65,LEN(R65)-FIND("/",R65))</f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ROUND((E66/D66)*100,0)</f>
        <v>98</v>
      </c>
      <c r="G66" t="s">
        <v>14</v>
      </c>
      <c r="H66">
        <v>38</v>
      </c>
      <c r="I66">
        <f>ROUND(IFERROR(E66/H66,0),2)</f>
        <v>71.95</v>
      </c>
      <c r="J66" t="s">
        <v>21</v>
      </c>
      <c r="K66" t="s">
        <v>22</v>
      </c>
      <c r="L66">
        <v>1530507600</v>
      </c>
      <c r="M66">
        <v>1531803600</v>
      </c>
      <c r="N66" s="5">
        <f>(((L66/60)/60)/24)+DATE(1970,1,1)</f>
        <v>43283.208333333328</v>
      </c>
      <c r="O66" s="5">
        <f>(((M66/60)/60)/24)+DATE(1970,1,1)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RIGHT(R66,LEN(R66)-FIND("/",R66))</f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ROUND((E67/D67)*100,0)</f>
        <v>236</v>
      </c>
      <c r="G67" t="s">
        <v>20</v>
      </c>
      <c r="H67">
        <v>236</v>
      </c>
      <c r="I67">
        <f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5">
        <f>(((L67/60)/60)/24)+DATE(1970,1,1)</f>
        <v>40570.25</v>
      </c>
      <c r="O67" s="5">
        <f>(((M67/60)/60)/24)+DATE(1970,1,1)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LEFT(R67,FIND("/",R67)-1)</f>
        <v>theater</v>
      </c>
      <c r="T67" t="str">
        <f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ROUND((E68/D68)*100,0)</f>
        <v>45</v>
      </c>
      <c r="G68" t="s">
        <v>14</v>
      </c>
      <c r="H68">
        <v>12</v>
      </c>
      <c r="I68">
        <f>ROUND(IFERROR(E68/H68,0),2)</f>
        <v>108.92</v>
      </c>
      <c r="J68" t="s">
        <v>21</v>
      </c>
      <c r="K68" t="s">
        <v>22</v>
      </c>
      <c r="L68">
        <v>1428469200</v>
      </c>
      <c r="M68">
        <v>1428901200</v>
      </c>
      <c r="N68" s="5">
        <f>(((L68/60)/60)/24)+DATE(1970,1,1)</f>
        <v>42102.208333333328</v>
      </c>
      <c r="O68" s="5">
        <f>(((M68/60)/60)/24)+DATE(1970,1,1)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RIGHT(R68,LEN(R68)-FIND("/",R68))</f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ROUND((E69/D69)*100,0)</f>
        <v>162</v>
      </c>
      <c r="G69" t="s">
        <v>20</v>
      </c>
      <c r="H69">
        <v>4065</v>
      </c>
      <c r="I69">
        <f>ROUND(IFERROR(E69/H69,0),2)</f>
        <v>29</v>
      </c>
      <c r="J69" t="s">
        <v>40</v>
      </c>
      <c r="K69" t="s">
        <v>41</v>
      </c>
      <c r="L69">
        <v>1264399200</v>
      </c>
      <c r="M69">
        <v>1264831200</v>
      </c>
      <c r="N69" s="5">
        <f>(((L69/60)/60)/24)+DATE(1970,1,1)</f>
        <v>40203.25</v>
      </c>
      <c r="O69" s="5">
        <f>(((M69/60)/60)/24)+DATE(1970,1,1)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LEFT(R69,FIND("/",R69)-1)</f>
        <v>technology</v>
      </c>
      <c r="T69" t="str">
        <f>RIGHT(R69,LEN(R69)-FIND("/",R69))</f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ROUND((E70/D70)*100,0)</f>
        <v>255</v>
      </c>
      <c r="G70" t="s">
        <v>20</v>
      </c>
      <c r="H70">
        <v>246</v>
      </c>
      <c r="I70">
        <f>ROUND(IFERROR(E70/H70,0),2)</f>
        <v>58.98</v>
      </c>
      <c r="J70" t="s">
        <v>107</v>
      </c>
      <c r="K70" t="s">
        <v>108</v>
      </c>
      <c r="L70">
        <v>1501131600</v>
      </c>
      <c r="M70">
        <v>1505192400</v>
      </c>
      <c r="N70" s="5">
        <f>(((L70/60)/60)/24)+DATE(1970,1,1)</f>
        <v>42943.208333333328</v>
      </c>
      <c r="O70" s="5">
        <f>(((M70/60)/60)/24)+DATE(1970,1,1)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LEFT(R70,FIND("/",R70)-1)</f>
        <v>theater</v>
      </c>
      <c r="T70" t="str">
        <f>RIGHT(R70,LEN(R70)-FIND("/",R70))</f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ROUND((E71/D71)*100,0)</f>
        <v>24</v>
      </c>
      <c r="G71" t="s">
        <v>74</v>
      </c>
      <c r="H71">
        <v>17</v>
      </c>
      <c r="I71">
        <f>ROUND(IFERROR(E71/H71,0),2)</f>
        <v>111.82</v>
      </c>
      <c r="J71" t="s">
        <v>21</v>
      </c>
      <c r="K71" t="s">
        <v>22</v>
      </c>
      <c r="L71">
        <v>1292738400</v>
      </c>
      <c r="M71">
        <v>1295676000</v>
      </c>
      <c r="N71" s="5">
        <f>(((L71/60)/60)/24)+DATE(1970,1,1)</f>
        <v>40531.25</v>
      </c>
      <c r="O71" s="5">
        <f>(((M71/60)/60)/24)+DATE(1970,1,1)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RIGHT(R71,LEN(R71)-FIND("/",R71))</f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ROUND((E72/D72)*100,0)</f>
        <v>124</v>
      </c>
      <c r="G72" t="s">
        <v>20</v>
      </c>
      <c r="H72">
        <v>2475</v>
      </c>
      <c r="I72">
        <f>ROUND(IFERROR(E72/H72,0),2)</f>
        <v>64</v>
      </c>
      <c r="J72" t="s">
        <v>107</v>
      </c>
      <c r="K72" t="s">
        <v>108</v>
      </c>
      <c r="L72">
        <v>1288674000</v>
      </c>
      <c r="M72">
        <v>1292911200</v>
      </c>
      <c r="N72" s="5">
        <f>(((L72/60)/60)/24)+DATE(1970,1,1)</f>
        <v>40484.208333333336</v>
      </c>
      <c r="O72" s="5">
        <f>(((M72/60)/60)/24)+DATE(1970,1,1)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LEFT(R72,FIND("/",R72)-1)</f>
        <v>theater</v>
      </c>
      <c r="T72" t="str">
        <f>RIGHT(R72,LEN(R72)-FIND("/",R72))</f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ROUND((E73/D73)*100,0)</f>
        <v>108</v>
      </c>
      <c r="G73" t="s">
        <v>20</v>
      </c>
      <c r="H73">
        <v>76</v>
      </c>
      <c r="I73">
        <f>ROUND(IFERROR(E73/H73,0),2)</f>
        <v>85.32</v>
      </c>
      <c r="J73" t="s">
        <v>21</v>
      </c>
      <c r="K73" t="s">
        <v>22</v>
      </c>
      <c r="L73">
        <v>1575093600</v>
      </c>
      <c r="M73">
        <v>1575439200</v>
      </c>
      <c r="N73" s="5">
        <f>(((L73/60)/60)/24)+DATE(1970,1,1)</f>
        <v>43799.25</v>
      </c>
      <c r="O73" s="5">
        <f>(((M73/60)/60)/24)+DATE(1970,1,1)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LEFT(R73,FIND("/",R73)-1)</f>
        <v>theater</v>
      </c>
      <c r="T73" t="str">
        <f>RIGHT(R73,LEN(R73)-FIND("/",R73))</f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ROUND((E74/D74)*100,0)</f>
        <v>670</v>
      </c>
      <c r="G74" t="s">
        <v>20</v>
      </c>
      <c r="H74">
        <v>54</v>
      </c>
      <c r="I74">
        <f>ROUND(IFERROR(E74/H74,0),2)</f>
        <v>74.48</v>
      </c>
      <c r="J74" t="s">
        <v>21</v>
      </c>
      <c r="K74" t="s">
        <v>22</v>
      </c>
      <c r="L74">
        <v>1435726800</v>
      </c>
      <c r="M74">
        <v>1438837200</v>
      </c>
      <c r="N74" s="5">
        <f>(((L74/60)/60)/24)+DATE(1970,1,1)</f>
        <v>42186.208333333328</v>
      </c>
      <c r="O74" s="5">
        <f>(((M74/60)/60)/24)+DATE(1970,1,1)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LEFT(R74,FIND("/",R74)-1)</f>
        <v>film &amp; video</v>
      </c>
      <c r="T74" t="str">
        <f>RIGHT(R74,LEN(R74)-FIND("/",R74))</f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ROUND((E75/D75)*100,0)</f>
        <v>661</v>
      </c>
      <c r="G75" t="s">
        <v>20</v>
      </c>
      <c r="H75">
        <v>88</v>
      </c>
      <c r="I75">
        <f>ROUND(IFERROR(E75/H75,0),2)</f>
        <v>105.15</v>
      </c>
      <c r="J75" t="s">
        <v>21</v>
      </c>
      <c r="K75" t="s">
        <v>22</v>
      </c>
      <c r="L75">
        <v>1480226400</v>
      </c>
      <c r="M75">
        <v>1480485600</v>
      </c>
      <c r="N75" s="5">
        <f>(((L75/60)/60)/24)+DATE(1970,1,1)</f>
        <v>42701.25</v>
      </c>
      <c r="O75" s="5">
        <f>(((M75/60)/60)/24)+DATE(1970,1,1)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LEFT(R75,FIND("/",R75)-1)</f>
        <v>music</v>
      </c>
      <c r="T75" t="str">
        <f>RIGHT(R75,LEN(R75)-FIND("/",R75))</f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ROUND((E76/D76)*100,0)</f>
        <v>122</v>
      </c>
      <c r="G76" t="s">
        <v>20</v>
      </c>
      <c r="H76">
        <v>85</v>
      </c>
      <c r="I76">
        <f>ROUND(IFERROR(E76/H76,0),2)</f>
        <v>56.19</v>
      </c>
      <c r="J76" t="s">
        <v>40</v>
      </c>
      <c r="K76" t="s">
        <v>41</v>
      </c>
      <c r="L76">
        <v>1459054800</v>
      </c>
      <c r="M76">
        <v>1459141200</v>
      </c>
      <c r="N76" s="5">
        <f>(((L76/60)/60)/24)+DATE(1970,1,1)</f>
        <v>42456.208333333328</v>
      </c>
      <c r="O76" s="5">
        <f>(((M76/60)/60)/24)+DATE(1970,1,1)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LEFT(R76,FIND("/",R76)-1)</f>
        <v>music</v>
      </c>
      <c r="T76" t="str">
        <f>RIGHT(R76,LEN(R76)-FIND("/",R76))</f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ROUND((E77/D77)*100,0)</f>
        <v>151</v>
      </c>
      <c r="G77" t="s">
        <v>20</v>
      </c>
      <c r="H77">
        <v>170</v>
      </c>
      <c r="I77">
        <f>ROUND(IFERROR(E77/H77,0),2)</f>
        <v>85.92</v>
      </c>
      <c r="J77" t="s">
        <v>21</v>
      </c>
      <c r="K77" t="s">
        <v>22</v>
      </c>
      <c r="L77">
        <v>1531630800</v>
      </c>
      <c r="M77">
        <v>1532322000</v>
      </c>
      <c r="N77" s="5">
        <f>(((L77/60)/60)/24)+DATE(1970,1,1)</f>
        <v>43296.208333333328</v>
      </c>
      <c r="O77" s="5">
        <f>(((M77/60)/60)/24)+DATE(1970,1,1)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LEFT(R77,FIND("/",R77)-1)</f>
        <v>photography</v>
      </c>
      <c r="T77" t="str">
        <f>RIGHT(R77,LEN(R77)-FIND("/",R77))</f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ROUND((E78/D78)*100,0)</f>
        <v>78</v>
      </c>
      <c r="G78" t="s">
        <v>14</v>
      </c>
      <c r="H78">
        <v>1684</v>
      </c>
      <c r="I78">
        <f>ROUND(IFERROR(E78/H78,0),2)</f>
        <v>57</v>
      </c>
      <c r="J78" t="s">
        <v>21</v>
      </c>
      <c r="K78" t="s">
        <v>22</v>
      </c>
      <c r="L78">
        <v>1421992800</v>
      </c>
      <c r="M78">
        <v>1426222800</v>
      </c>
      <c r="N78" s="5">
        <f>(((L78/60)/60)/24)+DATE(1970,1,1)</f>
        <v>42027.25</v>
      </c>
      <c r="O78" s="5">
        <f>(((M78/60)/60)/24)+DATE(1970,1,1)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RIGHT(R78,LEN(R78)-FIND("/",R78))</f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ROUND((E79/D79)*100,0)</f>
        <v>47</v>
      </c>
      <c r="G79" t="s">
        <v>14</v>
      </c>
      <c r="H79">
        <v>56</v>
      </c>
      <c r="I79">
        <f>ROUND(IFERROR(E79/H79,0),2)</f>
        <v>79.64</v>
      </c>
      <c r="J79" t="s">
        <v>21</v>
      </c>
      <c r="K79" t="s">
        <v>22</v>
      </c>
      <c r="L79">
        <v>1285563600</v>
      </c>
      <c r="M79">
        <v>1286773200</v>
      </c>
      <c r="N79" s="5">
        <f>(((L79/60)/60)/24)+DATE(1970,1,1)</f>
        <v>40448.208333333336</v>
      </c>
      <c r="O79" s="5">
        <f>(((M79/60)/60)/24)+DATE(1970,1,1)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RIGHT(R79,LEN(R79)-FIND("/",R79))</f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ROUND((E80/D80)*100,0)</f>
        <v>301</v>
      </c>
      <c r="G80" t="s">
        <v>20</v>
      </c>
      <c r="H80">
        <v>330</v>
      </c>
      <c r="I80">
        <f>ROUND(IFERROR(E80/H80,0),2)</f>
        <v>41.02</v>
      </c>
      <c r="J80" t="s">
        <v>21</v>
      </c>
      <c r="K80" t="s">
        <v>22</v>
      </c>
      <c r="L80">
        <v>1523854800</v>
      </c>
      <c r="M80">
        <v>1523941200</v>
      </c>
      <c r="N80" s="5">
        <f>(((L80/60)/60)/24)+DATE(1970,1,1)</f>
        <v>43206.208333333328</v>
      </c>
      <c r="O80" s="5">
        <f>(((M80/60)/60)/24)+DATE(1970,1,1)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LEFT(R80,FIND("/",R80)-1)</f>
        <v>publishing</v>
      </c>
      <c r="T80" t="str">
        <f>RIGHT(R80,LEN(R80)-FIND("/",R80))</f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ROUND((E81/D81)*100,0)</f>
        <v>70</v>
      </c>
      <c r="G81" t="s">
        <v>14</v>
      </c>
      <c r="H81">
        <v>838</v>
      </c>
      <c r="I81">
        <f>ROUND(IFERROR(E81/H81,0),2)</f>
        <v>48</v>
      </c>
      <c r="J81" t="s">
        <v>21</v>
      </c>
      <c r="K81" t="s">
        <v>22</v>
      </c>
      <c r="L81">
        <v>1529125200</v>
      </c>
      <c r="M81">
        <v>1529557200</v>
      </c>
      <c r="N81" s="5">
        <f>(((L81/60)/60)/24)+DATE(1970,1,1)</f>
        <v>43267.208333333328</v>
      </c>
      <c r="O81" s="5">
        <f>(((M81/60)/60)/24)+DATE(1970,1,1)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RIGHT(R81,LEN(R81)-FIND("/",R81))</f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ROUND((E82/D82)*100,0)</f>
        <v>637</v>
      </c>
      <c r="G82" t="s">
        <v>20</v>
      </c>
      <c r="H82">
        <v>127</v>
      </c>
      <c r="I82">
        <f>ROUND(IFERROR(E82/H82,0),2)</f>
        <v>55.21</v>
      </c>
      <c r="J82" t="s">
        <v>21</v>
      </c>
      <c r="K82" t="s">
        <v>22</v>
      </c>
      <c r="L82">
        <v>1503982800</v>
      </c>
      <c r="M82">
        <v>1506574800</v>
      </c>
      <c r="N82" s="5">
        <f>(((L82/60)/60)/24)+DATE(1970,1,1)</f>
        <v>42976.208333333328</v>
      </c>
      <c r="O82" s="5">
        <f>(((M82/60)/60)/24)+DATE(1970,1,1)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LEFT(R82,FIND("/",R82)-1)</f>
        <v>games</v>
      </c>
      <c r="T82" t="str">
        <f>RIGHT(R82,LEN(R82)-FIND("/",R82))</f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ROUND((E83/D83)*100,0)</f>
        <v>225</v>
      </c>
      <c r="G83" t="s">
        <v>20</v>
      </c>
      <c r="H83">
        <v>411</v>
      </c>
      <c r="I83">
        <f>ROUND(IFERROR(E83/H83,0),2)</f>
        <v>92.11</v>
      </c>
      <c r="J83" t="s">
        <v>21</v>
      </c>
      <c r="K83" t="s">
        <v>22</v>
      </c>
      <c r="L83">
        <v>1511416800</v>
      </c>
      <c r="M83">
        <v>1513576800</v>
      </c>
      <c r="N83" s="5">
        <f>(((L83/60)/60)/24)+DATE(1970,1,1)</f>
        <v>43062.25</v>
      </c>
      <c r="O83" s="5">
        <f>(((M83/60)/60)/24)+DATE(1970,1,1)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LEFT(R83,FIND("/",R83)-1)</f>
        <v>music</v>
      </c>
      <c r="T83" t="str">
        <f>RIGHT(R83,LEN(R83)-FIND("/",R83))</f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ROUND((E84/D84)*100,0)</f>
        <v>1497</v>
      </c>
      <c r="G84" t="s">
        <v>20</v>
      </c>
      <c r="H84">
        <v>180</v>
      </c>
      <c r="I84">
        <f>ROUND(IFERROR(E84/H84,0),2)</f>
        <v>83.18</v>
      </c>
      <c r="J84" t="s">
        <v>40</v>
      </c>
      <c r="K84" t="s">
        <v>41</v>
      </c>
      <c r="L84">
        <v>1547704800</v>
      </c>
      <c r="M84">
        <v>1548309600</v>
      </c>
      <c r="N84" s="5">
        <f>(((L84/60)/60)/24)+DATE(1970,1,1)</f>
        <v>43482.25</v>
      </c>
      <c r="O84" s="5">
        <f>(((M84/60)/60)/24)+DATE(1970,1,1)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LEFT(R84,FIND("/",R84)-1)</f>
        <v>games</v>
      </c>
      <c r="T84" t="str">
        <f>RIGHT(R84,LEN(R84)-FIND("/",R84))</f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ROUND((E85/D85)*100,0)</f>
        <v>38</v>
      </c>
      <c r="G85" t="s">
        <v>14</v>
      </c>
      <c r="H85">
        <v>1000</v>
      </c>
      <c r="I85">
        <f>ROUND(IFERROR(E85/H85,0),2)</f>
        <v>40</v>
      </c>
      <c r="J85" t="s">
        <v>21</v>
      </c>
      <c r="K85" t="s">
        <v>22</v>
      </c>
      <c r="L85">
        <v>1469682000</v>
      </c>
      <c r="M85">
        <v>1471582800</v>
      </c>
      <c r="N85" s="5">
        <f>(((L85/60)/60)/24)+DATE(1970,1,1)</f>
        <v>42579.208333333328</v>
      </c>
      <c r="O85" s="5">
        <f>(((M85/60)/60)/24)+DATE(1970,1,1)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RIGHT(R85,LEN(R85)-FIND("/",R85))</f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ROUND((E86/D86)*100,0)</f>
        <v>132</v>
      </c>
      <c r="G86" t="s">
        <v>20</v>
      </c>
      <c r="H86">
        <v>374</v>
      </c>
      <c r="I86">
        <f>ROUND(IFERROR(E86/H86,0),2)</f>
        <v>111.13</v>
      </c>
      <c r="J86" t="s">
        <v>21</v>
      </c>
      <c r="K86" t="s">
        <v>22</v>
      </c>
      <c r="L86">
        <v>1343451600</v>
      </c>
      <c r="M86">
        <v>1344315600</v>
      </c>
      <c r="N86" s="5">
        <f>(((L86/60)/60)/24)+DATE(1970,1,1)</f>
        <v>41118.208333333336</v>
      </c>
      <c r="O86" s="5">
        <f>(((M86/60)/60)/24)+DATE(1970,1,1)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LEFT(R86,FIND("/",R86)-1)</f>
        <v>technology</v>
      </c>
      <c r="T86" t="str">
        <f>RIGHT(R86,LEN(R86)-FIND("/",R86))</f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ROUND((E87/D87)*100,0)</f>
        <v>131</v>
      </c>
      <c r="G87" t="s">
        <v>20</v>
      </c>
      <c r="H87">
        <v>71</v>
      </c>
      <c r="I87">
        <f>ROUND(IFERROR(E87/H87,0),2)</f>
        <v>90.56</v>
      </c>
      <c r="J87" t="s">
        <v>26</v>
      </c>
      <c r="K87" t="s">
        <v>27</v>
      </c>
      <c r="L87">
        <v>1315717200</v>
      </c>
      <c r="M87">
        <v>1316408400</v>
      </c>
      <c r="N87" s="5">
        <f>(((L87/60)/60)/24)+DATE(1970,1,1)</f>
        <v>40797.208333333336</v>
      </c>
      <c r="O87" s="5">
        <f>(((M87/60)/60)/24)+DATE(1970,1,1)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LEFT(R87,FIND("/",R87)-1)</f>
        <v>music</v>
      </c>
      <c r="T87" t="str">
        <f>RIGHT(R87,LEN(R87)-FIND("/",R87))</f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ROUND((E88/D88)*100,0)</f>
        <v>168</v>
      </c>
      <c r="G88" t="s">
        <v>20</v>
      </c>
      <c r="H88">
        <v>203</v>
      </c>
      <c r="I88">
        <f>ROUND(IFERROR(E88/H88,0),2)</f>
        <v>61.11</v>
      </c>
      <c r="J88" t="s">
        <v>21</v>
      </c>
      <c r="K88" t="s">
        <v>22</v>
      </c>
      <c r="L88">
        <v>1430715600</v>
      </c>
      <c r="M88">
        <v>1431838800</v>
      </c>
      <c r="N88" s="5">
        <f>(((L88/60)/60)/24)+DATE(1970,1,1)</f>
        <v>42128.208333333328</v>
      </c>
      <c r="O88" s="5">
        <f>(((M88/60)/60)/24)+DATE(1970,1,1)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LEFT(R88,FIND("/",R88)-1)</f>
        <v>theater</v>
      </c>
      <c r="T88" t="str">
        <f>RIGHT(R88,LEN(R88)-FIND("/",R88))</f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ROUND((E89/D89)*100,0)</f>
        <v>62</v>
      </c>
      <c r="G89" t="s">
        <v>14</v>
      </c>
      <c r="H89">
        <v>1482</v>
      </c>
      <c r="I89">
        <f>ROUND(IFERROR(E89/H89,0),2)</f>
        <v>83.02</v>
      </c>
      <c r="J89" t="s">
        <v>26</v>
      </c>
      <c r="K89" t="s">
        <v>27</v>
      </c>
      <c r="L89">
        <v>1299564000</v>
      </c>
      <c r="M89">
        <v>1300510800</v>
      </c>
      <c r="N89" s="5">
        <f>(((L89/60)/60)/24)+DATE(1970,1,1)</f>
        <v>40610.25</v>
      </c>
      <c r="O89" s="5">
        <f>(((M89/60)/60)/24)+DATE(1970,1,1)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RIGHT(R89,LEN(R89)-FIND("/",R89))</f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ROUND((E90/D90)*100,0)</f>
        <v>261</v>
      </c>
      <c r="G90" t="s">
        <v>20</v>
      </c>
      <c r="H90">
        <v>113</v>
      </c>
      <c r="I90">
        <f>ROUND(IFERROR(E90/H90,0),2)</f>
        <v>110.76</v>
      </c>
      <c r="J90" t="s">
        <v>21</v>
      </c>
      <c r="K90" t="s">
        <v>22</v>
      </c>
      <c r="L90">
        <v>1429160400</v>
      </c>
      <c r="M90">
        <v>1431061200</v>
      </c>
      <c r="N90" s="5">
        <f>(((L90/60)/60)/24)+DATE(1970,1,1)</f>
        <v>42110.208333333328</v>
      </c>
      <c r="O90" s="5">
        <f>(((M90/60)/60)/24)+DATE(1970,1,1)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LEFT(R90,FIND("/",R90)-1)</f>
        <v>publishing</v>
      </c>
      <c r="T90" t="str">
        <f>RIGHT(R90,LEN(R90)-FIND("/",R90))</f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ROUND((E91/D91)*100,0)</f>
        <v>253</v>
      </c>
      <c r="G91" t="s">
        <v>20</v>
      </c>
      <c r="H91">
        <v>96</v>
      </c>
      <c r="I91">
        <f>ROUND(IFERROR(E91/H91,0),2)</f>
        <v>89.46</v>
      </c>
      <c r="J91" t="s">
        <v>21</v>
      </c>
      <c r="K91" t="s">
        <v>22</v>
      </c>
      <c r="L91">
        <v>1271307600</v>
      </c>
      <c r="M91">
        <v>1271480400</v>
      </c>
      <c r="N91" s="5">
        <f>(((L91/60)/60)/24)+DATE(1970,1,1)</f>
        <v>40283.208333333336</v>
      </c>
      <c r="O91" s="5">
        <f>(((M91/60)/60)/24)+DATE(1970,1,1)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RIGHT(R91,LEN(R91)-FIND("/",R91))</f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ROUND((E92/D92)*100,0)</f>
        <v>79</v>
      </c>
      <c r="G92" t="s">
        <v>14</v>
      </c>
      <c r="H92">
        <v>106</v>
      </c>
      <c r="I92">
        <f>ROUND(IFERROR(E92/H92,0),2)</f>
        <v>57.85</v>
      </c>
      <c r="J92" t="s">
        <v>21</v>
      </c>
      <c r="K92" t="s">
        <v>22</v>
      </c>
      <c r="L92">
        <v>1456380000</v>
      </c>
      <c r="M92">
        <v>1456380000</v>
      </c>
      <c r="N92" s="5">
        <f>(((L92/60)/60)/24)+DATE(1970,1,1)</f>
        <v>42425.25</v>
      </c>
      <c r="O92" s="5">
        <f>(((M92/60)/60)/24)+DATE(1970,1,1)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RIGHT(R92,LEN(R92)-FIND("/",R92))</f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ROUND((E93/D93)*100,0)</f>
        <v>48</v>
      </c>
      <c r="G93" t="s">
        <v>14</v>
      </c>
      <c r="H93">
        <v>679</v>
      </c>
      <c r="I93">
        <f>ROUND(IFERROR(E93/H93,0),2)</f>
        <v>110</v>
      </c>
      <c r="J93" t="s">
        <v>107</v>
      </c>
      <c r="K93" t="s">
        <v>108</v>
      </c>
      <c r="L93">
        <v>1470459600</v>
      </c>
      <c r="M93">
        <v>1472878800</v>
      </c>
      <c r="N93" s="5">
        <f>(((L93/60)/60)/24)+DATE(1970,1,1)</f>
        <v>42588.208333333328</v>
      </c>
      <c r="O93" s="5">
        <f>(((M93/60)/60)/24)+DATE(1970,1,1)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RIGHT(R93,LEN(R93)-FIND("/",R93))</f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ROUND((E94/D94)*100,0)</f>
        <v>259</v>
      </c>
      <c r="G94" t="s">
        <v>20</v>
      </c>
      <c r="H94">
        <v>498</v>
      </c>
      <c r="I94">
        <f>ROUND(IFERROR(E94/H94,0),2)</f>
        <v>103.97</v>
      </c>
      <c r="J94" t="s">
        <v>98</v>
      </c>
      <c r="K94" t="s">
        <v>99</v>
      </c>
      <c r="L94">
        <v>1277269200</v>
      </c>
      <c r="M94">
        <v>1277355600</v>
      </c>
      <c r="N94" s="5">
        <f>(((L94/60)/60)/24)+DATE(1970,1,1)</f>
        <v>40352.208333333336</v>
      </c>
      <c r="O94" s="5">
        <f>(((M94/60)/60)/24)+DATE(1970,1,1)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LEFT(R94,FIND("/",R94)-1)</f>
        <v>games</v>
      </c>
      <c r="T94" t="str">
        <f>RIGHT(R94,LEN(R94)-FIND("/",R94))</f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ROUND((E95/D95)*100,0)</f>
        <v>61</v>
      </c>
      <c r="G95" t="s">
        <v>74</v>
      </c>
      <c r="H95">
        <v>610</v>
      </c>
      <c r="I95">
        <f>ROUND(IFERROR(E95/H95,0),2)</f>
        <v>108</v>
      </c>
      <c r="J95" t="s">
        <v>21</v>
      </c>
      <c r="K95" t="s">
        <v>22</v>
      </c>
      <c r="L95">
        <v>1350709200</v>
      </c>
      <c r="M95">
        <v>1351054800</v>
      </c>
      <c r="N95" s="5">
        <f>(((L95/60)/60)/24)+DATE(1970,1,1)</f>
        <v>41202.208333333336</v>
      </c>
      <c r="O95" s="5">
        <f>(((M95/60)/60)/24)+DATE(1970,1,1)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RIGHT(R95,LEN(R95)-FIND("/",R95))</f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ROUND((E96/D96)*100,0)</f>
        <v>304</v>
      </c>
      <c r="G96" t="s">
        <v>20</v>
      </c>
      <c r="H96">
        <v>180</v>
      </c>
      <c r="I96">
        <f>ROUND(IFERROR(E96/H96,0),2)</f>
        <v>48.93</v>
      </c>
      <c r="J96" t="s">
        <v>40</v>
      </c>
      <c r="K96" t="s">
        <v>41</v>
      </c>
      <c r="L96">
        <v>1554613200</v>
      </c>
      <c r="M96">
        <v>1555563600</v>
      </c>
      <c r="N96" s="5">
        <f>(((L96/60)/60)/24)+DATE(1970,1,1)</f>
        <v>43562.208333333328</v>
      </c>
      <c r="O96" s="5">
        <f>(((M96/60)/60)/24)+DATE(1970,1,1)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LEFT(R96,FIND("/",R96)-1)</f>
        <v>technology</v>
      </c>
      <c r="T96" t="str">
        <f>RIGHT(R96,LEN(R96)-FIND("/",R96))</f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ROUND((E97/D97)*100,0)</f>
        <v>113</v>
      </c>
      <c r="G97" t="s">
        <v>20</v>
      </c>
      <c r="H97">
        <v>27</v>
      </c>
      <c r="I97">
        <f>ROUND(IFERROR(E97/H97,0),2)</f>
        <v>37.67</v>
      </c>
      <c r="J97" t="s">
        <v>21</v>
      </c>
      <c r="K97" t="s">
        <v>22</v>
      </c>
      <c r="L97">
        <v>1571029200</v>
      </c>
      <c r="M97">
        <v>1571634000</v>
      </c>
      <c r="N97" s="5">
        <f>(((L97/60)/60)/24)+DATE(1970,1,1)</f>
        <v>43752.208333333328</v>
      </c>
      <c r="O97" s="5">
        <f>(((M97/60)/60)/24)+DATE(1970,1,1)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LEFT(R97,FIND("/",R97)-1)</f>
        <v>film &amp; video</v>
      </c>
      <c r="T97" t="str">
        <f>RIGHT(R97,LEN(R97)-FIND("/",R97))</f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ROUND((E98/D98)*100,0)</f>
        <v>217</v>
      </c>
      <c r="G98" t="s">
        <v>20</v>
      </c>
      <c r="H98">
        <v>2331</v>
      </c>
      <c r="I98">
        <f>ROUND(IFERROR(E98/H98,0),2)</f>
        <v>65</v>
      </c>
      <c r="J98" t="s">
        <v>21</v>
      </c>
      <c r="K98" t="s">
        <v>22</v>
      </c>
      <c r="L98">
        <v>1299736800</v>
      </c>
      <c r="M98">
        <v>1300856400</v>
      </c>
      <c r="N98" s="5">
        <f>(((L98/60)/60)/24)+DATE(1970,1,1)</f>
        <v>40612.25</v>
      </c>
      <c r="O98" s="5">
        <f>(((M98/60)/60)/24)+DATE(1970,1,1)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LEFT(R98,FIND("/",R98)-1)</f>
        <v>theater</v>
      </c>
      <c r="T98" t="str">
        <f>RIGHT(R98,LEN(R98)-FIND("/",R98))</f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ROUND((E99/D99)*100,0)</f>
        <v>927</v>
      </c>
      <c r="G99" t="s">
        <v>20</v>
      </c>
      <c r="H99">
        <v>113</v>
      </c>
      <c r="I99">
        <f>ROUND(IFERROR(E99/H99,0),2)</f>
        <v>106.61</v>
      </c>
      <c r="J99" t="s">
        <v>21</v>
      </c>
      <c r="K99" t="s">
        <v>22</v>
      </c>
      <c r="L99">
        <v>1435208400</v>
      </c>
      <c r="M99">
        <v>1439874000</v>
      </c>
      <c r="N99" s="5">
        <f>(((L99/60)/60)/24)+DATE(1970,1,1)</f>
        <v>42180.208333333328</v>
      </c>
      <c r="O99" s="5">
        <f>(((M99/60)/60)/24)+DATE(1970,1,1)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LEFT(R99,FIND("/",R99)-1)</f>
        <v>food</v>
      </c>
      <c r="T99" t="str">
        <f>RIGHT(R99,LEN(R99)-FIND("/",R99))</f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ROUND((E100/D100)*100,0)</f>
        <v>34</v>
      </c>
      <c r="G100" t="s">
        <v>14</v>
      </c>
      <c r="H100">
        <v>1220</v>
      </c>
      <c r="I100">
        <f>ROUND(IFERROR(E100/H100,0),2)</f>
        <v>27.01</v>
      </c>
      <c r="J100" t="s">
        <v>26</v>
      </c>
      <c r="K100" t="s">
        <v>27</v>
      </c>
      <c r="L100">
        <v>1437973200</v>
      </c>
      <c r="M100">
        <v>1438318800</v>
      </c>
      <c r="N100" s="5">
        <f>(((L100/60)/60)/24)+DATE(1970,1,1)</f>
        <v>42212.208333333328</v>
      </c>
      <c r="O100" s="5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RIGHT(R100,LEN(R100)-FIND("/",R100))</f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ROUND((E101/D101)*100,0)</f>
        <v>197</v>
      </c>
      <c r="G101" t="s">
        <v>20</v>
      </c>
      <c r="H101">
        <v>164</v>
      </c>
      <c r="I101">
        <f>ROUND(IFERROR(E101/H101,0),2)</f>
        <v>91.16</v>
      </c>
      <c r="J101" t="s">
        <v>21</v>
      </c>
      <c r="K101" t="s">
        <v>22</v>
      </c>
      <c r="L101">
        <v>1416895200</v>
      </c>
      <c r="M101">
        <v>1419400800</v>
      </c>
      <c r="N101" s="5">
        <f>(((L101/60)/60)/24)+DATE(1970,1,1)</f>
        <v>41968.25</v>
      </c>
      <c r="O101" s="5">
        <f>(((M101/60)/60)/24)+DATE(1970,1,1)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LEFT(R101,FIND("/",R101)-1)</f>
        <v>theater</v>
      </c>
      <c r="T101" t="str">
        <f>RIGHT(R101,LEN(R101)-FIND("/",R101))</f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ROUND((E102/D102)*100,0)</f>
        <v>1</v>
      </c>
      <c r="G102" t="s">
        <v>14</v>
      </c>
      <c r="H102">
        <v>1</v>
      </c>
      <c r="I102">
        <f>ROUND(IFERROR(E102/H102,0),2)</f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>(((L102/60)/60)/24)+DATE(1970,1,1)</f>
        <v>40835.208333333336</v>
      </c>
      <c r="O102" s="5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RIGHT(R102,LEN(R102)-FIND("/",R102))</f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ROUND((E103/D103)*100,0)</f>
        <v>1021</v>
      </c>
      <c r="G103" t="s">
        <v>20</v>
      </c>
      <c r="H103">
        <v>164</v>
      </c>
      <c r="I103">
        <f>ROUND(IFERROR(E103/H103,0),2)</f>
        <v>56.05</v>
      </c>
      <c r="J103" t="s">
        <v>21</v>
      </c>
      <c r="K103" t="s">
        <v>22</v>
      </c>
      <c r="L103">
        <v>1424498400</v>
      </c>
      <c r="M103">
        <v>1425103200</v>
      </c>
      <c r="N103" s="5">
        <f>(((L103/60)/60)/24)+DATE(1970,1,1)</f>
        <v>42056.25</v>
      </c>
      <c r="O103" s="5">
        <f>(((M103/60)/60)/24)+DATE(1970,1,1)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LEFT(R103,FIND("/",R103)-1)</f>
        <v>music</v>
      </c>
      <c r="T103" t="str">
        <f>RIGHT(R103,LEN(R103)-FIND("/",R103))</f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ROUND((E104/D104)*100,0)</f>
        <v>282</v>
      </c>
      <c r="G104" t="s">
        <v>20</v>
      </c>
      <c r="H104">
        <v>336</v>
      </c>
      <c r="I104">
        <f>ROUND(IFERROR(E104/H104,0),2)</f>
        <v>31.02</v>
      </c>
      <c r="J104" t="s">
        <v>21</v>
      </c>
      <c r="K104" t="s">
        <v>22</v>
      </c>
      <c r="L104">
        <v>1526274000</v>
      </c>
      <c r="M104">
        <v>1526878800</v>
      </c>
      <c r="N104" s="5">
        <f>(((L104/60)/60)/24)+DATE(1970,1,1)</f>
        <v>43234.208333333328</v>
      </c>
      <c r="O104" s="5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LEFT(R104,FIND("/",R104)-1)</f>
        <v>technology</v>
      </c>
      <c r="T104" t="str">
        <f>RIGHT(R104,LEN(R104)-FIND("/",R104))</f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ROUND((E105/D105)*100,0)</f>
        <v>25</v>
      </c>
      <c r="G105" t="s">
        <v>14</v>
      </c>
      <c r="H105">
        <v>37</v>
      </c>
      <c r="I105">
        <f>ROUND(IFERROR(E105/H105,0),2)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5">
        <f>(((L105/60)/60)/24)+DATE(1970,1,1)</f>
        <v>40475.208333333336</v>
      </c>
      <c r="O105" s="5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RIGHT(R105,LEN(R105)-FIND("/",R105))</f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ROUND((E106/D106)*100,0)</f>
        <v>143</v>
      </c>
      <c r="G106" t="s">
        <v>20</v>
      </c>
      <c r="H106">
        <v>1917</v>
      </c>
      <c r="I106">
        <f>ROUND(IFERROR(E106/H106,0),2)</f>
        <v>89.01</v>
      </c>
      <c r="J106" t="s">
        <v>21</v>
      </c>
      <c r="K106" t="s">
        <v>22</v>
      </c>
      <c r="L106">
        <v>1495515600</v>
      </c>
      <c r="M106">
        <v>1495602000</v>
      </c>
      <c r="N106" s="5">
        <f>(((L106/60)/60)/24)+DATE(1970,1,1)</f>
        <v>42878.208333333328</v>
      </c>
      <c r="O106" s="5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LEFT(R106,FIND("/",R106)-1)</f>
        <v>music</v>
      </c>
      <c r="T106" t="str">
        <f>RIGHT(R106,LEN(R106)-FIND("/",R106))</f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ROUND((E107/D107)*100,0)</f>
        <v>145</v>
      </c>
      <c r="G107" t="s">
        <v>20</v>
      </c>
      <c r="H107">
        <v>95</v>
      </c>
      <c r="I107">
        <f>ROUND(IFERROR(E107/H107,0),2)</f>
        <v>103.46</v>
      </c>
      <c r="J107" t="s">
        <v>21</v>
      </c>
      <c r="K107" t="s">
        <v>22</v>
      </c>
      <c r="L107">
        <v>1364878800</v>
      </c>
      <c r="M107">
        <v>1366434000</v>
      </c>
      <c r="N107" s="5">
        <f>(((L107/60)/60)/24)+DATE(1970,1,1)</f>
        <v>41366.208333333336</v>
      </c>
      <c r="O107" s="5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LEFT(R107,FIND("/",R107)-1)</f>
        <v>technology</v>
      </c>
      <c r="T107" t="str">
        <f>RIGHT(R107,LEN(R107)-FIND("/",R107))</f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ROUND((E108/D108)*100,0)</f>
        <v>359</v>
      </c>
      <c r="G108" t="s">
        <v>20</v>
      </c>
      <c r="H108">
        <v>147</v>
      </c>
      <c r="I108">
        <f>ROUND(IFERROR(E108/H108,0),2)</f>
        <v>95.28</v>
      </c>
      <c r="J108" t="s">
        <v>21</v>
      </c>
      <c r="K108" t="s">
        <v>22</v>
      </c>
      <c r="L108">
        <v>1567918800</v>
      </c>
      <c r="M108">
        <v>1568350800</v>
      </c>
      <c r="N108" s="5">
        <f>(((L108/60)/60)/24)+DATE(1970,1,1)</f>
        <v>43716.208333333328</v>
      </c>
      <c r="O108" s="5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RIGHT(R108,LEN(R108)-FIND("/",R108))</f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ROUND((E109/D109)*100,0)</f>
        <v>186</v>
      </c>
      <c r="G109" t="s">
        <v>20</v>
      </c>
      <c r="H109">
        <v>86</v>
      </c>
      <c r="I109">
        <f>ROUND(IFERROR(E109/H109,0),2)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5">
        <f>(((L109/60)/60)/24)+DATE(1970,1,1)</f>
        <v>43213.208333333328</v>
      </c>
      <c r="O109" s="5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RIGHT(R109,LEN(R109)-FIND("/",R109))</f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ROUND((E110/D110)*100,0)</f>
        <v>595</v>
      </c>
      <c r="G110" t="s">
        <v>20</v>
      </c>
      <c r="H110">
        <v>83</v>
      </c>
      <c r="I110">
        <f>ROUND(IFERROR(E110/H110,0),2)</f>
        <v>107.58</v>
      </c>
      <c r="J110" t="s">
        <v>21</v>
      </c>
      <c r="K110" t="s">
        <v>22</v>
      </c>
      <c r="L110">
        <v>1333688400</v>
      </c>
      <c r="M110">
        <v>1336885200</v>
      </c>
      <c r="N110" s="5">
        <f>(((L110/60)/60)/24)+DATE(1970,1,1)</f>
        <v>41005.208333333336</v>
      </c>
      <c r="O110" s="5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LEFT(R110,FIND("/",R110)-1)</f>
        <v>film &amp; video</v>
      </c>
      <c r="T110" t="str">
        <f>RIGHT(R110,LEN(R110)-FIND("/",R110))</f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ROUND((E111/D111)*100,0)</f>
        <v>59</v>
      </c>
      <c r="G111" t="s">
        <v>14</v>
      </c>
      <c r="H111">
        <v>60</v>
      </c>
      <c r="I111">
        <f>ROUND(IFERROR(E111/H111,0),2)</f>
        <v>51.32</v>
      </c>
      <c r="J111" t="s">
        <v>21</v>
      </c>
      <c r="K111" t="s">
        <v>22</v>
      </c>
      <c r="L111">
        <v>1389506400</v>
      </c>
      <c r="M111">
        <v>1389679200</v>
      </c>
      <c r="N111" s="5">
        <f>(((L111/60)/60)/24)+DATE(1970,1,1)</f>
        <v>41651.25</v>
      </c>
      <c r="O111" s="5">
        <f>(((M111/60)/60)/24)+DATE(1970,1,1)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RIGHT(R111,LEN(R111)-FIND("/",R111))</f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ROUND((E112/D112)*100,0)</f>
        <v>15</v>
      </c>
      <c r="G112" t="s">
        <v>14</v>
      </c>
      <c r="H112">
        <v>296</v>
      </c>
      <c r="I112">
        <f>ROUND(IFERROR(E112/H112,0),2)</f>
        <v>71.98</v>
      </c>
      <c r="J112" t="s">
        <v>21</v>
      </c>
      <c r="K112" t="s">
        <v>22</v>
      </c>
      <c r="L112">
        <v>1536642000</v>
      </c>
      <c r="M112">
        <v>1538283600</v>
      </c>
      <c r="N112" s="5">
        <f>(((L112/60)/60)/24)+DATE(1970,1,1)</f>
        <v>43354.208333333328</v>
      </c>
      <c r="O112" s="5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RIGHT(R112,LEN(R112)-FIND("/",R112))</f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ROUND((E113/D113)*100,0)</f>
        <v>120</v>
      </c>
      <c r="G113" t="s">
        <v>20</v>
      </c>
      <c r="H113">
        <v>676</v>
      </c>
      <c r="I113">
        <f>ROUND(IFERROR(E113/H113,0),2)</f>
        <v>108.95</v>
      </c>
      <c r="J113" t="s">
        <v>21</v>
      </c>
      <c r="K113" t="s">
        <v>22</v>
      </c>
      <c r="L113">
        <v>1348290000</v>
      </c>
      <c r="M113">
        <v>1348808400</v>
      </c>
      <c r="N113" s="5">
        <f>(((L113/60)/60)/24)+DATE(1970,1,1)</f>
        <v>41174.208333333336</v>
      </c>
      <c r="O113" s="5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LEFT(R113,FIND("/",R113)-1)</f>
        <v>publishing</v>
      </c>
      <c r="T113" t="str">
        <f>RIGHT(R113,LEN(R113)-FIND("/",R113))</f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ROUND((E114/D114)*100,0)</f>
        <v>269</v>
      </c>
      <c r="G114" t="s">
        <v>20</v>
      </c>
      <c r="H114">
        <v>361</v>
      </c>
      <c r="I114">
        <f>ROUND(IFERROR(E114/H114,0),2)</f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>(((L114/60)/60)/24)+DATE(1970,1,1)</f>
        <v>41875.208333333336</v>
      </c>
      <c r="O114" s="5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LEFT(R114,FIND("/",R114)-1)</f>
        <v>technology</v>
      </c>
      <c r="T114" t="str">
        <f>RIGHT(R114,LEN(R114)-FIND("/",R114))</f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ROUND((E115/D115)*100,0)</f>
        <v>377</v>
      </c>
      <c r="G115" t="s">
        <v>20</v>
      </c>
      <c r="H115">
        <v>131</v>
      </c>
      <c r="I115">
        <f>ROUND(IFERROR(E115/H115,0),2)</f>
        <v>94.94</v>
      </c>
      <c r="J115" t="s">
        <v>21</v>
      </c>
      <c r="K115" t="s">
        <v>22</v>
      </c>
      <c r="L115">
        <v>1505192400</v>
      </c>
      <c r="M115">
        <v>1505797200</v>
      </c>
      <c r="N115" s="5">
        <f>(((L115/60)/60)/24)+DATE(1970,1,1)</f>
        <v>42990.208333333328</v>
      </c>
      <c r="O115" s="5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LEFT(R115,FIND("/",R115)-1)</f>
        <v>food</v>
      </c>
      <c r="T115" t="str">
        <f>RIGHT(R115,LEN(R115)-FIND("/",R115))</f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ROUND((E116/D116)*100,0)</f>
        <v>727</v>
      </c>
      <c r="G116" t="s">
        <v>20</v>
      </c>
      <c r="H116">
        <v>126</v>
      </c>
      <c r="I116">
        <f>ROUND(IFERROR(E116/H116,0),2)</f>
        <v>109.65</v>
      </c>
      <c r="J116" t="s">
        <v>21</v>
      </c>
      <c r="K116" t="s">
        <v>22</v>
      </c>
      <c r="L116">
        <v>1554786000</v>
      </c>
      <c r="M116">
        <v>1554872400</v>
      </c>
      <c r="N116" s="5">
        <f>(((L116/60)/60)/24)+DATE(1970,1,1)</f>
        <v>43564.208333333328</v>
      </c>
      <c r="O116" s="5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LEFT(R116,FIND("/",R116)-1)</f>
        <v>technology</v>
      </c>
      <c r="T116" t="str">
        <f>RIGHT(R116,LEN(R116)-FIND("/",R116))</f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ROUND((E117/D117)*100,0)</f>
        <v>87</v>
      </c>
      <c r="G117" t="s">
        <v>14</v>
      </c>
      <c r="H117">
        <v>3304</v>
      </c>
      <c r="I117">
        <f>ROUND(IFERROR(E117/H117,0),2)</f>
        <v>44</v>
      </c>
      <c r="J117" t="s">
        <v>107</v>
      </c>
      <c r="K117" t="s">
        <v>108</v>
      </c>
      <c r="L117">
        <v>1510898400</v>
      </c>
      <c r="M117">
        <v>1513922400</v>
      </c>
      <c r="N117" s="5">
        <f>(((L117/60)/60)/24)+DATE(1970,1,1)</f>
        <v>43056.25</v>
      </c>
      <c r="O117" s="5">
        <f>(((M117/60)/60)/24)+DATE(1970,1,1)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RIGHT(R117,LEN(R117)-FIND("/",R117))</f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ROUND((E118/D118)*100,0)</f>
        <v>88</v>
      </c>
      <c r="G118" t="s">
        <v>14</v>
      </c>
      <c r="H118">
        <v>73</v>
      </c>
      <c r="I118">
        <f>ROUND(IFERROR(E118/H118,0),2)</f>
        <v>86.79</v>
      </c>
      <c r="J118" t="s">
        <v>21</v>
      </c>
      <c r="K118" t="s">
        <v>22</v>
      </c>
      <c r="L118">
        <v>1442552400</v>
      </c>
      <c r="M118">
        <v>1442638800</v>
      </c>
      <c r="N118" s="5">
        <f>(((L118/60)/60)/24)+DATE(1970,1,1)</f>
        <v>42265.208333333328</v>
      </c>
      <c r="O118" s="5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RIGHT(R118,LEN(R118)-FIND("/",R118))</f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ROUND((E119/D119)*100,0)</f>
        <v>174</v>
      </c>
      <c r="G119" t="s">
        <v>20</v>
      </c>
      <c r="H119">
        <v>275</v>
      </c>
      <c r="I119">
        <f>ROUND(IFERROR(E119/H119,0),2)</f>
        <v>30.99</v>
      </c>
      <c r="J119" t="s">
        <v>21</v>
      </c>
      <c r="K119" t="s">
        <v>22</v>
      </c>
      <c r="L119">
        <v>1316667600</v>
      </c>
      <c r="M119">
        <v>1317186000</v>
      </c>
      <c r="N119" s="5">
        <f>(((L119/60)/60)/24)+DATE(1970,1,1)</f>
        <v>40808.208333333336</v>
      </c>
      <c r="O119" s="5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LEFT(R119,FIND("/",R119)-1)</f>
        <v>film &amp; video</v>
      </c>
      <c r="T119" t="str">
        <f>RIGHT(R119,LEN(R119)-FIND("/",R119))</f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ROUND((E120/D120)*100,0)</f>
        <v>118</v>
      </c>
      <c r="G120" t="s">
        <v>20</v>
      </c>
      <c r="H120">
        <v>67</v>
      </c>
      <c r="I120">
        <f>ROUND(IFERROR(E120/H120,0),2)</f>
        <v>94.79</v>
      </c>
      <c r="J120" t="s">
        <v>21</v>
      </c>
      <c r="K120" t="s">
        <v>22</v>
      </c>
      <c r="L120">
        <v>1390716000</v>
      </c>
      <c r="M120">
        <v>1391234400</v>
      </c>
      <c r="N120" s="5">
        <f>(((L120/60)/60)/24)+DATE(1970,1,1)</f>
        <v>41665.25</v>
      </c>
      <c r="O120" s="5">
        <f>(((M120/60)/60)/24)+DATE(1970,1,1)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LEFT(R120,FIND("/",R120)-1)</f>
        <v>photography</v>
      </c>
      <c r="T120" t="str">
        <f>RIGHT(R120,LEN(R120)-FIND("/",R120))</f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ROUND((E121/D121)*100,0)</f>
        <v>215</v>
      </c>
      <c r="G121" t="s">
        <v>20</v>
      </c>
      <c r="H121">
        <v>154</v>
      </c>
      <c r="I121">
        <f>ROUND(IFERROR(E121/H121,0),2)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5">
        <f>(((L121/60)/60)/24)+DATE(1970,1,1)</f>
        <v>41806.208333333336</v>
      </c>
      <c r="O121" s="5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LEFT(R121,FIND("/",R121)-1)</f>
        <v>film &amp; video</v>
      </c>
      <c r="T121" t="str">
        <f>RIGHT(R121,LEN(R121)-FIND("/",R121))</f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ROUND((E122/D122)*100,0)</f>
        <v>149</v>
      </c>
      <c r="G122" t="s">
        <v>20</v>
      </c>
      <c r="H122">
        <v>1782</v>
      </c>
      <c r="I122">
        <f>ROUND(IFERROR(E122/H122,0),2)</f>
        <v>63</v>
      </c>
      <c r="J122" t="s">
        <v>21</v>
      </c>
      <c r="K122" t="s">
        <v>22</v>
      </c>
      <c r="L122">
        <v>1429246800</v>
      </c>
      <c r="M122">
        <v>1429592400</v>
      </c>
      <c r="N122" s="5">
        <f>(((L122/60)/60)/24)+DATE(1970,1,1)</f>
        <v>42111.208333333328</v>
      </c>
      <c r="O122" s="5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LEFT(R122,FIND("/",R122)-1)</f>
        <v>games</v>
      </c>
      <c r="T122" t="str">
        <f>RIGHT(R122,LEN(R122)-FIND("/",R122))</f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ROUND((E123/D123)*100,0)</f>
        <v>219</v>
      </c>
      <c r="G123" t="s">
        <v>20</v>
      </c>
      <c r="H123">
        <v>903</v>
      </c>
      <c r="I123">
        <f>ROUND(IFERROR(E123/H123,0),2)</f>
        <v>110.03</v>
      </c>
      <c r="J123" t="s">
        <v>21</v>
      </c>
      <c r="K123" t="s">
        <v>22</v>
      </c>
      <c r="L123">
        <v>1412485200</v>
      </c>
      <c r="M123">
        <v>1413608400</v>
      </c>
      <c r="N123" s="5">
        <f>(((L123/60)/60)/24)+DATE(1970,1,1)</f>
        <v>41917.208333333336</v>
      </c>
      <c r="O123" s="5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LEFT(R123,FIND("/",R123)-1)</f>
        <v>games</v>
      </c>
      <c r="T123" t="str">
        <f>RIGHT(R123,LEN(R123)-FIND("/",R123))</f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ROUND((E124/D124)*100,0)</f>
        <v>64</v>
      </c>
      <c r="G124" t="s">
        <v>14</v>
      </c>
      <c r="H124">
        <v>3387</v>
      </c>
      <c r="I124">
        <f>ROUND(IFERROR(E124/H124,0),2)</f>
        <v>26</v>
      </c>
      <c r="J124" t="s">
        <v>21</v>
      </c>
      <c r="K124" t="s">
        <v>22</v>
      </c>
      <c r="L124">
        <v>1417068000</v>
      </c>
      <c r="M124">
        <v>1419400800</v>
      </c>
      <c r="N124" s="5">
        <f>(((L124/60)/60)/24)+DATE(1970,1,1)</f>
        <v>41970.25</v>
      </c>
      <c r="O124" s="5">
        <f>(((M124/60)/60)/24)+DATE(1970,1,1)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RIGHT(R124,LEN(R124)-FIND("/",R124))</f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ROUND((E125/D125)*100,0)</f>
        <v>19</v>
      </c>
      <c r="G125" t="s">
        <v>14</v>
      </c>
      <c r="H125">
        <v>662</v>
      </c>
      <c r="I125">
        <f>ROUND(IFERROR(E125/H125,0),2)</f>
        <v>49.99</v>
      </c>
      <c r="J125" t="s">
        <v>15</v>
      </c>
      <c r="K125" t="s">
        <v>16</v>
      </c>
      <c r="L125">
        <v>1448344800</v>
      </c>
      <c r="M125">
        <v>1448604000</v>
      </c>
      <c r="N125" s="5">
        <f>(((L125/60)/60)/24)+DATE(1970,1,1)</f>
        <v>42332.25</v>
      </c>
      <c r="O125" s="5">
        <f>(((M125/60)/60)/24)+DATE(1970,1,1)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RIGHT(R125,LEN(R125)-FIND("/",R125))</f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ROUND((E126/D126)*100,0)</f>
        <v>368</v>
      </c>
      <c r="G126" t="s">
        <v>20</v>
      </c>
      <c r="H126">
        <v>94</v>
      </c>
      <c r="I126">
        <f>ROUND(IFERROR(E126/H126,0),2)</f>
        <v>101.72</v>
      </c>
      <c r="J126" t="s">
        <v>107</v>
      </c>
      <c r="K126" t="s">
        <v>108</v>
      </c>
      <c r="L126">
        <v>1557723600</v>
      </c>
      <c r="M126">
        <v>1562302800</v>
      </c>
      <c r="N126" s="5">
        <f>(((L126/60)/60)/24)+DATE(1970,1,1)</f>
        <v>43598.208333333328</v>
      </c>
      <c r="O126" s="5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LEFT(R126,FIND("/",R126)-1)</f>
        <v>photography</v>
      </c>
      <c r="T126" t="str">
        <f>RIGHT(R126,LEN(R126)-FIND("/",R126))</f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ROUND((E127/D127)*100,0)</f>
        <v>160</v>
      </c>
      <c r="G127" t="s">
        <v>20</v>
      </c>
      <c r="H127">
        <v>180</v>
      </c>
      <c r="I127">
        <f>ROUND(IFERROR(E127/H127,0),2)</f>
        <v>47.08</v>
      </c>
      <c r="J127" t="s">
        <v>21</v>
      </c>
      <c r="K127" t="s">
        <v>22</v>
      </c>
      <c r="L127">
        <v>1537333200</v>
      </c>
      <c r="M127">
        <v>1537678800</v>
      </c>
      <c r="N127" s="5">
        <f>(((L127/60)/60)/24)+DATE(1970,1,1)</f>
        <v>43362.208333333328</v>
      </c>
      <c r="O127" s="5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LEFT(R127,FIND("/",R127)-1)</f>
        <v>theater</v>
      </c>
      <c r="T127" t="str">
        <f>RIGHT(R127,LEN(R127)-FIND("/",R127))</f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ROUND((E128/D128)*100,0)</f>
        <v>39</v>
      </c>
      <c r="G128" t="s">
        <v>14</v>
      </c>
      <c r="H128">
        <v>774</v>
      </c>
      <c r="I128">
        <f>ROUND(IFERROR(E128/H128,0),2)</f>
        <v>89.94</v>
      </c>
      <c r="J128" t="s">
        <v>21</v>
      </c>
      <c r="K128" t="s">
        <v>22</v>
      </c>
      <c r="L128">
        <v>1471150800</v>
      </c>
      <c r="M128">
        <v>1473570000</v>
      </c>
      <c r="N128" s="5">
        <f>(((L128/60)/60)/24)+DATE(1970,1,1)</f>
        <v>42596.208333333328</v>
      </c>
      <c r="O128" s="5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RIGHT(R128,LEN(R128)-FIND("/",R128))</f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ROUND((E129/D129)*100,0)</f>
        <v>51</v>
      </c>
      <c r="G129" t="s">
        <v>14</v>
      </c>
      <c r="H129">
        <v>672</v>
      </c>
      <c r="I129">
        <f>ROUND(IFERROR(E129/H129,0),2)</f>
        <v>78.97</v>
      </c>
      <c r="J129" t="s">
        <v>15</v>
      </c>
      <c r="K129" t="s">
        <v>16</v>
      </c>
      <c r="L129">
        <v>1273640400</v>
      </c>
      <c r="M129">
        <v>1273899600</v>
      </c>
      <c r="N129" s="5">
        <f>(((L129/60)/60)/24)+DATE(1970,1,1)</f>
        <v>40310.208333333336</v>
      </c>
      <c r="O129" s="5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RIGHT(R129,LEN(R129)-FIND("/",R129))</f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ROUND((E130/D130)*100,0)</f>
        <v>60</v>
      </c>
      <c r="G130" t="s">
        <v>74</v>
      </c>
      <c r="H130">
        <v>532</v>
      </c>
      <c r="I130">
        <f>ROUND(IFERROR(E130/H130,0),2)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5">
        <f>(((L130/60)/60)/24)+DATE(1970,1,1)</f>
        <v>40417.208333333336</v>
      </c>
      <c r="O130" s="5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RIGHT(R130,LEN(R130)-FIND("/",R130))</f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ROUND((E131/D131)*100,0)</f>
        <v>3</v>
      </c>
      <c r="G131" t="s">
        <v>74</v>
      </c>
      <c r="H131">
        <v>55</v>
      </c>
      <c r="I131">
        <f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5">
        <f>(((L131/60)/60)/24)+DATE(1970,1,1)</f>
        <v>42038.25</v>
      </c>
      <c r="O131" s="5">
        <f>(((M131/60)/60)/24)+DATE(1970,1,1)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RIGHT(R131,LEN(R131)-FIND("/",R131))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ROUND((E132/D132)*100,0)</f>
        <v>155</v>
      </c>
      <c r="G132" t="s">
        <v>20</v>
      </c>
      <c r="H132">
        <v>533</v>
      </c>
      <c r="I132">
        <f>ROUND(IFERROR(E132/H132,0),2)</f>
        <v>28</v>
      </c>
      <c r="J132" t="s">
        <v>36</v>
      </c>
      <c r="K132" t="s">
        <v>37</v>
      </c>
      <c r="L132">
        <v>1319605200</v>
      </c>
      <c r="M132">
        <v>1320991200</v>
      </c>
      <c r="N132" s="5">
        <f>(((L132/60)/60)/24)+DATE(1970,1,1)</f>
        <v>40842.208333333336</v>
      </c>
      <c r="O132" s="5">
        <f>(((M132/60)/60)/24)+DATE(1970,1,1)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LEFT(R132,FIND("/",R132)-1)</f>
        <v>film &amp; video</v>
      </c>
      <c r="T132" t="str">
        <f>RIGHT(R132,LEN(R132)-FIND("/",R132))</f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ROUND((E133/D133)*100,0)</f>
        <v>101</v>
      </c>
      <c r="G133" t="s">
        <v>20</v>
      </c>
      <c r="H133">
        <v>2443</v>
      </c>
      <c r="I133">
        <f>ROUND(IFERROR(E133/H133,0),2)</f>
        <v>68</v>
      </c>
      <c r="J133" t="s">
        <v>40</v>
      </c>
      <c r="K133" t="s">
        <v>41</v>
      </c>
      <c r="L133">
        <v>1385704800</v>
      </c>
      <c r="M133">
        <v>1386828000</v>
      </c>
      <c r="N133" s="5">
        <f>(((L133/60)/60)/24)+DATE(1970,1,1)</f>
        <v>41607.25</v>
      </c>
      <c r="O133" s="5">
        <f>(((M133/60)/60)/24)+DATE(1970,1,1)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LEFT(R133,FIND("/",R133)-1)</f>
        <v>technology</v>
      </c>
      <c r="T133" t="str">
        <f>RIGHT(R133,LEN(R133)-FIND("/",R133))</f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ROUND((E134/D134)*100,0)</f>
        <v>116</v>
      </c>
      <c r="G134" t="s">
        <v>20</v>
      </c>
      <c r="H134">
        <v>89</v>
      </c>
      <c r="I134">
        <f>ROUND(IFERROR(E134/H134,0),2)</f>
        <v>43.08</v>
      </c>
      <c r="J134" t="s">
        <v>21</v>
      </c>
      <c r="K134" t="s">
        <v>22</v>
      </c>
      <c r="L134">
        <v>1515736800</v>
      </c>
      <c r="M134">
        <v>1517119200</v>
      </c>
      <c r="N134" s="5">
        <f>(((L134/60)/60)/24)+DATE(1970,1,1)</f>
        <v>43112.25</v>
      </c>
      <c r="O134" s="5">
        <f>(((M134/60)/60)/24)+DATE(1970,1,1)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LEFT(R134,FIND("/",R134)-1)</f>
        <v>theater</v>
      </c>
      <c r="T134" t="str">
        <f>RIGHT(R134,LEN(R134)-FIND("/",R134))</f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ROUND((E135/D135)*100,0)</f>
        <v>311</v>
      </c>
      <c r="G135" t="s">
        <v>20</v>
      </c>
      <c r="H135">
        <v>159</v>
      </c>
      <c r="I135">
        <f>ROUND(IFERROR(E135/H135,0),2)</f>
        <v>87.96</v>
      </c>
      <c r="J135" t="s">
        <v>21</v>
      </c>
      <c r="K135" t="s">
        <v>22</v>
      </c>
      <c r="L135">
        <v>1313125200</v>
      </c>
      <c r="M135">
        <v>1315026000</v>
      </c>
      <c r="N135" s="5">
        <f>(((L135/60)/60)/24)+DATE(1970,1,1)</f>
        <v>40767.208333333336</v>
      </c>
      <c r="O135" s="5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LEFT(R135,FIND("/",R135)-1)</f>
        <v>music</v>
      </c>
      <c r="T135" t="str">
        <f>RIGHT(R135,LEN(R135)-FIND("/",R135))</f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ROUND((E136/D136)*100,0)</f>
        <v>90</v>
      </c>
      <c r="G136" t="s">
        <v>14</v>
      </c>
      <c r="H136">
        <v>940</v>
      </c>
      <c r="I136">
        <f>ROUND(IFERROR(E136/H136,0),2)</f>
        <v>94.99</v>
      </c>
      <c r="J136" t="s">
        <v>98</v>
      </c>
      <c r="K136" t="s">
        <v>99</v>
      </c>
      <c r="L136">
        <v>1308459600</v>
      </c>
      <c r="M136">
        <v>1312693200</v>
      </c>
      <c r="N136" s="5">
        <f>(((L136/60)/60)/24)+DATE(1970,1,1)</f>
        <v>40713.208333333336</v>
      </c>
      <c r="O136" s="5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RIGHT(R136,LEN(R136)-FIND("/",R136))</f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ROUND((E137/D137)*100,0)</f>
        <v>71</v>
      </c>
      <c r="G137" t="s">
        <v>14</v>
      </c>
      <c r="H137">
        <v>117</v>
      </c>
      <c r="I137">
        <f>ROUND(IFERROR(E137/H137,0),2)</f>
        <v>46.91</v>
      </c>
      <c r="J137" t="s">
        <v>21</v>
      </c>
      <c r="K137" t="s">
        <v>22</v>
      </c>
      <c r="L137">
        <v>1362636000</v>
      </c>
      <c r="M137">
        <v>1363064400</v>
      </c>
      <c r="N137" s="5">
        <f>(((L137/60)/60)/24)+DATE(1970,1,1)</f>
        <v>41340.25</v>
      </c>
      <c r="O137" s="5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RIGHT(R137,LEN(R137)-FIND("/",R137))</f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ROUND((E138/D138)*100,0)</f>
        <v>3</v>
      </c>
      <c r="G138" t="s">
        <v>74</v>
      </c>
      <c r="H138">
        <v>58</v>
      </c>
      <c r="I138">
        <f>ROUND(IFERROR(E138/H138,0),2)</f>
        <v>46.91</v>
      </c>
      <c r="J138" t="s">
        <v>21</v>
      </c>
      <c r="K138" t="s">
        <v>22</v>
      </c>
      <c r="L138">
        <v>1402117200</v>
      </c>
      <c r="M138">
        <v>1403154000</v>
      </c>
      <c r="N138" s="5">
        <f>(((L138/60)/60)/24)+DATE(1970,1,1)</f>
        <v>41797.208333333336</v>
      </c>
      <c r="O138" s="5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RIGHT(R138,LEN(R138)-FIND("/",R138))</f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ROUND((E139/D139)*100,0)</f>
        <v>262</v>
      </c>
      <c r="G139" t="s">
        <v>20</v>
      </c>
      <c r="H139">
        <v>50</v>
      </c>
      <c r="I139">
        <f>ROUND(IFERROR(E139/H139,0),2)</f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>(((L139/60)/60)/24)+DATE(1970,1,1)</f>
        <v>40457.208333333336</v>
      </c>
      <c r="O139" s="5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LEFT(R139,FIND("/",R139)-1)</f>
        <v>publishing</v>
      </c>
      <c r="T139" t="str">
        <f>RIGHT(R139,LEN(R139)-FIND("/",R139))</f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ROUND((E140/D140)*100,0)</f>
        <v>96</v>
      </c>
      <c r="G140" t="s">
        <v>14</v>
      </c>
      <c r="H140">
        <v>115</v>
      </c>
      <c r="I140">
        <f>ROUND(IFERROR(E140/H140,0),2)</f>
        <v>80.14</v>
      </c>
      <c r="J140" t="s">
        <v>21</v>
      </c>
      <c r="K140" t="s">
        <v>22</v>
      </c>
      <c r="L140">
        <v>1348808400</v>
      </c>
      <c r="M140">
        <v>1349326800</v>
      </c>
      <c r="N140" s="5">
        <f>(((L140/60)/60)/24)+DATE(1970,1,1)</f>
        <v>41180.208333333336</v>
      </c>
      <c r="O140" s="5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RIGHT(R140,LEN(R140)-FIND("/",R140))</f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ROUND((E141/D141)*100,0)</f>
        <v>21</v>
      </c>
      <c r="G141" t="s">
        <v>14</v>
      </c>
      <c r="H141">
        <v>326</v>
      </c>
      <c r="I141">
        <f>ROUND(IFERROR(E141/H141,0),2)</f>
        <v>59.04</v>
      </c>
      <c r="J141" t="s">
        <v>21</v>
      </c>
      <c r="K141" t="s">
        <v>22</v>
      </c>
      <c r="L141">
        <v>1429592400</v>
      </c>
      <c r="M141">
        <v>1430974800</v>
      </c>
      <c r="N141" s="5">
        <f>(((L141/60)/60)/24)+DATE(1970,1,1)</f>
        <v>42115.208333333328</v>
      </c>
      <c r="O141" s="5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RIGHT(R141,LEN(R141)-FIND("/",R141))</f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ROUND((E142/D142)*100,0)</f>
        <v>223</v>
      </c>
      <c r="G142" t="s">
        <v>20</v>
      </c>
      <c r="H142">
        <v>186</v>
      </c>
      <c r="I142">
        <f>ROUND(IFERROR(E142/H142,0),2)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5">
        <f>(((L142/60)/60)/24)+DATE(1970,1,1)</f>
        <v>43156.25</v>
      </c>
      <c r="O142" s="5">
        <f>(((M142/60)/60)/24)+DATE(1970,1,1)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>RIGHT(R142,LEN(R142)-FIND("/",R142))</f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ROUND((E143/D143)*100,0)</f>
        <v>102</v>
      </c>
      <c r="G143" t="s">
        <v>20</v>
      </c>
      <c r="H143">
        <v>1071</v>
      </c>
      <c r="I143">
        <f>ROUND(IFERROR(E143/H143,0),2)</f>
        <v>60.99</v>
      </c>
      <c r="J143" t="s">
        <v>21</v>
      </c>
      <c r="K143" t="s">
        <v>22</v>
      </c>
      <c r="L143">
        <v>1434085200</v>
      </c>
      <c r="M143">
        <v>1434603600</v>
      </c>
      <c r="N143" s="5">
        <f>(((L143/60)/60)/24)+DATE(1970,1,1)</f>
        <v>42167.208333333328</v>
      </c>
      <c r="O143" s="5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LEFT(R143,FIND("/",R143)-1)</f>
        <v>technology</v>
      </c>
      <c r="T143" t="str">
        <f>RIGHT(R143,LEN(R143)-FIND("/",R143))</f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ROUND((E144/D144)*100,0)</f>
        <v>230</v>
      </c>
      <c r="G144" t="s">
        <v>20</v>
      </c>
      <c r="H144">
        <v>117</v>
      </c>
      <c r="I144">
        <f>ROUND(IFERROR(E144/H144,0),2)</f>
        <v>98.31</v>
      </c>
      <c r="J144" t="s">
        <v>21</v>
      </c>
      <c r="K144" t="s">
        <v>22</v>
      </c>
      <c r="L144">
        <v>1333688400</v>
      </c>
      <c r="M144">
        <v>1337230800</v>
      </c>
      <c r="N144" s="5">
        <f>(((L144/60)/60)/24)+DATE(1970,1,1)</f>
        <v>41005.208333333336</v>
      </c>
      <c r="O144" s="5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LEFT(R144,FIND("/",R144)-1)</f>
        <v>technology</v>
      </c>
      <c r="T144" t="str">
        <f>RIGHT(R144,LEN(R144)-FIND("/",R144))</f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ROUND((E145/D145)*100,0)</f>
        <v>136</v>
      </c>
      <c r="G145" t="s">
        <v>20</v>
      </c>
      <c r="H145">
        <v>70</v>
      </c>
      <c r="I145">
        <f>ROUND(IFERROR(E145/H145,0),2)</f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>(((L145/60)/60)/24)+DATE(1970,1,1)</f>
        <v>40357.208333333336</v>
      </c>
      <c r="O145" s="5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LEFT(R145,FIND("/",R145)-1)</f>
        <v>music</v>
      </c>
      <c r="T145" t="str">
        <f>RIGHT(R145,LEN(R145)-FIND("/",R145))</f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ROUND((E146/D146)*100,0)</f>
        <v>129</v>
      </c>
      <c r="G146" t="s">
        <v>20</v>
      </c>
      <c r="H146">
        <v>135</v>
      </c>
      <c r="I146">
        <f>ROUND(IFERROR(E146/H146,0),2)</f>
        <v>86.07</v>
      </c>
      <c r="J146" t="s">
        <v>21</v>
      </c>
      <c r="K146" t="s">
        <v>22</v>
      </c>
      <c r="L146">
        <v>1560747600</v>
      </c>
      <c r="M146">
        <v>1561438800</v>
      </c>
      <c r="N146" s="5">
        <f>(((L146/60)/60)/24)+DATE(1970,1,1)</f>
        <v>43633.208333333328</v>
      </c>
      <c r="O146" s="5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LEFT(R146,FIND("/",R146)-1)</f>
        <v>theater</v>
      </c>
      <c r="T146" t="str">
        <f>RIGHT(R146,LEN(R146)-FIND("/",R146))</f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ROUND((E147/D147)*100,0)</f>
        <v>237</v>
      </c>
      <c r="G147" t="s">
        <v>20</v>
      </c>
      <c r="H147">
        <v>768</v>
      </c>
      <c r="I147">
        <f>ROUND(IFERROR(E147/H147,0),2)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5">
        <f>(((L147/60)/60)/24)+DATE(1970,1,1)</f>
        <v>41889.208333333336</v>
      </c>
      <c r="O147" s="5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LEFT(R147,FIND("/",R147)-1)</f>
        <v>technology</v>
      </c>
      <c r="T147" t="str">
        <f>RIGHT(R147,LEN(R147)-FIND("/",R147))</f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ROUND((E148/D148)*100,0)</f>
        <v>17</v>
      </c>
      <c r="G148" t="s">
        <v>74</v>
      </c>
      <c r="H148">
        <v>51</v>
      </c>
      <c r="I148">
        <f>ROUND(IFERROR(E148/H148,0),2)</f>
        <v>29.76</v>
      </c>
      <c r="J148" t="s">
        <v>21</v>
      </c>
      <c r="K148" t="s">
        <v>22</v>
      </c>
      <c r="L148">
        <v>1320732000</v>
      </c>
      <c r="M148">
        <v>1322460000</v>
      </c>
      <c r="N148" s="5">
        <f>(((L148/60)/60)/24)+DATE(1970,1,1)</f>
        <v>40855.25</v>
      </c>
      <c r="O148" s="5">
        <f>(((M148/60)/60)/24)+DATE(1970,1,1)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RIGHT(R148,LEN(R148)-FIND("/",R148))</f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ROUND((E149/D149)*100,0)</f>
        <v>112</v>
      </c>
      <c r="G149" t="s">
        <v>20</v>
      </c>
      <c r="H149">
        <v>199</v>
      </c>
      <c r="I149">
        <f>ROUND(IFERROR(E149/H149,0),2)</f>
        <v>46.92</v>
      </c>
      <c r="J149" t="s">
        <v>21</v>
      </c>
      <c r="K149" t="s">
        <v>22</v>
      </c>
      <c r="L149">
        <v>1465794000</v>
      </c>
      <c r="M149">
        <v>1466312400</v>
      </c>
      <c r="N149" s="5">
        <f>(((L149/60)/60)/24)+DATE(1970,1,1)</f>
        <v>42534.208333333328</v>
      </c>
      <c r="O149" s="5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LEFT(R149,FIND("/",R149)-1)</f>
        <v>theater</v>
      </c>
      <c r="T149" t="str">
        <f>RIGHT(R149,LEN(R149)-FIND("/",R149))</f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ROUND((E150/D150)*100,0)</f>
        <v>121</v>
      </c>
      <c r="G150" t="s">
        <v>20</v>
      </c>
      <c r="H150">
        <v>107</v>
      </c>
      <c r="I150">
        <f>ROUND(IFERROR(E150/H150,0),2)</f>
        <v>105.19</v>
      </c>
      <c r="J150" t="s">
        <v>21</v>
      </c>
      <c r="K150" t="s">
        <v>22</v>
      </c>
      <c r="L150">
        <v>1500958800</v>
      </c>
      <c r="M150">
        <v>1501736400</v>
      </c>
      <c r="N150" s="5">
        <f>(((L150/60)/60)/24)+DATE(1970,1,1)</f>
        <v>42941.208333333328</v>
      </c>
      <c r="O150" s="5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LEFT(R150,FIND("/",R150)-1)</f>
        <v>technology</v>
      </c>
      <c r="T150" t="str">
        <f>RIGHT(R150,LEN(R150)-FIND("/",R150))</f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ROUND((E151/D151)*100,0)</f>
        <v>220</v>
      </c>
      <c r="G151" t="s">
        <v>20</v>
      </c>
      <c r="H151">
        <v>195</v>
      </c>
      <c r="I151">
        <f>ROUND(IFERROR(E151/H151,0),2)</f>
        <v>69.91</v>
      </c>
      <c r="J151" t="s">
        <v>21</v>
      </c>
      <c r="K151" t="s">
        <v>22</v>
      </c>
      <c r="L151">
        <v>1357020000</v>
      </c>
      <c r="M151">
        <v>1361512800</v>
      </c>
      <c r="N151" s="5">
        <f>(((L151/60)/60)/24)+DATE(1970,1,1)</f>
        <v>41275.25</v>
      </c>
      <c r="O151" s="5">
        <f>(((M151/60)/60)/24)+DATE(1970,1,1)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LEFT(R151,FIND("/",R151)-1)</f>
        <v>music</v>
      </c>
      <c r="T151" t="str">
        <f>RIGHT(R151,LEN(R151)-FIND("/",R151))</f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ROUND((E152/D152)*100,0)</f>
        <v>1</v>
      </c>
      <c r="G152" t="s">
        <v>14</v>
      </c>
      <c r="H152">
        <v>1</v>
      </c>
      <c r="I152">
        <f>ROUND(IFERROR(E152/H152,0),2)</f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>(((L152/60)/60)/24)+DATE(1970,1,1)</f>
        <v>43450.25</v>
      </c>
      <c r="O152" s="5">
        <f>(((M152/60)/60)/24)+DATE(1970,1,1)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RIGHT(R152,LEN(R152)-FIND("/",R152))</f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ROUND((E153/D153)*100,0)</f>
        <v>64</v>
      </c>
      <c r="G153" t="s">
        <v>14</v>
      </c>
      <c r="H153">
        <v>1467</v>
      </c>
      <c r="I153">
        <f>ROUND(IFERROR(E153/H153,0),2)</f>
        <v>60.01</v>
      </c>
      <c r="J153" t="s">
        <v>21</v>
      </c>
      <c r="K153" t="s">
        <v>22</v>
      </c>
      <c r="L153">
        <v>1402290000</v>
      </c>
      <c r="M153">
        <v>1406696400</v>
      </c>
      <c r="N153" s="5">
        <f>(((L153/60)/60)/24)+DATE(1970,1,1)</f>
        <v>41799.208333333336</v>
      </c>
      <c r="O153" s="5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RIGHT(R153,LEN(R153)-FIND("/",R153))</f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ROUND((E154/D154)*100,0)</f>
        <v>423</v>
      </c>
      <c r="G154" t="s">
        <v>20</v>
      </c>
      <c r="H154">
        <v>3376</v>
      </c>
      <c r="I154">
        <f>ROUND(IFERROR(E154/H154,0),2)</f>
        <v>52.01</v>
      </c>
      <c r="J154" t="s">
        <v>21</v>
      </c>
      <c r="K154" t="s">
        <v>22</v>
      </c>
      <c r="L154">
        <v>1487311200</v>
      </c>
      <c r="M154">
        <v>1487916000</v>
      </c>
      <c r="N154" s="5">
        <f>(((L154/60)/60)/24)+DATE(1970,1,1)</f>
        <v>42783.25</v>
      </c>
      <c r="O154" s="5">
        <f>(((M154/60)/60)/24)+DATE(1970,1,1)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LEFT(R154,FIND("/",R154)-1)</f>
        <v>music</v>
      </c>
      <c r="T154" t="str">
        <f>RIGHT(R154,LEN(R154)-FIND("/",R154))</f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ROUND((E155/D155)*100,0)</f>
        <v>93</v>
      </c>
      <c r="G155" t="s">
        <v>14</v>
      </c>
      <c r="H155">
        <v>5681</v>
      </c>
      <c r="I155">
        <f>ROUND(IFERROR(E155/H155,0),2)</f>
        <v>31</v>
      </c>
      <c r="J155" t="s">
        <v>21</v>
      </c>
      <c r="K155" t="s">
        <v>22</v>
      </c>
      <c r="L155">
        <v>1350622800</v>
      </c>
      <c r="M155">
        <v>1351141200</v>
      </c>
      <c r="N155" s="5">
        <f>(((L155/60)/60)/24)+DATE(1970,1,1)</f>
        <v>41201.208333333336</v>
      </c>
      <c r="O155" s="5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RIGHT(R155,LEN(R155)-FIND("/",R155))</f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ROUND((E156/D156)*100,0)</f>
        <v>59</v>
      </c>
      <c r="G156" t="s">
        <v>14</v>
      </c>
      <c r="H156">
        <v>1059</v>
      </c>
      <c r="I156">
        <f>ROUND(IFERROR(E156/H156,0),2)</f>
        <v>95.04</v>
      </c>
      <c r="J156" t="s">
        <v>21</v>
      </c>
      <c r="K156" t="s">
        <v>22</v>
      </c>
      <c r="L156">
        <v>1463029200</v>
      </c>
      <c r="M156">
        <v>1465016400</v>
      </c>
      <c r="N156" s="5">
        <f>(((L156/60)/60)/24)+DATE(1970,1,1)</f>
        <v>42502.208333333328</v>
      </c>
      <c r="O156" s="5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RIGHT(R156,LEN(R156)-FIND("/",R156))</f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ROUND((E157/D157)*100,0)</f>
        <v>65</v>
      </c>
      <c r="G157" t="s">
        <v>14</v>
      </c>
      <c r="H157">
        <v>1194</v>
      </c>
      <c r="I157">
        <f>ROUND(IFERROR(E157/H157,0),2)</f>
        <v>75.97</v>
      </c>
      <c r="J157" t="s">
        <v>21</v>
      </c>
      <c r="K157" t="s">
        <v>22</v>
      </c>
      <c r="L157">
        <v>1269493200</v>
      </c>
      <c r="M157">
        <v>1270789200</v>
      </c>
      <c r="N157" s="5">
        <f>(((L157/60)/60)/24)+DATE(1970,1,1)</f>
        <v>40262.208333333336</v>
      </c>
      <c r="O157" s="5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RIGHT(R157,LEN(R157)-FIND("/",R157))</f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ROUND((E158/D158)*100,0)</f>
        <v>74</v>
      </c>
      <c r="G158" t="s">
        <v>74</v>
      </c>
      <c r="H158">
        <v>379</v>
      </c>
      <c r="I158">
        <f>ROUND(IFERROR(E158/H158,0),2)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5">
        <f>(((L158/60)/60)/24)+DATE(1970,1,1)</f>
        <v>43743.208333333328</v>
      </c>
      <c r="O158" s="5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RIGHT(R158,LEN(R158)-FIND("/",R158))</f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ROUND((E159/D159)*100,0)</f>
        <v>53</v>
      </c>
      <c r="G159" t="s">
        <v>14</v>
      </c>
      <c r="H159">
        <v>30</v>
      </c>
      <c r="I159">
        <f>ROUND(IFERROR(E159/H159,0),2)</f>
        <v>73.73</v>
      </c>
      <c r="J159" t="s">
        <v>26</v>
      </c>
      <c r="K159" t="s">
        <v>27</v>
      </c>
      <c r="L159">
        <v>1388383200</v>
      </c>
      <c r="M159">
        <v>1389420000</v>
      </c>
      <c r="N159" s="5">
        <f>(((L159/60)/60)/24)+DATE(1970,1,1)</f>
        <v>41638.25</v>
      </c>
      <c r="O159" s="5">
        <f>(((M159/60)/60)/24)+DATE(1970,1,1)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RIGHT(R159,LEN(R159)-FIND("/",R159))</f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ROUND((E160/D160)*100,0)</f>
        <v>221</v>
      </c>
      <c r="G160" t="s">
        <v>20</v>
      </c>
      <c r="H160">
        <v>41</v>
      </c>
      <c r="I160">
        <f>ROUND(IFERROR(E160/H160,0),2)</f>
        <v>113.17</v>
      </c>
      <c r="J160" t="s">
        <v>21</v>
      </c>
      <c r="K160" t="s">
        <v>22</v>
      </c>
      <c r="L160">
        <v>1449554400</v>
      </c>
      <c r="M160">
        <v>1449640800</v>
      </c>
      <c r="N160" s="5">
        <f>(((L160/60)/60)/24)+DATE(1970,1,1)</f>
        <v>42346.25</v>
      </c>
      <c r="O160" s="5">
        <f>(((M160/60)/60)/24)+DATE(1970,1,1)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LEFT(R160,FIND("/",R160)-1)</f>
        <v>music</v>
      </c>
      <c r="T160" t="str">
        <f>RIGHT(R160,LEN(R160)-FIND("/",R160))</f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ROUND((E161/D161)*100,0)</f>
        <v>100</v>
      </c>
      <c r="G161" t="s">
        <v>20</v>
      </c>
      <c r="H161">
        <v>1821</v>
      </c>
      <c r="I161">
        <f>ROUND(IFERROR(E161/H161,0),2)</f>
        <v>105.01</v>
      </c>
      <c r="J161" t="s">
        <v>21</v>
      </c>
      <c r="K161" t="s">
        <v>22</v>
      </c>
      <c r="L161">
        <v>1553662800</v>
      </c>
      <c r="M161">
        <v>1555218000</v>
      </c>
      <c r="N161" s="5">
        <f>(((L161/60)/60)/24)+DATE(1970,1,1)</f>
        <v>43551.208333333328</v>
      </c>
      <c r="O161" s="5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LEFT(R161,FIND("/",R161)-1)</f>
        <v>theater</v>
      </c>
      <c r="T161" t="str">
        <f>RIGHT(R161,LEN(R161)-FIND("/",R161))</f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ROUND((E162/D162)*100,0)</f>
        <v>162</v>
      </c>
      <c r="G162" t="s">
        <v>20</v>
      </c>
      <c r="H162">
        <v>164</v>
      </c>
      <c r="I162">
        <f>ROUND(IFERROR(E162/H162,0),2)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5">
        <f>(((L162/60)/60)/24)+DATE(1970,1,1)</f>
        <v>43582.208333333328</v>
      </c>
      <c r="O162" s="5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LEFT(R162,FIND("/",R162)-1)</f>
        <v>technology</v>
      </c>
      <c r="T162" t="str">
        <f>RIGHT(R162,LEN(R162)-FIND("/",R162))</f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ROUND((E163/D163)*100,0)</f>
        <v>78</v>
      </c>
      <c r="G163" t="s">
        <v>14</v>
      </c>
      <c r="H163">
        <v>75</v>
      </c>
      <c r="I163">
        <f>ROUND(IFERROR(E163/H163,0),2)</f>
        <v>57.33</v>
      </c>
      <c r="J163" t="s">
        <v>21</v>
      </c>
      <c r="K163" t="s">
        <v>22</v>
      </c>
      <c r="L163">
        <v>1442984400</v>
      </c>
      <c r="M163">
        <v>1443502800</v>
      </c>
      <c r="N163" s="5">
        <f>(((L163/60)/60)/24)+DATE(1970,1,1)</f>
        <v>42270.208333333328</v>
      </c>
      <c r="O163" s="5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RIGHT(R163,LEN(R163)-FIND("/",R163))</f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ROUND((E164/D164)*100,0)</f>
        <v>150</v>
      </c>
      <c r="G164" t="s">
        <v>20</v>
      </c>
      <c r="H164">
        <v>157</v>
      </c>
      <c r="I164">
        <f>ROUND(IFERROR(E164/H164,0),2)</f>
        <v>58.18</v>
      </c>
      <c r="J164" t="s">
        <v>98</v>
      </c>
      <c r="K164" t="s">
        <v>99</v>
      </c>
      <c r="L164">
        <v>1544248800</v>
      </c>
      <c r="M164">
        <v>1546840800</v>
      </c>
      <c r="N164" s="5">
        <f>(((L164/60)/60)/24)+DATE(1970,1,1)</f>
        <v>43442.25</v>
      </c>
      <c r="O164" s="5">
        <f>(((M164/60)/60)/24)+DATE(1970,1,1)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LEFT(R164,FIND("/",R164)-1)</f>
        <v>music</v>
      </c>
      <c r="T164" t="str">
        <f>RIGHT(R164,LEN(R164)-FIND("/",R164))</f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ROUND((E165/D165)*100,0)</f>
        <v>253</v>
      </c>
      <c r="G165" t="s">
        <v>20</v>
      </c>
      <c r="H165">
        <v>246</v>
      </c>
      <c r="I165">
        <f>ROUND(IFERROR(E165/H165,0),2)</f>
        <v>36.03</v>
      </c>
      <c r="J165" t="s">
        <v>21</v>
      </c>
      <c r="K165" t="s">
        <v>22</v>
      </c>
      <c r="L165">
        <v>1508475600</v>
      </c>
      <c r="M165">
        <v>1512712800</v>
      </c>
      <c r="N165" s="5">
        <f>(((L165/60)/60)/24)+DATE(1970,1,1)</f>
        <v>43028.208333333328</v>
      </c>
      <c r="O165" s="5">
        <f>(((M165/60)/60)/24)+DATE(1970,1,1)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LEFT(R165,FIND("/",R165)-1)</f>
        <v>photography</v>
      </c>
      <c r="T165" t="str">
        <f>RIGHT(R165,LEN(R165)-FIND("/",R165))</f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ROUND((E166/D166)*100,0)</f>
        <v>100</v>
      </c>
      <c r="G166" t="s">
        <v>20</v>
      </c>
      <c r="H166">
        <v>1396</v>
      </c>
      <c r="I166">
        <f>ROUND(IFERROR(E166/H166,0),2)</f>
        <v>107.99</v>
      </c>
      <c r="J166" t="s">
        <v>21</v>
      </c>
      <c r="K166" t="s">
        <v>22</v>
      </c>
      <c r="L166">
        <v>1507438800</v>
      </c>
      <c r="M166">
        <v>1507525200</v>
      </c>
      <c r="N166" s="5">
        <f>(((L166/60)/60)/24)+DATE(1970,1,1)</f>
        <v>43016.208333333328</v>
      </c>
      <c r="O166" s="5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RIGHT(R166,LEN(R166)-FIND("/",R166))</f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ROUND((E167/D167)*100,0)</f>
        <v>122</v>
      </c>
      <c r="G167" t="s">
        <v>20</v>
      </c>
      <c r="H167">
        <v>2506</v>
      </c>
      <c r="I167">
        <f>ROUND(IFERROR(E167/H167,0),2)</f>
        <v>44.01</v>
      </c>
      <c r="J167" t="s">
        <v>21</v>
      </c>
      <c r="K167" t="s">
        <v>22</v>
      </c>
      <c r="L167">
        <v>1501563600</v>
      </c>
      <c r="M167">
        <v>1504328400</v>
      </c>
      <c r="N167" s="5">
        <f>(((L167/60)/60)/24)+DATE(1970,1,1)</f>
        <v>42948.208333333328</v>
      </c>
      <c r="O167" s="5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LEFT(R167,FIND("/",R167)-1)</f>
        <v>technology</v>
      </c>
      <c r="T167" t="str">
        <f>RIGHT(R167,LEN(R167)-FIND("/",R167))</f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ROUND((E168/D168)*100,0)</f>
        <v>137</v>
      </c>
      <c r="G168" t="s">
        <v>20</v>
      </c>
      <c r="H168">
        <v>244</v>
      </c>
      <c r="I168">
        <f>ROUND(IFERROR(E168/H168,0),2)</f>
        <v>55.08</v>
      </c>
      <c r="J168" t="s">
        <v>21</v>
      </c>
      <c r="K168" t="s">
        <v>22</v>
      </c>
      <c r="L168">
        <v>1292997600</v>
      </c>
      <c r="M168">
        <v>1293343200</v>
      </c>
      <c r="N168" s="5">
        <f>(((L168/60)/60)/24)+DATE(1970,1,1)</f>
        <v>40534.25</v>
      </c>
      <c r="O168" s="5">
        <f>(((M168/60)/60)/24)+DATE(1970,1,1)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LEFT(R168,FIND("/",R168)-1)</f>
        <v>photography</v>
      </c>
      <c r="T168" t="str">
        <f>RIGHT(R168,LEN(R168)-FIND("/",R168))</f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ROUND((E169/D169)*100,0)</f>
        <v>416</v>
      </c>
      <c r="G169" t="s">
        <v>20</v>
      </c>
      <c r="H169">
        <v>146</v>
      </c>
      <c r="I169">
        <f>ROUND(IFERROR(E169/H169,0),2)</f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>(((L169/60)/60)/24)+DATE(1970,1,1)</f>
        <v>41435.208333333336</v>
      </c>
      <c r="O169" s="5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LEFT(R169,FIND("/",R169)-1)</f>
        <v>theater</v>
      </c>
      <c r="T169" t="str">
        <f>RIGHT(R169,LEN(R169)-FIND("/",R169))</f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ROUND((E170/D170)*100,0)</f>
        <v>31</v>
      </c>
      <c r="G170" t="s">
        <v>14</v>
      </c>
      <c r="H170">
        <v>955</v>
      </c>
      <c r="I170">
        <f>ROUND(IFERROR(E170/H170,0),2)</f>
        <v>42</v>
      </c>
      <c r="J170" t="s">
        <v>36</v>
      </c>
      <c r="K170" t="s">
        <v>37</v>
      </c>
      <c r="L170">
        <v>1550815200</v>
      </c>
      <c r="M170">
        <v>1552798800</v>
      </c>
      <c r="N170" s="5">
        <f>(((L170/60)/60)/24)+DATE(1970,1,1)</f>
        <v>43518.25</v>
      </c>
      <c r="O170" s="5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RIGHT(R170,LEN(R170)-FIND("/",R170))</f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ROUND((E171/D171)*100,0)</f>
        <v>424</v>
      </c>
      <c r="G171" t="s">
        <v>20</v>
      </c>
      <c r="H171">
        <v>1267</v>
      </c>
      <c r="I171">
        <f>ROUND(IFERROR(E171/H171,0),2)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5">
        <f>(((L171/60)/60)/24)+DATE(1970,1,1)</f>
        <v>41077.208333333336</v>
      </c>
      <c r="O171" s="5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LEFT(R171,FIND("/",R171)-1)</f>
        <v>film &amp; video</v>
      </c>
      <c r="T171" t="str">
        <f>RIGHT(R171,LEN(R171)-FIND("/",R171))</f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ROUND((E172/D172)*100,0)</f>
        <v>3</v>
      </c>
      <c r="G172" t="s">
        <v>14</v>
      </c>
      <c r="H172">
        <v>67</v>
      </c>
      <c r="I172">
        <f>ROUND(IFERROR(E172/H172,0),2)</f>
        <v>82.51</v>
      </c>
      <c r="J172" t="s">
        <v>21</v>
      </c>
      <c r="K172" t="s">
        <v>22</v>
      </c>
      <c r="L172">
        <v>1501736400</v>
      </c>
      <c r="M172">
        <v>1502341200</v>
      </c>
      <c r="N172" s="5">
        <f>(((L172/60)/60)/24)+DATE(1970,1,1)</f>
        <v>42950.208333333328</v>
      </c>
      <c r="O172" s="5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RIGHT(R172,LEN(R172)-FIND("/",R172))</f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ROUND((E173/D173)*100,0)</f>
        <v>11</v>
      </c>
      <c r="G173" t="s">
        <v>14</v>
      </c>
      <c r="H173">
        <v>5</v>
      </c>
      <c r="I173">
        <f>ROUND(IFERROR(E173/H173,0),2)</f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>(((L173/60)/60)/24)+DATE(1970,1,1)</f>
        <v>41718.208333333336</v>
      </c>
      <c r="O173" s="5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RIGHT(R173,LEN(R173)-FIND("/",R173))</f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ROUND((E174/D174)*100,0)</f>
        <v>83</v>
      </c>
      <c r="G174" t="s">
        <v>14</v>
      </c>
      <c r="H174">
        <v>26</v>
      </c>
      <c r="I174">
        <f>ROUND(IFERROR(E174/H174,0),2)</f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>(((L174/60)/60)/24)+DATE(1970,1,1)</f>
        <v>41839.208333333336</v>
      </c>
      <c r="O174" s="5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RIGHT(R174,LEN(R174)-FIND("/",R174))</f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ROUND((E175/D175)*100,0)</f>
        <v>163</v>
      </c>
      <c r="G175" t="s">
        <v>20</v>
      </c>
      <c r="H175">
        <v>1561</v>
      </c>
      <c r="I175">
        <f>ROUND(IFERROR(E175/H175,0),2)</f>
        <v>100.98</v>
      </c>
      <c r="J175" t="s">
        <v>21</v>
      </c>
      <c r="K175" t="s">
        <v>22</v>
      </c>
      <c r="L175">
        <v>1368853200</v>
      </c>
      <c r="M175">
        <v>1369371600</v>
      </c>
      <c r="N175" s="5">
        <f>(((L175/60)/60)/24)+DATE(1970,1,1)</f>
        <v>41412.208333333336</v>
      </c>
      <c r="O175" s="5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LEFT(R175,FIND("/",R175)-1)</f>
        <v>theater</v>
      </c>
      <c r="T175" t="str">
        <f>RIGHT(R175,LEN(R175)-FIND("/",R175))</f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ROUND((E176/D176)*100,0)</f>
        <v>895</v>
      </c>
      <c r="G176" t="s">
        <v>20</v>
      </c>
      <c r="H176">
        <v>48</v>
      </c>
      <c r="I176">
        <f>ROUND(IFERROR(E176/H176,0),2)</f>
        <v>111.83</v>
      </c>
      <c r="J176" t="s">
        <v>21</v>
      </c>
      <c r="K176" t="s">
        <v>22</v>
      </c>
      <c r="L176">
        <v>1444021200</v>
      </c>
      <c r="M176">
        <v>1444107600</v>
      </c>
      <c r="N176" s="5">
        <f>(((L176/60)/60)/24)+DATE(1970,1,1)</f>
        <v>42282.208333333328</v>
      </c>
      <c r="O176" s="5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LEFT(R176,FIND("/",R176)-1)</f>
        <v>technology</v>
      </c>
      <c r="T176" t="str">
        <f>RIGHT(R176,LEN(R176)-FIND("/",R176))</f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ROUND((E177/D177)*100,0)</f>
        <v>26</v>
      </c>
      <c r="G177" t="s">
        <v>14</v>
      </c>
      <c r="H177">
        <v>1130</v>
      </c>
      <c r="I177">
        <f>ROUND(IFERROR(E177/H177,0),2)</f>
        <v>42</v>
      </c>
      <c r="J177" t="s">
        <v>21</v>
      </c>
      <c r="K177" t="s">
        <v>22</v>
      </c>
      <c r="L177">
        <v>1472619600</v>
      </c>
      <c r="M177">
        <v>1474261200</v>
      </c>
      <c r="N177" s="5">
        <f>(((L177/60)/60)/24)+DATE(1970,1,1)</f>
        <v>42613.208333333328</v>
      </c>
      <c r="O177" s="5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RIGHT(R177,LEN(R177)-FIND("/",R177))</f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ROUND((E178/D178)*100,0)</f>
        <v>75</v>
      </c>
      <c r="G178" t="s">
        <v>14</v>
      </c>
      <c r="H178">
        <v>782</v>
      </c>
      <c r="I178">
        <f>ROUND(IFERROR(E178/H178,0),2)</f>
        <v>110.05</v>
      </c>
      <c r="J178" t="s">
        <v>21</v>
      </c>
      <c r="K178" t="s">
        <v>22</v>
      </c>
      <c r="L178">
        <v>1472878800</v>
      </c>
      <c r="M178">
        <v>1473656400</v>
      </c>
      <c r="N178" s="5">
        <f>(((L178/60)/60)/24)+DATE(1970,1,1)</f>
        <v>42616.208333333328</v>
      </c>
      <c r="O178" s="5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RIGHT(R178,LEN(R178)-FIND("/",R178))</f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ROUND((E179/D179)*100,0)</f>
        <v>416</v>
      </c>
      <c r="G179" t="s">
        <v>20</v>
      </c>
      <c r="H179">
        <v>2739</v>
      </c>
      <c r="I179">
        <f>ROUND(IFERROR(E179/H179,0),2)</f>
        <v>59</v>
      </c>
      <c r="J179" t="s">
        <v>21</v>
      </c>
      <c r="K179" t="s">
        <v>22</v>
      </c>
      <c r="L179">
        <v>1289800800</v>
      </c>
      <c r="M179">
        <v>1291960800</v>
      </c>
      <c r="N179" s="5">
        <f>(((L179/60)/60)/24)+DATE(1970,1,1)</f>
        <v>40497.25</v>
      </c>
      <c r="O179" s="5">
        <f>(((M179/60)/60)/24)+DATE(1970,1,1)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RIGHT(R179,LEN(R179)-FIND("/",R179))</f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ROUND((E180/D180)*100,0)</f>
        <v>96</v>
      </c>
      <c r="G180" t="s">
        <v>14</v>
      </c>
      <c r="H180">
        <v>210</v>
      </c>
      <c r="I180">
        <f>ROUND(IFERROR(E180/H180,0),2)</f>
        <v>32.99</v>
      </c>
      <c r="J180" t="s">
        <v>21</v>
      </c>
      <c r="K180" t="s">
        <v>22</v>
      </c>
      <c r="L180">
        <v>1505970000</v>
      </c>
      <c r="M180">
        <v>1506747600</v>
      </c>
      <c r="N180" s="5">
        <f>(((L180/60)/60)/24)+DATE(1970,1,1)</f>
        <v>42999.208333333328</v>
      </c>
      <c r="O180" s="5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RIGHT(R180,LEN(R180)-FIND("/",R180))</f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ROUND((E181/D181)*100,0)</f>
        <v>358</v>
      </c>
      <c r="G181" t="s">
        <v>20</v>
      </c>
      <c r="H181">
        <v>3537</v>
      </c>
      <c r="I181">
        <f>ROUND(IFERROR(E181/H181,0),2)</f>
        <v>45.01</v>
      </c>
      <c r="J181" t="s">
        <v>15</v>
      </c>
      <c r="K181" t="s">
        <v>16</v>
      </c>
      <c r="L181">
        <v>1363496400</v>
      </c>
      <c r="M181">
        <v>1363582800</v>
      </c>
      <c r="N181" s="5">
        <f>(((L181/60)/60)/24)+DATE(1970,1,1)</f>
        <v>41350.208333333336</v>
      </c>
      <c r="O181" s="5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LEFT(R181,FIND("/",R181)-1)</f>
        <v>theater</v>
      </c>
      <c r="T181" t="str">
        <f>RIGHT(R181,LEN(R181)-FIND("/",R181))</f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ROUND((E182/D182)*100,0)</f>
        <v>308</v>
      </c>
      <c r="G182" t="s">
        <v>20</v>
      </c>
      <c r="H182">
        <v>2107</v>
      </c>
      <c r="I182">
        <f>ROUND(IFERROR(E182/H182,0),2)</f>
        <v>81.98</v>
      </c>
      <c r="J182" t="s">
        <v>26</v>
      </c>
      <c r="K182" t="s">
        <v>27</v>
      </c>
      <c r="L182">
        <v>1269234000</v>
      </c>
      <c r="M182">
        <v>1269666000</v>
      </c>
      <c r="N182" s="5">
        <f>(((L182/60)/60)/24)+DATE(1970,1,1)</f>
        <v>40259.208333333336</v>
      </c>
      <c r="O182" s="5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LEFT(R182,FIND("/",R182)-1)</f>
        <v>technology</v>
      </c>
      <c r="T182" t="str">
        <f>RIGHT(R182,LEN(R182)-FIND("/",R182))</f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ROUND((E183/D183)*100,0)</f>
        <v>62</v>
      </c>
      <c r="G183" t="s">
        <v>14</v>
      </c>
      <c r="H183">
        <v>136</v>
      </c>
      <c r="I183">
        <f>ROUND(IFERROR(E183/H183,0),2)</f>
        <v>39.08</v>
      </c>
      <c r="J183" t="s">
        <v>21</v>
      </c>
      <c r="K183" t="s">
        <v>22</v>
      </c>
      <c r="L183">
        <v>1507093200</v>
      </c>
      <c r="M183">
        <v>1508648400</v>
      </c>
      <c r="N183" s="5">
        <f>(((L183/60)/60)/24)+DATE(1970,1,1)</f>
        <v>43012.208333333328</v>
      </c>
      <c r="O183" s="5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RIGHT(R183,LEN(R183)-FIND("/",R183))</f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ROUND((E184/D184)*100,0)</f>
        <v>722</v>
      </c>
      <c r="G184" t="s">
        <v>20</v>
      </c>
      <c r="H184">
        <v>3318</v>
      </c>
      <c r="I184">
        <f>ROUND(IFERROR(E184/H184,0),2)</f>
        <v>59</v>
      </c>
      <c r="J184" t="s">
        <v>36</v>
      </c>
      <c r="K184" t="s">
        <v>37</v>
      </c>
      <c r="L184">
        <v>1560574800</v>
      </c>
      <c r="M184">
        <v>1561957200</v>
      </c>
      <c r="N184" s="5">
        <f>(((L184/60)/60)/24)+DATE(1970,1,1)</f>
        <v>43631.208333333328</v>
      </c>
      <c r="O184" s="5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LEFT(R184,FIND("/",R184)-1)</f>
        <v>theater</v>
      </c>
      <c r="T184" t="str">
        <f>RIGHT(R184,LEN(R184)-FIND("/",R184))</f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ROUND((E185/D185)*100,0)</f>
        <v>69</v>
      </c>
      <c r="G185" t="s">
        <v>14</v>
      </c>
      <c r="H185">
        <v>86</v>
      </c>
      <c r="I185">
        <f>ROUND(IFERROR(E185/H185,0),2)</f>
        <v>40.99</v>
      </c>
      <c r="J185" t="s">
        <v>15</v>
      </c>
      <c r="K185" t="s">
        <v>16</v>
      </c>
      <c r="L185">
        <v>1284008400</v>
      </c>
      <c r="M185">
        <v>1285131600</v>
      </c>
      <c r="N185" s="5">
        <f>(((L185/60)/60)/24)+DATE(1970,1,1)</f>
        <v>40430.208333333336</v>
      </c>
      <c r="O185" s="5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RIGHT(R185,LEN(R185)-FIND("/",R185))</f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ROUND((E186/D186)*100,0)</f>
        <v>293</v>
      </c>
      <c r="G186" t="s">
        <v>20</v>
      </c>
      <c r="H186">
        <v>340</v>
      </c>
      <c r="I186">
        <f>ROUND(IFERROR(E186/H186,0),2)</f>
        <v>31.03</v>
      </c>
      <c r="J186" t="s">
        <v>21</v>
      </c>
      <c r="K186" t="s">
        <v>22</v>
      </c>
      <c r="L186">
        <v>1556859600</v>
      </c>
      <c r="M186">
        <v>1556946000</v>
      </c>
      <c r="N186" s="5">
        <f>(((L186/60)/60)/24)+DATE(1970,1,1)</f>
        <v>43588.208333333328</v>
      </c>
      <c r="O186" s="5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LEFT(R186,FIND("/",R186)-1)</f>
        <v>theater</v>
      </c>
      <c r="T186" t="str">
        <f>RIGHT(R186,LEN(R186)-FIND("/",R186))</f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ROUND((E187/D187)*100,0)</f>
        <v>72</v>
      </c>
      <c r="G187" t="s">
        <v>14</v>
      </c>
      <c r="H187">
        <v>19</v>
      </c>
      <c r="I187">
        <f>ROUND(IFERROR(E187/H187,0),2)</f>
        <v>37.79</v>
      </c>
      <c r="J187" t="s">
        <v>21</v>
      </c>
      <c r="K187" t="s">
        <v>22</v>
      </c>
      <c r="L187">
        <v>1526187600</v>
      </c>
      <c r="M187">
        <v>1527138000</v>
      </c>
      <c r="N187" s="5">
        <f>(((L187/60)/60)/24)+DATE(1970,1,1)</f>
        <v>43233.208333333328</v>
      </c>
      <c r="O187" s="5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RIGHT(R187,LEN(R187)-FIND("/",R187))</f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ROUND((E188/D188)*100,0)</f>
        <v>32</v>
      </c>
      <c r="G188" t="s">
        <v>14</v>
      </c>
      <c r="H188">
        <v>886</v>
      </c>
      <c r="I188">
        <f>ROUND(IFERROR(E188/H188,0),2)</f>
        <v>32.01</v>
      </c>
      <c r="J188" t="s">
        <v>21</v>
      </c>
      <c r="K188" t="s">
        <v>22</v>
      </c>
      <c r="L188">
        <v>1400821200</v>
      </c>
      <c r="M188">
        <v>1402117200</v>
      </c>
      <c r="N188" s="5">
        <f>(((L188/60)/60)/24)+DATE(1970,1,1)</f>
        <v>41782.208333333336</v>
      </c>
      <c r="O188" s="5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RIGHT(R188,LEN(R188)-FIND("/",R188))</f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ROUND((E189/D189)*100,0)</f>
        <v>230</v>
      </c>
      <c r="G189" t="s">
        <v>20</v>
      </c>
      <c r="H189">
        <v>1442</v>
      </c>
      <c r="I189">
        <f>ROUND(IFERROR(E189/H189,0),2)</f>
        <v>95.97</v>
      </c>
      <c r="J189" t="s">
        <v>15</v>
      </c>
      <c r="K189" t="s">
        <v>16</v>
      </c>
      <c r="L189">
        <v>1361599200</v>
      </c>
      <c r="M189">
        <v>1364014800</v>
      </c>
      <c r="N189" s="5">
        <f>(((L189/60)/60)/24)+DATE(1970,1,1)</f>
        <v>41328.25</v>
      </c>
      <c r="O189" s="5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LEFT(R189,FIND("/",R189)-1)</f>
        <v>film &amp; video</v>
      </c>
      <c r="T189" t="str">
        <f>RIGHT(R189,LEN(R189)-FIND("/",R189))</f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ROUND((E190/D190)*100,0)</f>
        <v>32</v>
      </c>
      <c r="G190" t="s">
        <v>14</v>
      </c>
      <c r="H190">
        <v>35</v>
      </c>
      <c r="I190">
        <f>ROUND(IFERROR(E190/H190,0),2)</f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>(((L190/60)/60)/24)+DATE(1970,1,1)</f>
        <v>41975.25</v>
      </c>
      <c r="O190" s="5">
        <f>(((M190/60)/60)/24)+DATE(1970,1,1)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RIGHT(R190,LEN(R190)-FIND("/",R190))</f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ROUND((E191/D191)*100,0)</f>
        <v>24</v>
      </c>
      <c r="G191" t="s">
        <v>74</v>
      </c>
      <c r="H191">
        <v>441</v>
      </c>
      <c r="I191">
        <f>ROUND(IFERROR(E191/H191,0),2)</f>
        <v>102.05</v>
      </c>
      <c r="J191" t="s">
        <v>21</v>
      </c>
      <c r="K191" t="s">
        <v>22</v>
      </c>
      <c r="L191">
        <v>1457071200</v>
      </c>
      <c r="M191">
        <v>1457071200</v>
      </c>
      <c r="N191" s="5">
        <f>(((L191/60)/60)/24)+DATE(1970,1,1)</f>
        <v>42433.25</v>
      </c>
      <c r="O191" s="5">
        <f>(((M191/60)/60)/24)+DATE(1970,1,1)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RIGHT(R191,LEN(R191)-FIND("/",R191))</f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ROUND((E192/D192)*100,0)</f>
        <v>69</v>
      </c>
      <c r="G192" t="s">
        <v>14</v>
      </c>
      <c r="H192">
        <v>24</v>
      </c>
      <c r="I192">
        <f>ROUND(IFERROR(E192/H192,0),2)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>(((L192/60)/60)/24)+DATE(1970,1,1)</f>
        <v>41429.208333333336</v>
      </c>
      <c r="O192" s="5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RIGHT(R192,LEN(R192)-FIND("/",R192))</f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ROUND((E193/D193)*100,0)</f>
        <v>38</v>
      </c>
      <c r="G193" t="s">
        <v>14</v>
      </c>
      <c r="H193">
        <v>86</v>
      </c>
      <c r="I193">
        <f>ROUND(IFERROR(E193/H193,0),2)</f>
        <v>37.07</v>
      </c>
      <c r="J193" t="s">
        <v>107</v>
      </c>
      <c r="K193" t="s">
        <v>108</v>
      </c>
      <c r="L193">
        <v>1552366800</v>
      </c>
      <c r="M193">
        <v>1552626000</v>
      </c>
      <c r="N193" s="5">
        <f>(((L193/60)/60)/24)+DATE(1970,1,1)</f>
        <v>43536.208333333328</v>
      </c>
      <c r="O193" s="5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RIGHT(R193,LEN(R193)-FIND("/",R193))</f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ROUND((E194/D194)*100,0)</f>
        <v>20</v>
      </c>
      <c r="G194" t="s">
        <v>14</v>
      </c>
      <c r="H194">
        <v>243</v>
      </c>
      <c r="I194">
        <f>ROUND(IFERROR(E194/H194,0),2)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5">
        <f>(((L194/60)/60)/24)+DATE(1970,1,1)</f>
        <v>41817.208333333336</v>
      </c>
      <c r="O194" s="5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RIGHT(R194,LEN(R194)-FIND("/",R194))</f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ROUND((E195/D195)*100,0)</f>
        <v>46</v>
      </c>
      <c r="G195" t="s">
        <v>14</v>
      </c>
      <c r="H195">
        <v>65</v>
      </c>
      <c r="I195">
        <f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5">
        <f>(((L195/60)/60)/24)+DATE(1970,1,1)</f>
        <v>43198.208333333328</v>
      </c>
      <c r="O195" s="5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RIGHT(R195,LEN(R195)-FIND("/",R195))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ROUND((E196/D196)*100,0)</f>
        <v>123</v>
      </c>
      <c r="G196" t="s">
        <v>20</v>
      </c>
      <c r="H196">
        <v>126</v>
      </c>
      <c r="I196">
        <f>ROUND(IFERROR(E196/H196,0),2)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5">
        <f>(((L196/60)/60)/24)+DATE(1970,1,1)</f>
        <v>42261.208333333328</v>
      </c>
      <c r="O196" s="5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LEFT(R196,FIND("/",R196)-1)</f>
        <v>music</v>
      </c>
      <c r="T196" t="str">
        <f>RIGHT(R196,LEN(R196)-FIND("/",R196))</f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ROUND((E197/D197)*100,0)</f>
        <v>362</v>
      </c>
      <c r="G197" t="s">
        <v>20</v>
      </c>
      <c r="H197">
        <v>524</v>
      </c>
      <c r="I197">
        <f>ROUND(IFERROR(E197/H197,0),2)</f>
        <v>109.08</v>
      </c>
      <c r="J197" t="s">
        <v>21</v>
      </c>
      <c r="K197" t="s">
        <v>22</v>
      </c>
      <c r="L197">
        <v>1532840400</v>
      </c>
      <c r="M197">
        <v>1533445200</v>
      </c>
      <c r="N197" s="5">
        <f>(((L197/60)/60)/24)+DATE(1970,1,1)</f>
        <v>43310.208333333328</v>
      </c>
      <c r="O197" s="5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LEFT(R197,FIND("/",R197)-1)</f>
        <v>music</v>
      </c>
      <c r="T197" t="str">
        <f>RIGHT(R197,LEN(R197)-FIND("/",R197))</f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ROUND((E198/D198)*100,0)</f>
        <v>63</v>
      </c>
      <c r="G198" t="s">
        <v>14</v>
      </c>
      <c r="H198">
        <v>100</v>
      </c>
      <c r="I198">
        <f>ROUND(IFERROR(E198/H198,0),2)</f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>(((L198/60)/60)/24)+DATE(1970,1,1)</f>
        <v>42616.208333333328</v>
      </c>
      <c r="O198" s="5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RIGHT(R198,LEN(R198)-FIND("/",R198))</f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ROUND((E199/D199)*100,0)</f>
        <v>298</v>
      </c>
      <c r="G199" t="s">
        <v>20</v>
      </c>
      <c r="H199">
        <v>1989</v>
      </c>
      <c r="I199">
        <f>ROUND(IFERROR(E199/H199,0),2)</f>
        <v>82.01</v>
      </c>
      <c r="J199" t="s">
        <v>21</v>
      </c>
      <c r="K199" t="s">
        <v>22</v>
      </c>
      <c r="L199">
        <v>1498194000</v>
      </c>
      <c r="M199">
        <v>1499403600</v>
      </c>
      <c r="N199" s="5">
        <f>(((L199/60)/60)/24)+DATE(1970,1,1)</f>
        <v>42909.208333333328</v>
      </c>
      <c r="O199" s="5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LEFT(R199,FIND("/",R199)-1)</f>
        <v>film &amp; video</v>
      </c>
      <c r="T199" t="str">
        <f>RIGHT(R199,LEN(R199)-FIND("/",R199))</f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ROUND((E200/D200)*100,0)</f>
        <v>10</v>
      </c>
      <c r="G200" t="s">
        <v>14</v>
      </c>
      <c r="H200">
        <v>168</v>
      </c>
      <c r="I200">
        <f>ROUND(IFERROR(E200/H200,0),2)</f>
        <v>35.96</v>
      </c>
      <c r="J200" t="s">
        <v>21</v>
      </c>
      <c r="K200" t="s">
        <v>22</v>
      </c>
      <c r="L200">
        <v>1281070800</v>
      </c>
      <c r="M200">
        <v>1283576400</v>
      </c>
      <c r="N200" s="5">
        <f>(((L200/60)/60)/24)+DATE(1970,1,1)</f>
        <v>40396.208333333336</v>
      </c>
      <c r="O200" s="5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RIGHT(R200,LEN(R200)-FIND("/",R200))</f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ROUND((E201/D201)*100,0)</f>
        <v>54</v>
      </c>
      <c r="G201" t="s">
        <v>14</v>
      </c>
      <c r="H201">
        <v>13</v>
      </c>
      <c r="I201">
        <f>ROUND(IFERROR(E201/H201,0),2)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5">
        <f>(((L201/60)/60)/24)+DATE(1970,1,1)</f>
        <v>42192.208333333328</v>
      </c>
      <c r="O201" s="5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RIGHT(R201,LEN(R201)-FIND("/",R201))</f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ROUND((E202/D202)*100,0)</f>
        <v>2</v>
      </c>
      <c r="G202" t="s">
        <v>14</v>
      </c>
      <c r="H202">
        <v>1</v>
      </c>
      <c r="I202">
        <f>ROUND(IFERROR(E202/H202,0),2)</f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>(((L202/60)/60)/24)+DATE(1970,1,1)</f>
        <v>40262.208333333336</v>
      </c>
      <c r="O202" s="5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RIGHT(R202,LEN(R202)-FIND("/",R202))</f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ROUND((E203/D203)*100,0)</f>
        <v>681</v>
      </c>
      <c r="G203" t="s">
        <v>20</v>
      </c>
      <c r="H203">
        <v>157</v>
      </c>
      <c r="I203">
        <f>ROUND(IFERROR(E203/H203,0),2)</f>
        <v>91.11</v>
      </c>
      <c r="J203" t="s">
        <v>21</v>
      </c>
      <c r="K203" t="s">
        <v>22</v>
      </c>
      <c r="L203">
        <v>1406264400</v>
      </c>
      <c r="M203">
        <v>1407819600</v>
      </c>
      <c r="N203" s="5">
        <f>(((L203/60)/60)/24)+DATE(1970,1,1)</f>
        <v>41845.208333333336</v>
      </c>
      <c r="O203" s="5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LEFT(R203,FIND("/",R203)-1)</f>
        <v>technology</v>
      </c>
      <c r="T203" t="str">
        <f>RIGHT(R203,LEN(R203)-FIND("/",R203))</f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ROUND((E204/D204)*100,0)</f>
        <v>79</v>
      </c>
      <c r="G204" t="s">
        <v>74</v>
      </c>
      <c r="H204">
        <v>82</v>
      </c>
      <c r="I204">
        <f>ROUND(IFERROR(E204/H204,0),2)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5">
        <f>(((L204/60)/60)/24)+DATE(1970,1,1)</f>
        <v>40818.208333333336</v>
      </c>
      <c r="O204" s="5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RIGHT(R204,LEN(R204)-FIND("/",R204))</f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ROUND((E205/D205)*100,0)</f>
        <v>134</v>
      </c>
      <c r="G205" t="s">
        <v>20</v>
      </c>
      <c r="H205">
        <v>4498</v>
      </c>
      <c r="I205">
        <f>ROUND(IFERROR(E205/H205,0),2)</f>
        <v>43</v>
      </c>
      <c r="J205" t="s">
        <v>26</v>
      </c>
      <c r="K205" t="s">
        <v>27</v>
      </c>
      <c r="L205">
        <v>1484632800</v>
      </c>
      <c r="M205">
        <v>1484805600</v>
      </c>
      <c r="N205" s="5">
        <f>(((L205/60)/60)/24)+DATE(1970,1,1)</f>
        <v>42752.25</v>
      </c>
      <c r="O205" s="5">
        <f>(((M205/60)/60)/24)+DATE(1970,1,1)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LEFT(R205,FIND("/",R205)-1)</f>
        <v>theater</v>
      </c>
      <c r="T205" t="str">
        <f>RIGHT(R205,LEN(R205)-FIND("/",R205))</f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ROUND((E206/D206)*100,0)</f>
        <v>3</v>
      </c>
      <c r="G206" t="s">
        <v>14</v>
      </c>
      <c r="H206">
        <v>40</v>
      </c>
      <c r="I206">
        <f>ROUND(IFERROR(E206/H206,0),2)</f>
        <v>63.23</v>
      </c>
      <c r="J206" t="s">
        <v>21</v>
      </c>
      <c r="K206" t="s">
        <v>22</v>
      </c>
      <c r="L206">
        <v>1301806800</v>
      </c>
      <c r="M206">
        <v>1302670800</v>
      </c>
      <c r="N206" s="5">
        <f>(((L206/60)/60)/24)+DATE(1970,1,1)</f>
        <v>40636.208333333336</v>
      </c>
      <c r="O206" s="5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RIGHT(R206,LEN(R206)-FIND("/",R206))</f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ROUND((E207/D207)*100,0)</f>
        <v>432</v>
      </c>
      <c r="G207" t="s">
        <v>20</v>
      </c>
      <c r="H207">
        <v>80</v>
      </c>
      <c r="I207">
        <f>ROUND(IFERROR(E207/H207,0),2)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5">
        <f>(((L207/60)/60)/24)+DATE(1970,1,1)</f>
        <v>43390.208333333328</v>
      </c>
      <c r="O207" s="5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LEFT(R207,FIND("/",R207)-1)</f>
        <v>theater</v>
      </c>
      <c r="T207" t="str">
        <f>RIGHT(R207,LEN(R207)-FIND("/",R207))</f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ROUND((E208/D208)*100,0)</f>
        <v>39</v>
      </c>
      <c r="G208" t="s">
        <v>74</v>
      </c>
      <c r="H208">
        <v>57</v>
      </c>
      <c r="I208">
        <f>ROUND(IFERROR(E208/H208,0),2)</f>
        <v>61.33</v>
      </c>
      <c r="J208" t="s">
        <v>21</v>
      </c>
      <c r="K208" t="s">
        <v>22</v>
      </c>
      <c r="L208">
        <v>1267250400</v>
      </c>
      <c r="M208">
        <v>1268028000</v>
      </c>
      <c r="N208" s="5">
        <f>(((L208/60)/60)/24)+DATE(1970,1,1)</f>
        <v>40236.25</v>
      </c>
      <c r="O208" s="5">
        <f>(((M208/60)/60)/24)+DATE(1970,1,1)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RIGHT(R208,LEN(R208)-FIND("/",R208))</f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ROUND((E209/D209)*100,0)</f>
        <v>426</v>
      </c>
      <c r="G209" t="s">
        <v>20</v>
      </c>
      <c r="H209">
        <v>43</v>
      </c>
      <c r="I209">
        <f>ROUND(IFERROR(E209/H209,0),2)</f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>(((L209/60)/60)/24)+DATE(1970,1,1)</f>
        <v>43340.208333333328</v>
      </c>
      <c r="O209" s="5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LEFT(R209,FIND("/",R209)-1)</f>
        <v>music</v>
      </c>
      <c r="T209" t="str">
        <f>RIGHT(R209,LEN(R209)-FIND("/",R209))</f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ROUND((E210/D210)*100,0)</f>
        <v>101</v>
      </c>
      <c r="G210" t="s">
        <v>20</v>
      </c>
      <c r="H210">
        <v>2053</v>
      </c>
      <c r="I210">
        <f>ROUND(IFERROR(E210/H210,0),2)</f>
        <v>96.98</v>
      </c>
      <c r="J210" t="s">
        <v>21</v>
      </c>
      <c r="K210" t="s">
        <v>22</v>
      </c>
      <c r="L210">
        <v>1510207200</v>
      </c>
      <c r="M210">
        <v>1512280800</v>
      </c>
      <c r="N210" s="5">
        <f>(((L210/60)/60)/24)+DATE(1970,1,1)</f>
        <v>43048.25</v>
      </c>
      <c r="O210" s="5">
        <f>(((M210/60)/60)/24)+DATE(1970,1,1)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LEFT(R210,FIND("/",R210)-1)</f>
        <v>film &amp; video</v>
      </c>
      <c r="T210" t="str">
        <f>RIGHT(R210,LEN(R210)-FIND("/",R210))</f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ROUND((E211/D211)*100,0)</f>
        <v>21</v>
      </c>
      <c r="G211" t="s">
        <v>47</v>
      </c>
      <c r="H211">
        <v>808</v>
      </c>
      <c r="I211">
        <f>ROUND(IFERROR(E211/H211,0),2)</f>
        <v>51</v>
      </c>
      <c r="J211" t="s">
        <v>26</v>
      </c>
      <c r="K211" t="s">
        <v>27</v>
      </c>
      <c r="L211">
        <v>1462510800</v>
      </c>
      <c r="M211">
        <v>1463115600</v>
      </c>
      <c r="N211" s="5">
        <f>(((L211/60)/60)/24)+DATE(1970,1,1)</f>
        <v>42496.208333333328</v>
      </c>
      <c r="O211" s="5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RIGHT(R211,LEN(R211)-FIND("/",R211))</f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ROUND((E212/D212)*100,0)</f>
        <v>67</v>
      </c>
      <c r="G212" t="s">
        <v>14</v>
      </c>
      <c r="H212">
        <v>226</v>
      </c>
      <c r="I212">
        <f>ROUND(IFERROR(E212/H212,0),2)</f>
        <v>28.04</v>
      </c>
      <c r="J212" t="s">
        <v>36</v>
      </c>
      <c r="K212" t="s">
        <v>37</v>
      </c>
      <c r="L212">
        <v>1488520800</v>
      </c>
      <c r="M212">
        <v>1490850000</v>
      </c>
      <c r="N212" s="5">
        <f>(((L212/60)/60)/24)+DATE(1970,1,1)</f>
        <v>42797.25</v>
      </c>
      <c r="O212" s="5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RIGHT(R212,LEN(R212)-FIND("/",R212))</f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ROUND((E213/D213)*100,0)</f>
        <v>95</v>
      </c>
      <c r="G213" t="s">
        <v>14</v>
      </c>
      <c r="H213">
        <v>1625</v>
      </c>
      <c r="I213">
        <f>ROUND(IFERROR(E213/H213,0),2)</f>
        <v>60.98</v>
      </c>
      <c r="J213" t="s">
        <v>21</v>
      </c>
      <c r="K213" t="s">
        <v>22</v>
      </c>
      <c r="L213">
        <v>1377579600</v>
      </c>
      <c r="M213">
        <v>1379653200</v>
      </c>
      <c r="N213" s="5">
        <f>(((L213/60)/60)/24)+DATE(1970,1,1)</f>
        <v>41513.208333333336</v>
      </c>
      <c r="O213" s="5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RIGHT(R213,LEN(R213)-FIND("/",R213))</f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ROUND((E214/D214)*100,0)</f>
        <v>152</v>
      </c>
      <c r="G214" t="s">
        <v>20</v>
      </c>
      <c r="H214">
        <v>168</v>
      </c>
      <c r="I214">
        <f>ROUND(IFERROR(E214/H214,0),2)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5">
        <f>(((L214/60)/60)/24)+DATE(1970,1,1)</f>
        <v>43814.25</v>
      </c>
      <c r="O214" s="5">
        <f>(((M214/60)/60)/24)+DATE(1970,1,1)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RIGHT(R214,LEN(R214)-FIND("/",R214))</f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ROUND((E215/D215)*100,0)</f>
        <v>195</v>
      </c>
      <c r="G215" t="s">
        <v>20</v>
      </c>
      <c r="H215">
        <v>4289</v>
      </c>
      <c r="I215">
        <f>ROUND(IFERROR(E215/H215,0),2)</f>
        <v>40</v>
      </c>
      <c r="J215" t="s">
        <v>21</v>
      </c>
      <c r="K215" t="s">
        <v>22</v>
      </c>
      <c r="L215">
        <v>1289019600</v>
      </c>
      <c r="M215">
        <v>1289714400</v>
      </c>
      <c r="N215" s="5">
        <f>(((L215/60)/60)/24)+DATE(1970,1,1)</f>
        <v>40488.208333333336</v>
      </c>
      <c r="O215" s="5">
        <f>(((M215/60)/60)/24)+DATE(1970,1,1)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LEFT(R215,FIND("/",R215)-1)</f>
        <v>music</v>
      </c>
      <c r="T215" t="str">
        <f>RIGHT(R215,LEN(R215)-FIND("/",R215))</f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ROUND((E216/D216)*100,0)</f>
        <v>1023</v>
      </c>
      <c r="G216" t="s">
        <v>20</v>
      </c>
      <c r="H216">
        <v>165</v>
      </c>
      <c r="I216">
        <f>ROUND(IFERROR(E216/H216,0),2)</f>
        <v>86.81</v>
      </c>
      <c r="J216" t="s">
        <v>21</v>
      </c>
      <c r="K216" t="s">
        <v>22</v>
      </c>
      <c r="L216">
        <v>1282194000</v>
      </c>
      <c r="M216">
        <v>1282712400</v>
      </c>
      <c r="N216" s="5">
        <f>(((L216/60)/60)/24)+DATE(1970,1,1)</f>
        <v>40409.208333333336</v>
      </c>
      <c r="O216" s="5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LEFT(R216,FIND("/",R216)-1)</f>
        <v>music</v>
      </c>
      <c r="T216" t="str">
        <f>RIGHT(R216,LEN(R216)-FIND("/",R216))</f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ROUND((E217/D217)*100,0)</f>
        <v>4</v>
      </c>
      <c r="G217" t="s">
        <v>14</v>
      </c>
      <c r="H217">
        <v>143</v>
      </c>
      <c r="I217">
        <f>ROUND(IFERROR(E217/H217,0),2)</f>
        <v>42.13</v>
      </c>
      <c r="J217" t="s">
        <v>21</v>
      </c>
      <c r="K217" t="s">
        <v>22</v>
      </c>
      <c r="L217">
        <v>1550037600</v>
      </c>
      <c r="M217">
        <v>1550210400</v>
      </c>
      <c r="N217" s="5">
        <f>(((L217/60)/60)/24)+DATE(1970,1,1)</f>
        <v>43509.25</v>
      </c>
      <c r="O217" s="5">
        <f>(((M217/60)/60)/24)+DATE(1970,1,1)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RIGHT(R217,LEN(R217)-FIND("/",R217))</f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ROUND((E218/D218)*100,0)</f>
        <v>155</v>
      </c>
      <c r="G218" t="s">
        <v>20</v>
      </c>
      <c r="H218">
        <v>1815</v>
      </c>
      <c r="I218">
        <f>ROUND(IFERROR(E218/H218,0),2)</f>
        <v>103.98</v>
      </c>
      <c r="J218" t="s">
        <v>21</v>
      </c>
      <c r="K218" t="s">
        <v>22</v>
      </c>
      <c r="L218">
        <v>1321941600</v>
      </c>
      <c r="M218">
        <v>1322114400</v>
      </c>
      <c r="N218" s="5">
        <f>(((L218/60)/60)/24)+DATE(1970,1,1)</f>
        <v>40869.25</v>
      </c>
      <c r="O218" s="5">
        <f>(((M218/60)/60)/24)+DATE(1970,1,1)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RIGHT(R218,LEN(R218)-FIND("/",R218))</f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ROUND((E219/D219)*100,0)</f>
        <v>45</v>
      </c>
      <c r="G219" t="s">
        <v>14</v>
      </c>
      <c r="H219">
        <v>934</v>
      </c>
      <c r="I219">
        <f>ROUND(IFERROR(E219/H219,0),2)</f>
        <v>62</v>
      </c>
      <c r="J219" t="s">
        <v>21</v>
      </c>
      <c r="K219" t="s">
        <v>22</v>
      </c>
      <c r="L219">
        <v>1556427600</v>
      </c>
      <c r="M219">
        <v>1557205200</v>
      </c>
      <c r="N219" s="5">
        <f>(((L219/60)/60)/24)+DATE(1970,1,1)</f>
        <v>43583.208333333328</v>
      </c>
      <c r="O219" s="5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RIGHT(R219,LEN(R219)-FIND("/",R219))</f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ROUND((E220/D220)*100,0)</f>
        <v>216</v>
      </c>
      <c r="G220" t="s">
        <v>20</v>
      </c>
      <c r="H220">
        <v>397</v>
      </c>
      <c r="I220">
        <f>ROUND(IFERROR(E220/H220,0),2)</f>
        <v>31.01</v>
      </c>
      <c r="J220" t="s">
        <v>40</v>
      </c>
      <c r="K220" t="s">
        <v>41</v>
      </c>
      <c r="L220">
        <v>1320991200</v>
      </c>
      <c r="M220">
        <v>1323928800</v>
      </c>
      <c r="N220" s="5">
        <f>(((L220/60)/60)/24)+DATE(1970,1,1)</f>
        <v>40858.25</v>
      </c>
      <c r="O220" s="5">
        <f>(((M220/60)/60)/24)+DATE(1970,1,1)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LEFT(R220,FIND("/",R220)-1)</f>
        <v>film &amp; video</v>
      </c>
      <c r="T220" t="str">
        <f>RIGHT(R220,LEN(R220)-FIND("/",R220))</f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ROUND((E221/D221)*100,0)</f>
        <v>332</v>
      </c>
      <c r="G221" t="s">
        <v>20</v>
      </c>
      <c r="H221">
        <v>1539</v>
      </c>
      <c r="I221">
        <f>ROUND(IFERROR(E221/H221,0),2)</f>
        <v>89.99</v>
      </c>
      <c r="J221" t="s">
        <v>21</v>
      </c>
      <c r="K221" t="s">
        <v>22</v>
      </c>
      <c r="L221">
        <v>1345093200</v>
      </c>
      <c r="M221">
        <v>1346130000</v>
      </c>
      <c r="N221" s="5">
        <f>(((L221/60)/60)/24)+DATE(1970,1,1)</f>
        <v>41137.208333333336</v>
      </c>
      <c r="O221" s="5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LEFT(R221,FIND("/",R221)-1)</f>
        <v>film &amp; video</v>
      </c>
      <c r="T221" t="str">
        <f>RIGHT(R221,LEN(R221)-FIND("/",R221))</f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ROUND((E222/D222)*100,0)</f>
        <v>8</v>
      </c>
      <c r="G222" t="s">
        <v>14</v>
      </c>
      <c r="H222">
        <v>17</v>
      </c>
      <c r="I222">
        <f>ROUND(IFERROR(E222/H222,0),2)</f>
        <v>39.24</v>
      </c>
      <c r="J222" t="s">
        <v>21</v>
      </c>
      <c r="K222" t="s">
        <v>22</v>
      </c>
      <c r="L222">
        <v>1309496400</v>
      </c>
      <c r="M222">
        <v>1311051600</v>
      </c>
      <c r="N222" s="5">
        <f>(((L222/60)/60)/24)+DATE(1970,1,1)</f>
        <v>40725.208333333336</v>
      </c>
      <c r="O222" s="5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RIGHT(R222,LEN(R222)-FIND("/",R222))</f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ROUND((E223/D223)*100,0)</f>
        <v>99</v>
      </c>
      <c r="G223" t="s">
        <v>14</v>
      </c>
      <c r="H223">
        <v>2179</v>
      </c>
      <c r="I223">
        <f>ROUND(IFERROR(E223/H223,0),2)</f>
        <v>54.99</v>
      </c>
      <c r="J223" t="s">
        <v>21</v>
      </c>
      <c r="K223" t="s">
        <v>22</v>
      </c>
      <c r="L223">
        <v>1340254800</v>
      </c>
      <c r="M223">
        <v>1340427600</v>
      </c>
      <c r="N223" s="5">
        <f>(((L223/60)/60)/24)+DATE(1970,1,1)</f>
        <v>41081.208333333336</v>
      </c>
      <c r="O223" s="5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RIGHT(R223,LEN(R223)-FIND("/",R223))</f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ROUND((E224/D224)*100,0)</f>
        <v>138</v>
      </c>
      <c r="G224" t="s">
        <v>20</v>
      </c>
      <c r="H224">
        <v>138</v>
      </c>
      <c r="I224">
        <f>ROUND(IFERROR(E224/H224,0),2)</f>
        <v>47.99</v>
      </c>
      <c r="J224" t="s">
        <v>21</v>
      </c>
      <c r="K224" t="s">
        <v>22</v>
      </c>
      <c r="L224">
        <v>1412226000</v>
      </c>
      <c r="M224">
        <v>1412312400</v>
      </c>
      <c r="N224" s="5">
        <f>(((L224/60)/60)/24)+DATE(1970,1,1)</f>
        <v>41914.208333333336</v>
      </c>
      <c r="O224" s="5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LEFT(R224,FIND("/",R224)-1)</f>
        <v>photography</v>
      </c>
      <c r="T224" t="str">
        <f>RIGHT(R224,LEN(R224)-FIND("/",R224))</f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ROUND((E225/D225)*100,0)</f>
        <v>94</v>
      </c>
      <c r="G225" t="s">
        <v>14</v>
      </c>
      <c r="H225">
        <v>931</v>
      </c>
      <c r="I225">
        <f>ROUND(IFERROR(E225/H225,0),2)</f>
        <v>87.97</v>
      </c>
      <c r="J225" t="s">
        <v>21</v>
      </c>
      <c r="K225" t="s">
        <v>22</v>
      </c>
      <c r="L225">
        <v>1458104400</v>
      </c>
      <c r="M225">
        <v>1459314000</v>
      </c>
      <c r="N225" s="5">
        <f>(((L225/60)/60)/24)+DATE(1970,1,1)</f>
        <v>42445.208333333328</v>
      </c>
      <c r="O225" s="5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RIGHT(R225,LEN(R225)-FIND("/",R225))</f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ROUND((E226/D226)*100,0)</f>
        <v>404</v>
      </c>
      <c r="G226" t="s">
        <v>20</v>
      </c>
      <c r="H226">
        <v>3594</v>
      </c>
      <c r="I226">
        <f>ROUND(IFERROR(E226/H226,0),2)</f>
        <v>52</v>
      </c>
      <c r="J226" t="s">
        <v>21</v>
      </c>
      <c r="K226" t="s">
        <v>22</v>
      </c>
      <c r="L226">
        <v>1411534800</v>
      </c>
      <c r="M226">
        <v>1415426400</v>
      </c>
      <c r="N226" s="5">
        <f>(((L226/60)/60)/24)+DATE(1970,1,1)</f>
        <v>41906.208333333336</v>
      </c>
      <c r="O226" s="5">
        <f>(((M226/60)/60)/24)+DATE(1970,1,1)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LEFT(R226,FIND("/",R226)-1)</f>
        <v>film &amp; video</v>
      </c>
      <c r="T226" t="str">
        <f>RIGHT(R226,LEN(R226)-FIND("/",R226))</f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ROUND((E227/D227)*100,0)</f>
        <v>260</v>
      </c>
      <c r="G227" t="s">
        <v>20</v>
      </c>
      <c r="H227">
        <v>5880</v>
      </c>
      <c r="I227">
        <f>ROUND(IFERROR(E227/H227,0),2)</f>
        <v>30</v>
      </c>
      <c r="J227" t="s">
        <v>21</v>
      </c>
      <c r="K227" t="s">
        <v>22</v>
      </c>
      <c r="L227">
        <v>1399093200</v>
      </c>
      <c r="M227">
        <v>1399093200</v>
      </c>
      <c r="N227" s="5">
        <f>(((L227/60)/60)/24)+DATE(1970,1,1)</f>
        <v>41762.208333333336</v>
      </c>
      <c r="O227" s="5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LEFT(R227,FIND("/",R227)-1)</f>
        <v>music</v>
      </c>
      <c r="T227" t="str">
        <f>RIGHT(R227,LEN(R227)-FIND("/",R227))</f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ROUND((E228/D228)*100,0)</f>
        <v>367</v>
      </c>
      <c r="G228" t="s">
        <v>20</v>
      </c>
      <c r="H228">
        <v>112</v>
      </c>
      <c r="I228">
        <f>ROUND(IFERROR(E228/H228,0),2)</f>
        <v>98.21</v>
      </c>
      <c r="J228" t="s">
        <v>21</v>
      </c>
      <c r="K228" t="s">
        <v>22</v>
      </c>
      <c r="L228">
        <v>1270702800</v>
      </c>
      <c r="M228">
        <v>1273899600</v>
      </c>
      <c r="N228" s="5">
        <f>(((L228/60)/60)/24)+DATE(1970,1,1)</f>
        <v>40276.208333333336</v>
      </c>
      <c r="O228" s="5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LEFT(R228,FIND("/",R228)-1)</f>
        <v>photography</v>
      </c>
      <c r="T228" t="str">
        <f>RIGHT(R228,LEN(R228)-FIND("/",R228))</f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ROUND((E229/D229)*100,0)</f>
        <v>169</v>
      </c>
      <c r="G229" t="s">
        <v>20</v>
      </c>
      <c r="H229">
        <v>943</v>
      </c>
      <c r="I229">
        <f>ROUND(IFERROR(E229/H229,0),2)</f>
        <v>108.96</v>
      </c>
      <c r="J229" t="s">
        <v>21</v>
      </c>
      <c r="K229" t="s">
        <v>22</v>
      </c>
      <c r="L229">
        <v>1431666000</v>
      </c>
      <c r="M229">
        <v>1432184400</v>
      </c>
      <c r="N229" s="5">
        <f>(((L229/60)/60)/24)+DATE(1970,1,1)</f>
        <v>42139.208333333328</v>
      </c>
      <c r="O229" s="5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RIGHT(R229,LEN(R229)-FIND("/",R229))</f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ROUND((E230/D230)*100,0)</f>
        <v>120</v>
      </c>
      <c r="G230" t="s">
        <v>20</v>
      </c>
      <c r="H230">
        <v>2468</v>
      </c>
      <c r="I230">
        <f>ROUND(IFERROR(E230/H230,0),2)</f>
        <v>67</v>
      </c>
      <c r="J230" t="s">
        <v>21</v>
      </c>
      <c r="K230" t="s">
        <v>22</v>
      </c>
      <c r="L230">
        <v>1472619600</v>
      </c>
      <c r="M230">
        <v>1474779600</v>
      </c>
      <c r="N230" s="5">
        <f>(((L230/60)/60)/24)+DATE(1970,1,1)</f>
        <v>42613.208333333328</v>
      </c>
      <c r="O230" s="5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LEFT(R230,FIND("/",R230)-1)</f>
        <v>film &amp; video</v>
      </c>
      <c r="T230" t="str">
        <f>RIGHT(R230,LEN(R230)-FIND("/",R230))</f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ROUND((E231/D231)*100,0)</f>
        <v>194</v>
      </c>
      <c r="G231" t="s">
        <v>20</v>
      </c>
      <c r="H231">
        <v>2551</v>
      </c>
      <c r="I231">
        <f>ROUND(IFERROR(E231/H231,0),2)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5">
        <f>(((L231/60)/60)/24)+DATE(1970,1,1)</f>
        <v>42887.208333333328</v>
      </c>
      <c r="O231" s="5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LEFT(R231,FIND("/",R231)-1)</f>
        <v>games</v>
      </c>
      <c r="T231" t="str">
        <f>RIGHT(R231,LEN(R231)-FIND("/",R231))</f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ROUND((E232/D232)*100,0)</f>
        <v>420</v>
      </c>
      <c r="G232" t="s">
        <v>20</v>
      </c>
      <c r="H232">
        <v>101</v>
      </c>
      <c r="I232">
        <f>ROUND(IFERROR(E232/H232,0),2)</f>
        <v>99.84</v>
      </c>
      <c r="J232" t="s">
        <v>21</v>
      </c>
      <c r="K232" t="s">
        <v>22</v>
      </c>
      <c r="L232">
        <v>1575612000</v>
      </c>
      <c r="M232">
        <v>1575612000</v>
      </c>
      <c r="N232" s="5">
        <f>(((L232/60)/60)/24)+DATE(1970,1,1)</f>
        <v>43805.25</v>
      </c>
      <c r="O232" s="5">
        <f>(((M232/60)/60)/24)+DATE(1970,1,1)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LEFT(R232,FIND("/",R232)-1)</f>
        <v>games</v>
      </c>
      <c r="T232" t="str">
        <f>RIGHT(R232,LEN(R232)-FIND("/",R232))</f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ROUND((E233/D233)*100,0)</f>
        <v>77</v>
      </c>
      <c r="G233" t="s">
        <v>74</v>
      </c>
      <c r="H233">
        <v>67</v>
      </c>
      <c r="I233">
        <f>ROUND(IFERROR(E233/H233,0),2)</f>
        <v>82.43</v>
      </c>
      <c r="J233" t="s">
        <v>21</v>
      </c>
      <c r="K233" t="s">
        <v>22</v>
      </c>
      <c r="L233">
        <v>1369112400</v>
      </c>
      <c r="M233">
        <v>1374123600</v>
      </c>
      <c r="N233" s="5">
        <f>(((L233/60)/60)/24)+DATE(1970,1,1)</f>
        <v>41415.208333333336</v>
      </c>
      <c r="O233" s="5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RIGHT(R233,LEN(R233)-FIND("/",R233))</f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ROUND((E234/D234)*100,0)</f>
        <v>171</v>
      </c>
      <c r="G234" t="s">
        <v>20</v>
      </c>
      <c r="H234">
        <v>92</v>
      </c>
      <c r="I234">
        <f>ROUND(IFERROR(E234/H234,0),2)</f>
        <v>63.29</v>
      </c>
      <c r="J234" t="s">
        <v>21</v>
      </c>
      <c r="K234" t="s">
        <v>22</v>
      </c>
      <c r="L234">
        <v>1469422800</v>
      </c>
      <c r="M234">
        <v>1469509200</v>
      </c>
      <c r="N234" s="5">
        <f>(((L234/60)/60)/24)+DATE(1970,1,1)</f>
        <v>42576.208333333328</v>
      </c>
      <c r="O234" s="5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RIGHT(R234,LEN(R234)-FIND("/",R234))</f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ROUND((E235/D235)*100,0)</f>
        <v>158</v>
      </c>
      <c r="G235" t="s">
        <v>20</v>
      </c>
      <c r="H235">
        <v>62</v>
      </c>
      <c r="I235">
        <f>ROUND(IFERROR(E235/H235,0),2)</f>
        <v>96.77</v>
      </c>
      <c r="J235" t="s">
        <v>21</v>
      </c>
      <c r="K235" t="s">
        <v>22</v>
      </c>
      <c r="L235">
        <v>1307854800</v>
      </c>
      <c r="M235">
        <v>1309237200</v>
      </c>
      <c r="N235" s="5">
        <f>(((L235/60)/60)/24)+DATE(1970,1,1)</f>
        <v>40706.208333333336</v>
      </c>
      <c r="O235" s="5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LEFT(R235,FIND("/",R235)-1)</f>
        <v>film &amp; video</v>
      </c>
      <c r="T235" t="str">
        <f>RIGHT(R235,LEN(R235)-FIND("/",R235))</f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ROUND((E236/D236)*100,0)</f>
        <v>109</v>
      </c>
      <c r="G236" t="s">
        <v>20</v>
      </c>
      <c r="H236">
        <v>149</v>
      </c>
      <c r="I236">
        <f>ROUND(IFERROR(E236/H236,0),2)</f>
        <v>54.91</v>
      </c>
      <c r="J236" t="s">
        <v>107</v>
      </c>
      <c r="K236" t="s">
        <v>108</v>
      </c>
      <c r="L236">
        <v>1503378000</v>
      </c>
      <c r="M236">
        <v>1503982800</v>
      </c>
      <c r="N236" s="5">
        <f>(((L236/60)/60)/24)+DATE(1970,1,1)</f>
        <v>42969.208333333328</v>
      </c>
      <c r="O236" s="5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LEFT(R236,FIND("/",R236)-1)</f>
        <v>games</v>
      </c>
      <c r="T236" t="str">
        <f>RIGHT(R236,LEN(R236)-FIND("/",R236))</f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ROUND((E237/D237)*100,0)</f>
        <v>42</v>
      </c>
      <c r="G237" t="s">
        <v>14</v>
      </c>
      <c r="H237">
        <v>92</v>
      </c>
      <c r="I237">
        <f>ROUND(IFERROR(E237/H237,0),2)</f>
        <v>39.01</v>
      </c>
      <c r="J237" t="s">
        <v>21</v>
      </c>
      <c r="K237" t="s">
        <v>22</v>
      </c>
      <c r="L237">
        <v>1486965600</v>
      </c>
      <c r="M237">
        <v>1487397600</v>
      </c>
      <c r="N237" s="5">
        <f>(((L237/60)/60)/24)+DATE(1970,1,1)</f>
        <v>42779.25</v>
      </c>
      <c r="O237" s="5">
        <f>(((M237/60)/60)/24)+DATE(1970,1,1)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RIGHT(R237,LEN(R237)-FIND("/",R237))</f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ROUND((E238/D238)*100,0)</f>
        <v>11</v>
      </c>
      <c r="G238" t="s">
        <v>14</v>
      </c>
      <c r="H238">
        <v>57</v>
      </c>
      <c r="I238">
        <f>ROUND(IFERROR(E238/H238,0),2)</f>
        <v>75.84</v>
      </c>
      <c r="J238" t="s">
        <v>26</v>
      </c>
      <c r="K238" t="s">
        <v>27</v>
      </c>
      <c r="L238">
        <v>1561438800</v>
      </c>
      <c r="M238">
        <v>1562043600</v>
      </c>
      <c r="N238" s="5">
        <f>(((L238/60)/60)/24)+DATE(1970,1,1)</f>
        <v>43641.208333333328</v>
      </c>
      <c r="O238" s="5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RIGHT(R238,LEN(R238)-FIND("/",R238))</f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ROUND((E239/D239)*100,0)</f>
        <v>159</v>
      </c>
      <c r="G239" t="s">
        <v>20</v>
      </c>
      <c r="H239">
        <v>329</v>
      </c>
      <c r="I239">
        <f>ROUND(IFERROR(E239/H239,0),2)</f>
        <v>45.05</v>
      </c>
      <c r="J239" t="s">
        <v>21</v>
      </c>
      <c r="K239" t="s">
        <v>22</v>
      </c>
      <c r="L239">
        <v>1398402000</v>
      </c>
      <c r="M239">
        <v>1398574800</v>
      </c>
      <c r="N239" s="5">
        <f>(((L239/60)/60)/24)+DATE(1970,1,1)</f>
        <v>41754.208333333336</v>
      </c>
      <c r="O239" s="5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RIGHT(R239,LEN(R239)-FIND("/",R239))</f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ROUND((E240/D240)*100,0)</f>
        <v>422</v>
      </c>
      <c r="G240" t="s">
        <v>20</v>
      </c>
      <c r="H240">
        <v>97</v>
      </c>
      <c r="I240">
        <f>ROUND(IFERROR(E240/H240,0),2)</f>
        <v>104.52</v>
      </c>
      <c r="J240" t="s">
        <v>36</v>
      </c>
      <c r="K240" t="s">
        <v>37</v>
      </c>
      <c r="L240">
        <v>1513231200</v>
      </c>
      <c r="M240">
        <v>1515391200</v>
      </c>
      <c r="N240" s="5">
        <f>(((L240/60)/60)/24)+DATE(1970,1,1)</f>
        <v>43083.25</v>
      </c>
      <c r="O240" s="5">
        <f>(((M240/60)/60)/24)+DATE(1970,1,1)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RIGHT(R240,LEN(R240)-FIND("/",R240))</f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ROUND((E241/D241)*100,0)</f>
        <v>98</v>
      </c>
      <c r="G241" t="s">
        <v>14</v>
      </c>
      <c r="H241">
        <v>41</v>
      </c>
      <c r="I241">
        <f>ROUND(IFERROR(E241/H241,0),2)</f>
        <v>76.27</v>
      </c>
      <c r="J241" t="s">
        <v>21</v>
      </c>
      <c r="K241" t="s">
        <v>22</v>
      </c>
      <c r="L241">
        <v>1440824400</v>
      </c>
      <c r="M241">
        <v>1441170000</v>
      </c>
      <c r="N241" s="5">
        <f>(((L241/60)/60)/24)+DATE(1970,1,1)</f>
        <v>42245.208333333328</v>
      </c>
      <c r="O241" s="5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RIGHT(R241,LEN(R241)-FIND("/",R241))</f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ROUND((E242/D242)*100,0)</f>
        <v>419</v>
      </c>
      <c r="G242" t="s">
        <v>20</v>
      </c>
      <c r="H242">
        <v>1784</v>
      </c>
      <c r="I242">
        <f>ROUND(IFERROR(E242/H242,0),2)</f>
        <v>69.02</v>
      </c>
      <c r="J242" t="s">
        <v>21</v>
      </c>
      <c r="K242" t="s">
        <v>22</v>
      </c>
      <c r="L242">
        <v>1281070800</v>
      </c>
      <c r="M242">
        <v>1281157200</v>
      </c>
      <c r="N242" s="5">
        <f>(((L242/60)/60)/24)+DATE(1970,1,1)</f>
        <v>40396.208333333336</v>
      </c>
      <c r="O242" s="5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LEFT(R242,FIND("/",R242)-1)</f>
        <v>theater</v>
      </c>
      <c r="T242" t="str">
        <f>RIGHT(R242,LEN(R242)-FIND("/",R242))</f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ROUND((E243/D243)*100,0)</f>
        <v>102</v>
      </c>
      <c r="G243" t="s">
        <v>20</v>
      </c>
      <c r="H243">
        <v>1684</v>
      </c>
      <c r="I243">
        <f>ROUND(IFERROR(E243/H243,0),2)</f>
        <v>101.98</v>
      </c>
      <c r="J243" t="s">
        <v>26</v>
      </c>
      <c r="K243" t="s">
        <v>27</v>
      </c>
      <c r="L243">
        <v>1397365200</v>
      </c>
      <c r="M243">
        <v>1398229200</v>
      </c>
      <c r="N243" s="5">
        <f>(((L243/60)/60)/24)+DATE(1970,1,1)</f>
        <v>41742.208333333336</v>
      </c>
      <c r="O243" s="5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LEFT(R243,FIND("/",R243)-1)</f>
        <v>publishing</v>
      </c>
      <c r="T243" t="str">
        <f>RIGHT(R243,LEN(R243)-FIND("/",R243))</f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ROUND((E244/D244)*100,0)</f>
        <v>128</v>
      </c>
      <c r="G244" t="s">
        <v>20</v>
      </c>
      <c r="H244">
        <v>250</v>
      </c>
      <c r="I244">
        <f>ROUND(IFERROR(E244/H244,0),2)</f>
        <v>42.92</v>
      </c>
      <c r="J244" t="s">
        <v>21</v>
      </c>
      <c r="K244" t="s">
        <v>22</v>
      </c>
      <c r="L244">
        <v>1494392400</v>
      </c>
      <c r="M244">
        <v>1495256400</v>
      </c>
      <c r="N244" s="5">
        <f>(((L244/60)/60)/24)+DATE(1970,1,1)</f>
        <v>42865.208333333328</v>
      </c>
      <c r="O244" s="5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LEFT(R244,FIND("/",R244)-1)</f>
        <v>music</v>
      </c>
      <c r="T244" t="str">
        <f>RIGHT(R244,LEN(R244)-FIND("/",R244))</f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ROUND((E245/D245)*100,0)</f>
        <v>445</v>
      </c>
      <c r="G245" t="s">
        <v>20</v>
      </c>
      <c r="H245">
        <v>238</v>
      </c>
      <c r="I245">
        <f>ROUND(IFERROR(E245/H245,0),2)</f>
        <v>43.03</v>
      </c>
      <c r="J245" t="s">
        <v>21</v>
      </c>
      <c r="K245" t="s">
        <v>22</v>
      </c>
      <c r="L245">
        <v>1520143200</v>
      </c>
      <c r="M245">
        <v>1520402400</v>
      </c>
      <c r="N245" s="5">
        <f>(((L245/60)/60)/24)+DATE(1970,1,1)</f>
        <v>43163.25</v>
      </c>
      <c r="O245" s="5">
        <f>(((M245/60)/60)/24)+DATE(1970,1,1)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LEFT(R245,FIND("/",R245)-1)</f>
        <v>theater</v>
      </c>
      <c r="T245" t="str">
        <f>RIGHT(R245,LEN(R245)-FIND("/",R245))</f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ROUND((E246/D246)*100,0)</f>
        <v>570</v>
      </c>
      <c r="G246" t="s">
        <v>20</v>
      </c>
      <c r="H246">
        <v>53</v>
      </c>
      <c r="I246">
        <f>ROUND(IFERROR(E246/H246,0),2)</f>
        <v>75.25</v>
      </c>
      <c r="J246" t="s">
        <v>21</v>
      </c>
      <c r="K246" t="s">
        <v>22</v>
      </c>
      <c r="L246">
        <v>1405314000</v>
      </c>
      <c r="M246">
        <v>1409806800</v>
      </c>
      <c r="N246" s="5">
        <f>(((L246/60)/60)/24)+DATE(1970,1,1)</f>
        <v>41834.208333333336</v>
      </c>
      <c r="O246" s="5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RIGHT(R246,LEN(R246)-FIND("/",R246))</f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ROUND((E247/D247)*100,0)</f>
        <v>509</v>
      </c>
      <c r="G247" t="s">
        <v>20</v>
      </c>
      <c r="H247">
        <v>214</v>
      </c>
      <c r="I247">
        <f>ROUND(IFERROR(E247/H247,0),2)</f>
        <v>69.02</v>
      </c>
      <c r="J247" t="s">
        <v>21</v>
      </c>
      <c r="K247" t="s">
        <v>22</v>
      </c>
      <c r="L247">
        <v>1396846800</v>
      </c>
      <c r="M247">
        <v>1396933200</v>
      </c>
      <c r="N247" s="5">
        <f>(((L247/60)/60)/24)+DATE(1970,1,1)</f>
        <v>41736.208333333336</v>
      </c>
      <c r="O247" s="5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LEFT(R247,FIND("/",R247)-1)</f>
        <v>theater</v>
      </c>
      <c r="T247" t="str">
        <f>RIGHT(R247,LEN(R247)-FIND("/",R247))</f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ROUND((E248/D248)*100,0)</f>
        <v>326</v>
      </c>
      <c r="G248" t="s">
        <v>20</v>
      </c>
      <c r="H248">
        <v>222</v>
      </c>
      <c r="I248">
        <f>ROUND(IFERROR(E248/H248,0),2)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5">
        <f>(((L248/60)/60)/24)+DATE(1970,1,1)</f>
        <v>41491.208333333336</v>
      </c>
      <c r="O248" s="5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LEFT(R248,FIND("/",R248)-1)</f>
        <v>technology</v>
      </c>
      <c r="T248" t="str">
        <f>RIGHT(R248,LEN(R248)-FIND("/",R248))</f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ROUND((E249/D249)*100,0)</f>
        <v>933</v>
      </c>
      <c r="G249" t="s">
        <v>20</v>
      </c>
      <c r="H249">
        <v>1884</v>
      </c>
      <c r="I249">
        <f>ROUND(IFERROR(E249/H249,0),2)</f>
        <v>98.01</v>
      </c>
      <c r="J249" t="s">
        <v>21</v>
      </c>
      <c r="K249" t="s">
        <v>22</v>
      </c>
      <c r="L249">
        <v>1482386400</v>
      </c>
      <c r="M249">
        <v>1483682400</v>
      </c>
      <c r="N249" s="5">
        <f>(((L249/60)/60)/24)+DATE(1970,1,1)</f>
        <v>42726.25</v>
      </c>
      <c r="O249" s="5">
        <f>(((M249/60)/60)/24)+DATE(1970,1,1)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LEFT(R249,FIND("/",R249)-1)</f>
        <v>publishing</v>
      </c>
      <c r="T249" t="str">
        <f>RIGHT(R249,LEN(R249)-FIND("/",R249))</f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ROUND((E250/D250)*100,0)</f>
        <v>211</v>
      </c>
      <c r="G250" t="s">
        <v>20</v>
      </c>
      <c r="H250">
        <v>218</v>
      </c>
      <c r="I250">
        <f>ROUND(IFERROR(E250/H250,0),2)</f>
        <v>60.11</v>
      </c>
      <c r="J250" t="s">
        <v>26</v>
      </c>
      <c r="K250" t="s">
        <v>27</v>
      </c>
      <c r="L250">
        <v>1420005600</v>
      </c>
      <c r="M250">
        <v>1420437600</v>
      </c>
      <c r="N250" s="5">
        <f>(((L250/60)/60)/24)+DATE(1970,1,1)</f>
        <v>42004.25</v>
      </c>
      <c r="O250" s="5">
        <f>(((M250/60)/60)/24)+DATE(1970,1,1)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LEFT(R250,FIND("/",R250)-1)</f>
        <v>games</v>
      </c>
      <c r="T250" t="str">
        <f>RIGHT(R250,LEN(R250)-FIND("/",R250))</f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ROUND((E251/D251)*100,0)</f>
        <v>273</v>
      </c>
      <c r="G251" t="s">
        <v>20</v>
      </c>
      <c r="H251">
        <v>6465</v>
      </c>
      <c r="I251">
        <f>ROUND(IFERROR(E251/H251,0),2)</f>
        <v>26</v>
      </c>
      <c r="J251" t="s">
        <v>21</v>
      </c>
      <c r="K251" t="s">
        <v>22</v>
      </c>
      <c r="L251">
        <v>1420178400</v>
      </c>
      <c r="M251">
        <v>1420783200</v>
      </c>
      <c r="N251" s="5">
        <f>(((L251/60)/60)/24)+DATE(1970,1,1)</f>
        <v>42006.25</v>
      </c>
      <c r="O251" s="5">
        <f>(((M251/60)/60)/24)+DATE(1970,1,1)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LEFT(R251,FIND("/",R251)-1)</f>
        <v>publishing</v>
      </c>
      <c r="T251" t="str">
        <f>RIGHT(R251,LEN(R251)-FIND("/",R251))</f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ROUND((E252/D252)*100,0)</f>
        <v>3</v>
      </c>
      <c r="G252" t="s">
        <v>14</v>
      </c>
      <c r="H252">
        <v>1</v>
      </c>
      <c r="I252">
        <f>ROUND(IFERROR(E252/H252,0),2)</f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>(((L252/60)/60)/24)+DATE(1970,1,1)</f>
        <v>40203.25</v>
      </c>
      <c r="O252" s="5">
        <f>(((M252/60)/60)/24)+DATE(1970,1,1)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RIGHT(R252,LEN(R252)-FIND("/",R252))</f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ROUND((E253/D253)*100,0)</f>
        <v>54</v>
      </c>
      <c r="G253" t="s">
        <v>14</v>
      </c>
      <c r="H253">
        <v>101</v>
      </c>
      <c r="I253">
        <f>ROUND(IFERROR(E253/H253,0),2)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5">
        <f>(((L253/60)/60)/24)+DATE(1970,1,1)</f>
        <v>41252.25</v>
      </c>
      <c r="O253" s="5">
        <f>(((M253/60)/60)/24)+DATE(1970,1,1)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RIGHT(R253,LEN(R253)-FIND("/",R253))</f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ROUND((E254/D254)*100,0)</f>
        <v>626</v>
      </c>
      <c r="G254" t="s">
        <v>20</v>
      </c>
      <c r="H254">
        <v>59</v>
      </c>
      <c r="I254">
        <f>ROUND(IFERROR(E254/H254,0),2)</f>
        <v>106.15</v>
      </c>
      <c r="J254" t="s">
        <v>21</v>
      </c>
      <c r="K254" t="s">
        <v>22</v>
      </c>
      <c r="L254">
        <v>1382677200</v>
      </c>
      <c r="M254">
        <v>1383109200</v>
      </c>
      <c r="N254" s="5">
        <f>(((L254/60)/60)/24)+DATE(1970,1,1)</f>
        <v>41572.208333333336</v>
      </c>
      <c r="O254" s="5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RIGHT(R254,LEN(R254)-FIND("/",R254))</f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ROUND((E255/D255)*100,0)</f>
        <v>89</v>
      </c>
      <c r="G255" t="s">
        <v>14</v>
      </c>
      <c r="H255">
        <v>1335</v>
      </c>
      <c r="I255">
        <f>ROUND(IFERROR(E255/H255,0),2)</f>
        <v>81.02</v>
      </c>
      <c r="J255" t="s">
        <v>15</v>
      </c>
      <c r="K255" t="s">
        <v>16</v>
      </c>
      <c r="L255">
        <v>1302238800</v>
      </c>
      <c r="M255">
        <v>1303275600</v>
      </c>
      <c r="N255" s="5">
        <f>(((L255/60)/60)/24)+DATE(1970,1,1)</f>
        <v>40641.208333333336</v>
      </c>
      <c r="O255" s="5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RIGHT(R255,LEN(R255)-FIND("/",R255))</f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ROUND((E256/D256)*100,0)</f>
        <v>185</v>
      </c>
      <c r="G256" t="s">
        <v>20</v>
      </c>
      <c r="H256">
        <v>88</v>
      </c>
      <c r="I256">
        <f>ROUND(IFERROR(E256/H256,0),2)</f>
        <v>96.65</v>
      </c>
      <c r="J256" t="s">
        <v>21</v>
      </c>
      <c r="K256" t="s">
        <v>22</v>
      </c>
      <c r="L256">
        <v>1487656800</v>
      </c>
      <c r="M256">
        <v>1487829600</v>
      </c>
      <c r="N256" s="5">
        <f>(((L256/60)/60)/24)+DATE(1970,1,1)</f>
        <v>42787.25</v>
      </c>
      <c r="O256" s="5">
        <f>(((M256/60)/60)/24)+DATE(1970,1,1)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LEFT(R256,FIND("/",R256)-1)</f>
        <v>publishing</v>
      </c>
      <c r="T256" t="str">
        <f>RIGHT(R256,LEN(R256)-FIND("/",R256))</f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ROUND((E257/D257)*100,0)</f>
        <v>120</v>
      </c>
      <c r="G257" t="s">
        <v>20</v>
      </c>
      <c r="H257">
        <v>1697</v>
      </c>
      <c r="I257">
        <f>ROUND(IFERROR(E257/H257,0),2)</f>
        <v>57</v>
      </c>
      <c r="J257" t="s">
        <v>21</v>
      </c>
      <c r="K257" t="s">
        <v>22</v>
      </c>
      <c r="L257">
        <v>1297836000</v>
      </c>
      <c r="M257">
        <v>1298268000</v>
      </c>
      <c r="N257" s="5">
        <f>(((L257/60)/60)/24)+DATE(1970,1,1)</f>
        <v>40590.25</v>
      </c>
      <c r="O257" s="5">
        <f>(((M257/60)/60)/24)+DATE(1970,1,1)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LEFT(R257,FIND("/",R257)-1)</f>
        <v>music</v>
      </c>
      <c r="T257" t="str">
        <f>RIGHT(R257,LEN(R257)-FIND("/",R257))</f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ROUND((E258/D258)*100,0)</f>
        <v>23</v>
      </c>
      <c r="G258" t="s">
        <v>14</v>
      </c>
      <c r="H258">
        <v>15</v>
      </c>
      <c r="I258">
        <f>ROUND(IFERROR(E258/H258,0),2)</f>
        <v>63.93</v>
      </c>
      <c r="J258" t="s">
        <v>40</v>
      </c>
      <c r="K258" t="s">
        <v>41</v>
      </c>
      <c r="L258">
        <v>1453615200</v>
      </c>
      <c r="M258">
        <v>1456812000</v>
      </c>
      <c r="N258" s="5">
        <f>(((L258/60)/60)/24)+DATE(1970,1,1)</f>
        <v>42393.25</v>
      </c>
      <c r="O258" s="5">
        <f>(((M258/60)/60)/24)+DATE(1970,1,1)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RIGHT(R258,LEN(R258)-FIND("/",R258))</f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ROUND((E259/D259)*100,0)</f>
        <v>146</v>
      </c>
      <c r="G259" t="s">
        <v>20</v>
      </c>
      <c r="H259">
        <v>92</v>
      </c>
      <c r="I259">
        <f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5">
        <f>(((L259/60)/60)/24)+DATE(1970,1,1)</f>
        <v>41338.25</v>
      </c>
      <c r="O259" s="5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LEFT(R259,FIND("/",R259)-1)</f>
        <v>theater</v>
      </c>
      <c r="T259" t="str">
        <f>RIGHT(R259,LEN(R259)-FIND("/",R259))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ROUND((E260/D260)*100,0)</f>
        <v>268</v>
      </c>
      <c r="G260" t="s">
        <v>20</v>
      </c>
      <c r="H260">
        <v>186</v>
      </c>
      <c r="I260">
        <f>ROUND(IFERROR(E260/H260,0),2)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5">
        <f>(((L260/60)/60)/24)+DATE(1970,1,1)</f>
        <v>42712.25</v>
      </c>
      <c r="O260" s="5">
        <f>(((M260/60)/60)/24)+DATE(1970,1,1)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LEFT(R260,FIND("/",R260)-1)</f>
        <v>theater</v>
      </c>
      <c r="T260" t="str">
        <f>RIGHT(R260,LEN(R260)-FIND("/",R260))</f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ROUND((E261/D261)*100,0)</f>
        <v>598</v>
      </c>
      <c r="G261" t="s">
        <v>20</v>
      </c>
      <c r="H261">
        <v>138</v>
      </c>
      <c r="I261">
        <f>ROUND(IFERROR(E261/H261,0),2)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5">
        <f>(((L261/60)/60)/24)+DATE(1970,1,1)</f>
        <v>41251.25</v>
      </c>
      <c r="O261" s="5">
        <f>(((M261/60)/60)/24)+DATE(1970,1,1)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LEFT(R261,FIND("/",R261)-1)</f>
        <v>photography</v>
      </c>
      <c r="T261" t="str">
        <f>RIGHT(R261,LEN(R261)-FIND("/",R261))</f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ROUND((E262/D262)*100,0)</f>
        <v>158</v>
      </c>
      <c r="G262" t="s">
        <v>20</v>
      </c>
      <c r="H262">
        <v>261</v>
      </c>
      <c r="I262">
        <f>ROUND(IFERROR(E262/H262,0),2)</f>
        <v>38.07</v>
      </c>
      <c r="J262" t="s">
        <v>21</v>
      </c>
      <c r="K262" t="s">
        <v>22</v>
      </c>
      <c r="L262">
        <v>1348808400</v>
      </c>
      <c r="M262">
        <v>1349845200</v>
      </c>
      <c r="N262" s="5">
        <f>(((L262/60)/60)/24)+DATE(1970,1,1)</f>
        <v>41180.208333333336</v>
      </c>
      <c r="O262" s="5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LEFT(R262,FIND("/",R262)-1)</f>
        <v>music</v>
      </c>
      <c r="T262" t="str">
        <f>RIGHT(R262,LEN(R262)-FIND("/",R262))</f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ROUND((E263/D263)*100,0)</f>
        <v>31</v>
      </c>
      <c r="G263" t="s">
        <v>14</v>
      </c>
      <c r="H263">
        <v>454</v>
      </c>
      <c r="I263">
        <f>ROUND(IFERROR(E263/H263,0),2)</f>
        <v>57.94</v>
      </c>
      <c r="J263" t="s">
        <v>21</v>
      </c>
      <c r="K263" t="s">
        <v>22</v>
      </c>
      <c r="L263">
        <v>1282712400</v>
      </c>
      <c r="M263">
        <v>1283058000</v>
      </c>
      <c r="N263" s="5">
        <f>(((L263/60)/60)/24)+DATE(1970,1,1)</f>
        <v>40415.208333333336</v>
      </c>
      <c r="O263" s="5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RIGHT(R263,LEN(R263)-FIND("/",R263))</f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ROUND((E264/D264)*100,0)</f>
        <v>313</v>
      </c>
      <c r="G264" t="s">
        <v>20</v>
      </c>
      <c r="H264">
        <v>107</v>
      </c>
      <c r="I264">
        <f>ROUND(IFERROR(E264/H264,0),2)</f>
        <v>49.79</v>
      </c>
      <c r="J264" t="s">
        <v>21</v>
      </c>
      <c r="K264" t="s">
        <v>22</v>
      </c>
      <c r="L264">
        <v>1301979600</v>
      </c>
      <c r="M264">
        <v>1304226000</v>
      </c>
      <c r="N264" s="5">
        <f>(((L264/60)/60)/24)+DATE(1970,1,1)</f>
        <v>40638.208333333336</v>
      </c>
      <c r="O264" s="5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LEFT(R264,FIND("/",R264)-1)</f>
        <v>music</v>
      </c>
      <c r="T264" t="str">
        <f>RIGHT(R264,LEN(R264)-FIND("/",R264))</f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ROUND((E265/D265)*100,0)</f>
        <v>371</v>
      </c>
      <c r="G265" t="s">
        <v>20</v>
      </c>
      <c r="H265">
        <v>199</v>
      </c>
      <c r="I265">
        <f>ROUND(IFERROR(E265/H265,0),2)</f>
        <v>54.05</v>
      </c>
      <c r="J265" t="s">
        <v>21</v>
      </c>
      <c r="K265" t="s">
        <v>22</v>
      </c>
      <c r="L265">
        <v>1263016800</v>
      </c>
      <c r="M265">
        <v>1263016800</v>
      </c>
      <c r="N265" s="5">
        <f>(((L265/60)/60)/24)+DATE(1970,1,1)</f>
        <v>40187.25</v>
      </c>
      <c r="O265" s="5">
        <f>(((M265/60)/60)/24)+DATE(1970,1,1)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LEFT(R265,FIND("/",R265)-1)</f>
        <v>photography</v>
      </c>
      <c r="T265" t="str">
        <f>RIGHT(R265,LEN(R265)-FIND("/",R265))</f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ROUND((E266/D266)*100,0)</f>
        <v>363</v>
      </c>
      <c r="G266" t="s">
        <v>20</v>
      </c>
      <c r="H266">
        <v>5512</v>
      </c>
      <c r="I266">
        <f>ROUND(IFERROR(E266/H266,0),2)</f>
        <v>30</v>
      </c>
      <c r="J266" t="s">
        <v>21</v>
      </c>
      <c r="K266" t="s">
        <v>22</v>
      </c>
      <c r="L266">
        <v>1360648800</v>
      </c>
      <c r="M266">
        <v>1362031200</v>
      </c>
      <c r="N266" s="5">
        <f>(((L266/60)/60)/24)+DATE(1970,1,1)</f>
        <v>41317.25</v>
      </c>
      <c r="O266" s="5">
        <f>(((M266/60)/60)/24)+DATE(1970,1,1)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RIGHT(R266,LEN(R266)-FIND("/",R266))</f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ROUND((E267/D267)*100,0)</f>
        <v>123</v>
      </c>
      <c r="G267" t="s">
        <v>20</v>
      </c>
      <c r="H267">
        <v>86</v>
      </c>
      <c r="I267">
        <f>ROUND(IFERROR(E267/H267,0),2)</f>
        <v>70.13</v>
      </c>
      <c r="J267" t="s">
        <v>21</v>
      </c>
      <c r="K267" t="s">
        <v>22</v>
      </c>
      <c r="L267">
        <v>1451800800</v>
      </c>
      <c r="M267">
        <v>1455602400</v>
      </c>
      <c r="N267" s="5">
        <f>(((L267/60)/60)/24)+DATE(1970,1,1)</f>
        <v>42372.25</v>
      </c>
      <c r="O267" s="5">
        <f>(((M267/60)/60)/24)+DATE(1970,1,1)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LEFT(R267,FIND("/",R267)-1)</f>
        <v>theater</v>
      </c>
      <c r="T267" t="str">
        <f>RIGHT(R267,LEN(R267)-FIND("/",R267))</f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ROUND((E268/D268)*100,0)</f>
        <v>77</v>
      </c>
      <c r="G268" t="s">
        <v>14</v>
      </c>
      <c r="H268">
        <v>3182</v>
      </c>
      <c r="I268">
        <f>ROUND(IFERROR(E268/H268,0),2)</f>
        <v>27</v>
      </c>
      <c r="J268" t="s">
        <v>107</v>
      </c>
      <c r="K268" t="s">
        <v>108</v>
      </c>
      <c r="L268">
        <v>1415340000</v>
      </c>
      <c r="M268">
        <v>1418191200</v>
      </c>
      <c r="N268" s="5">
        <f>(((L268/60)/60)/24)+DATE(1970,1,1)</f>
        <v>41950.25</v>
      </c>
      <c r="O268" s="5">
        <f>(((M268/60)/60)/24)+DATE(1970,1,1)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RIGHT(R268,LEN(R268)-FIND("/",R268))</f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ROUND((E269/D269)*100,0)</f>
        <v>234</v>
      </c>
      <c r="G269" t="s">
        <v>20</v>
      </c>
      <c r="H269">
        <v>2768</v>
      </c>
      <c r="I269">
        <f>ROUND(IFERROR(E269/H269,0),2)</f>
        <v>51.99</v>
      </c>
      <c r="J269" t="s">
        <v>26</v>
      </c>
      <c r="K269" t="s">
        <v>27</v>
      </c>
      <c r="L269">
        <v>1351054800</v>
      </c>
      <c r="M269">
        <v>1352440800</v>
      </c>
      <c r="N269" s="5">
        <f>(((L269/60)/60)/24)+DATE(1970,1,1)</f>
        <v>41206.208333333336</v>
      </c>
      <c r="O269" s="5">
        <f>(((M269/60)/60)/24)+DATE(1970,1,1)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LEFT(R269,FIND("/",R269)-1)</f>
        <v>theater</v>
      </c>
      <c r="T269" t="str">
        <f>RIGHT(R269,LEN(R269)-FIND("/",R269))</f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ROUND((E270/D270)*100,0)</f>
        <v>181</v>
      </c>
      <c r="G270" t="s">
        <v>20</v>
      </c>
      <c r="H270">
        <v>48</v>
      </c>
      <c r="I270">
        <f>ROUND(IFERROR(E270/H270,0),2)</f>
        <v>56.42</v>
      </c>
      <c r="J270" t="s">
        <v>21</v>
      </c>
      <c r="K270" t="s">
        <v>22</v>
      </c>
      <c r="L270">
        <v>1349326800</v>
      </c>
      <c r="M270">
        <v>1353304800</v>
      </c>
      <c r="N270" s="5">
        <f>(((L270/60)/60)/24)+DATE(1970,1,1)</f>
        <v>41186.208333333336</v>
      </c>
      <c r="O270" s="5">
        <f>(((M270/60)/60)/24)+DATE(1970,1,1)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LEFT(R270,FIND("/",R270)-1)</f>
        <v>film &amp; video</v>
      </c>
      <c r="T270" t="str">
        <f>RIGHT(R270,LEN(R270)-FIND("/",R270))</f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ROUND((E271/D271)*100,0)</f>
        <v>253</v>
      </c>
      <c r="G271" t="s">
        <v>20</v>
      </c>
      <c r="H271">
        <v>87</v>
      </c>
      <c r="I271">
        <f>ROUND(IFERROR(E271/H271,0),2)</f>
        <v>101.63</v>
      </c>
      <c r="J271" t="s">
        <v>21</v>
      </c>
      <c r="K271" t="s">
        <v>22</v>
      </c>
      <c r="L271">
        <v>1548914400</v>
      </c>
      <c r="M271">
        <v>1550728800</v>
      </c>
      <c r="N271" s="5">
        <f>(((L271/60)/60)/24)+DATE(1970,1,1)</f>
        <v>43496.25</v>
      </c>
      <c r="O271" s="5">
        <f>(((M271/60)/60)/24)+DATE(1970,1,1)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LEFT(R271,FIND("/",R271)-1)</f>
        <v>film &amp; video</v>
      </c>
      <c r="T271" t="str">
        <f>RIGHT(R271,LEN(R271)-FIND("/",R271))</f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ROUND((E272/D272)*100,0)</f>
        <v>27</v>
      </c>
      <c r="G272" t="s">
        <v>74</v>
      </c>
      <c r="H272">
        <v>1890</v>
      </c>
      <c r="I272">
        <f>ROUND(IFERROR(E272/H272,0),2)</f>
        <v>25.01</v>
      </c>
      <c r="J272" t="s">
        <v>21</v>
      </c>
      <c r="K272" t="s">
        <v>22</v>
      </c>
      <c r="L272">
        <v>1291269600</v>
      </c>
      <c r="M272">
        <v>1291442400</v>
      </c>
      <c r="N272" s="5">
        <f>(((L272/60)/60)/24)+DATE(1970,1,1)</f>
        <v>40514.25</v>
      </c>
      <c r="O272" s="5">
        <f>(((M272/60)/60)/24)+DATE(1970,1,1)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RIGHT(R272,LEN(R272)-FIND("/",R272))</f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ROUND((E273/D273)*100,0)</f>
        <v>1</v>
      </c>
      <c r="G273" t="s">
        <v>47</v>
      </c>
      <c r="H273">
        <v>61</v>
      </c>
      <c r="I273">
        <f>ROUND(IFERROR(E273/H273,0),2)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5">
        <f>(((L273/60)/60)/24)+DATE(1970,1,1)</f>
        <v>42345.25</v>
      </c>
      <c r="O273" s="5">
        <f>(((M273/60)/60)/24)+DATE(1970,1,1)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RIGHT(R273,LEN(R273)-FIND("/",R273))</f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ROUND((E274/D274)*100,0)</f>
        <v>304</v>
      </c>
      <c r="G274" t="s">
        <v>20</v>
      </c>
      <c r="H274">
        <v>1894</v>
      </c>
      <c r="I274">
        <f>ROUND(IFERROR(E274/H274,0),2)</f>
        <v>82.02</v>
      </c>
      <c r="J274" t="s">
        <v>21</v>
      </c>
      <c r="K274" t="s">
        <v>22</v>
      </c>
      <c r="L274">
        <v>1562734800</v>
      </c>
      <c r="M274">
        <v>1564894800</v>
      </c>
      <c r="N274" s="5">
        <f>(((L274/60)/60)/24)+DATE(1970,1,1)</f>
        <v>43656.208333333328</v>
      </c>
      <c r="O274" s="5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RIGHT(R274,LEN(R274)-FIND("/",R274))</f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ROUND((E275/D275)*100,0)</f>
        <v>137</v>
      </c>
      <c r="G275" t="s">
        <v>20</v>
      </c>
      <c r="H275">
        <v>282</v>
      </c>
      <c r="I275">
        <f>ROUND(IFERROR(E275/H275,0),2)</f>
        <v>37.96</v>
      </c>
      <c r="J275" t="s">
        <v>15</v>
      </c>
      <c r="K275" t="s">
        <v>16</v>
      </c>
      <c r="L275">
        <v>1505624400</v>
      </c>
      <c r="M275">
        <v>1505883600</v>
      </c>
      <c r="N275" s="5">
        <f>(((L275/60)/60)/24)+DATE(1970,1,1)</f>
        <v>42995.208333333328</v>
      </c>
      <c r="O275" s="5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RIGHT(R275,LEN(R275)-FIND("/",R275))</f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ROUND((E276/D276)*100,0)</f>
        <v>32</v>
      </c>
      <c r="G276" t="s">
        <v>14</v>
      </c>
      <c r="H276">
        <v>15</v>
      </c>
      <c r="I276">
        <f>ROUND(IFERROR(E276/H276,0),2)</f>
        <v>51.53</v>
      </c>
      <c r="J276" t="s">
        <v>21</v>
      </c>
      <c r="K276" t="s">
        <v>22</v>
      </c>
      <c r="L276">
        <v>1509948000</v>
      </c>
      <c r="M276">
        <v>1510380000</v>
      </c>
      <c r="N276" s="5">
        <f>(((L276/60)/60)/24)+DATE(1970,1,1)</f>
        <v>43045.25</v>
      </c>
      <c r="O276" s="5">
        <f>(((M276/60)/60)/24)+DATE(1970,1,1)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RIGHT(R276,LEN(R276)-FIND("/",R276))</f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ROUND((E277/D277)*100,0)</f>
        <v>242</v>
      </c>
      <c r="G277" t="s">
        <v>20</v>
      </c>
      <c r="H277">
        <v>116</v>
      </c>
      <c r="I277">
        <f>ROUND(IFERROR(E277/H277,0),2)</f>
        <v>81.2</v>
      </c>
      <c r="J277" t="s">
        <v>21</v>
      </c>
      <c r="K277" t="s">
        <v>22</v>
      </c>
      <c r="L277">
        <v>1554526800</v>
      </c>
      <c r="M277">
        <v>1555218000</v>
      </c>
      <c r="N277" s="5">
        <f>(((L277/60)/60)/24)+DATE(1970,1,1)</f>
        <v>43561.208333333328</v>
      </c>
      <c r="O277" s="5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LEFT(R277,FIND("/",R277)-1)</f>
        <v>publishing</v>
      </c>
      <c r="T277" t="str">
        <f>RIGHT(R277,LEN(R277)-FIND("/",R277))</f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ROUND((E278/D278)*100,0)</f>
        <v>97</v>
      </c>
      <c r="G278" t="s">
        <v>14</v>
      </c>
      <c r="H278">
        <v>133</v>
      </c>
      <c r="I278">
        <f>ROUND(IFERROR(E278/H278,0),2)</f>
        <v>40.03</v>
      </c>
      <c r="J278" t="s">
        <v>21</v>
      </c>
      <c r="K278" t="s">
        <v>22</v>
      </c>
      <c r="L278">
        <v>1334811600</v>
      </c>
      <c r="M278">
        <v>1335243600</v>
      </c>
      <c r="N278" s="5">
        <f>(((L278/60)/60)/24)+DATE(1970,1,1)</f>
        <v>41018.208333333336</v>
      </c>
      <c r="O278" s="5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RIGHT(R278,LEN(R278)-FIND("/",R278))</f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ROUND((E279/D279)*100,0)</f>
        <v>1066</v>
      </c>
      <c r="G279" t="s">
        <v>20</v>
      </c>
      <c r="H279">
        <v>83</v>
      </c>
      <c r="I279">
        <f>ROUND(IFERROR(E279/H279,0),2)</f>
        <v>89.94</v>
      </c>
      <c r="J279" t="s">
        <v>21</v>
      </c>
      <c r="K279" t="s">
        <v>22</v>
      </c>
      <c r="L279">
        <v>1279515600</v>
      </c>
      <c r="M279">
        <v>1279688400</v>
      </c>
      <c r="N279" s="5">
        <f>(((L279/60)/60)/24)+DATE(1970,1,1)</f>
        <v>40378.208333333336</v>
      </c>
      <c r="O279" s="5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LEFT(R279,FIND("/",R279)-1)</f>
        <v>theater</v>
      </c>
      <c r="T279" t="str">
        <f>RIGHT(R279,LEN(R279)-FIND("/",R279))</f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ROUND((E280/D280)*100,0)</f>
        <v>326</v>
      </c>
      <c r="G280" t="s">
        <v>20</v>
      </c>
      <c r="H280">
        <v>91</v>
      </c>
      <c r="I280">
        <f>ROUND(IFERROR(E280/H280,0),2)</f>
        <v>96.69</v>
      </c>
      <c r="J280" t="s">
        <v>21</v>
      </c>
      <c r="K280" t="s">
        <v>22</v>
      </c>
      <c r="L280">
        <v>1353909600</v>
      </c>
      <c r="M280">
        <v>1356069600</v>
      </c>
      <c r="N280" s="5">
        <f>(((L280/60)/60)/24)+DATE(1970,1,1)</f>
        <v>41239.25</v>
      </c>
      <c r="O280" s="5">
        <f>(((M280/60)/60)/24)+DATE(1970,1,1)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LEFT(R280,FIND("/",R280)-1)</f>
        <v>technology</v>
      </c>
      <c r="T280" t="str">
        <f>RIGHT(R280,LEN(R280)-FIND("/",R280))</f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ROUND((E281/D281)*100,0)</f>
        <v>171</v>
      </c>
      <c r="G281" t="s">
        <v>20</v>
      </c>
      <c r="H281">
        <v>546</v>
      </c>
      <c r="I281">
        <f>ROUND(IFERROR(E281/H281,0),2)</f>
        <v>25.01</v>
      </c>
      <c r="J281" t="s">
        <v>21</v>
      </c>
      <c r="K281" t="s">
        <v>22</v>
      </c>
      <c r="L281">
        <v>1535950800</v>
      </c>
      <c r="M281">
        <v>1536210000</v>
      </c>
      <c r="N281" s="5">
        <f>(((L281/60)/60)/24)+DATE(1970,1,1)</f>
        <v>43346.208333333328</v>
      </c>
      <c r="O281" s="5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LEFT(R281,FIND("/",R281)-1)</f>
        <v>theater</v>
      </c>
      <c r="T281" t="str">
        <f>RIGHT(R281,LEN(R281)-FIND("/",R281))</f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ROUND((E282/D282)*100,0)</f>
        <v>581</v>
      </c>
      <c r="G282" t="s">
        <v>20</v>
      </c>
      <c r="H282">
        <v>393</v>
      </c>
      <c r="I282">
        <f>ROUND(IFERROR(E282/H282,0),2)</f>
        <v>36.99</v>
      </c>
      <c r="J282" t="s">
        <v>21</v>
      </c>
      <c r="K282" t="s">
        <v>22</v>
      </c>
      <c r="L282">
        <v>1511244000</v>
      </c>
      <c r="M282">
        <v>1511762400</v>
      </c>
      <c r="N282" s="5">
        <f>(((L282/60)/60)/24)+DATE(1970,1,1)</f>
        <v>43060.25</v>
      </c>
      <c r="O282" s="5">
        <f>(((M282/60)/60)/24)+DATE(1970,1,1)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LEFT(R282,FIND("/",R282)-1)</f>
        <v>film &amp; video</v>
      </c>
      <c r="T282" t="str">
        <f>RIGHT(R282,LEN(R282)-FIND("/",R282))</f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ROUND((E283/D283)*100,0)</f>
        <v>92</v>
      </c>
      <c r="G283" t="s">
        <v>14</v>
      </c>
      <c r="H283">
        <v>2062</v>
      </c>
      <c r="I283">
        <f>ROUND(IFERROR(E283/H283,0),2)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5">
        <f>(((L283/60)/60)/24)+DATE(1970,1,1)</f>
        <v>40979.25</v>
      </c>
      <c r="O283" s="5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RIGHT(R283,LEN(R283)-FIND("/",R283))</f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ROUND((E284/D284)*100,0)</f>
        <v>108</v>
      </c>
      <c r="G284" t="s">
        <v>20</v>
      </c>
      <c r="H284">
        <v>133</v>
      </c>
      <c r="I284">
        <f>ROUND(IFERROR(E284/H284,0),2)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5">
        <f>(((L284/60)/60)/24)+DATE(1970,1,1)</f>
        <v>42701.25</v>
      </c>
      <c r="O284" s="5">
        <f>(((M284/60)/60)/24)+DATE(1970,1,1)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LEFT(R284,FIND("/",R284)-1)</f>
        <v>film &amp; video</v>
      </c>
      <c r="T284" t="str">
        <f>RIGHT(R284,LEN(R284)-FIND("/",R284))</f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ROUND((E285/D285)*100,0)</f>
        <v>19</v>
      </c>
      <c r="G285" t="s">
        <v>14</v>
      </c>
      <c r="H285">
        <v>29</v>
      </c>
      <c r="I285">
        <f>ROUND(IFERROR(E285/H285,0),2)</f>
        <v>52.31</v>
      </c>
      <c r="J285" t="s">
        <v>36</v>
      </c>
      <c r="K285" t="s">
        <v>37</v>
      </c>
      <c r="L285">
        <v>1464584400</v>
      </c>
      <c r="M285">
        <v>1465016400</v>
      </c>
      <c r="N285" s="5">
        <f>(((L285/60)/60)/24)+DATE(1970,1,1)</f>
        <v>42520.208333333328</v>
      </c>
      <c r="O285" s="5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RIGHT(R285,LEN(R285)-FIND("/",R285))</f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ROUND((E286/D286)*100,0)</f>
        <v>83</v>
      </c>
      <c r="G286" t="s">
        <v>14</v>
      </c>
      <c r="H286">
        <v>132</v>
      </c>
      <c r="I286">
        <f>ROUND(IFERROR(E286/H286,0),2)</f>
        <v>61.77</v>
      </c>
      <c r="J286" t="s">
        <v>21</v>
      </c>
      <c r="K286" t="s">
        <v>22</v>
      </c>
      <c r="L286">
        <v>1335848400</v>
      </c>
      <c r="M286">
        <v>1336280400</v>
      </c>
      <c r="N286" s="5">
        <f>(((L286/60)/60)/24)+DATE(1970,1,1)</f>
        <v>41030.208333333336</v>
      </c>
      <c r="O286" s="5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RIGHT(R286,LEN(R286)-FIND("/",R286))</f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ROUND((E287/D287)*100,0)</f>
        <v>706</v>
      </c>
      <c r="G287" t="s">
        <v>20</v>
      </c>
      <c r="H287">
        <v>254</v>
      </c>
      <c r="I287">
        <f>ROUND(IFERROR(E287/H287,0),2)</f>
        <v>25.03</v>
      </c>
      <c r="J287" t="s">
        <v>21</v>
      </c>
      <c r="K287" t="s">
        <v>22</v>
      </c>
      <c r="L287">
        <v>1473483600</v>
      </c>
      <c r="M287">
        <v>1476766800</v>
      </c>
      <c r="N287" s="5">
        <f>(((L287/60)/60)/24)+DATE(1970,1,1)</f>
        <v>42623.208333333328</v>
      </c>
      <c r="O287" s="5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LEFT(R287,FIND("/",R287)-1)</f>
        <v>theater</v>
      </c>
      <c r="T287" t="str">
        <f>RIGHT(R287,LEN(R287)-FIND("/",R287))</f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ROUND((E288/D288)*100,0)</f>
        <v>17</v>
      </c>
      <c r="G288" t="s">
        <v>74</v>
      </c>
      <c r="H288">
        <v>184</v>
      </c>
      <c r="I288">
        <f>ROUND(IFERROR(E288/H288,0),2)</f>
        <v>106.29</v>
      </c>
      <c r="J288" t="s">
        <v>21</v>
      </c>
      <c r="K288" t="s">
        <v>22</v>
      </c>
      <c r="L288">
        <v>1479880800</v>
      </c>
      <c r="M288">
        <v>1480485600</v>
      </c>
      <c r="N288" s="5">
        <f>(((L288/60)/60)/24)+DATE(1970,1,1)</f>
        <v>42697.25</v>
      </c>
      <c r="O288" s="5">
        <f>(((M288/60)/60)/24)+DATE(1970,1,1)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RIGHT(R288,LEN(R288)-FIND("/",R288))</f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ROUND((E289/D289)*100,0)</f>
        <v>210</v>
      </c>
      <c r="G289" t="s">
        <v>20</v>
      </c>
      <c r="H289">
        <v>176</v>
      </c>
      <c r="I289">
        <f>ROUND(IFERROR(E289/H289,0),2)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5">
        <f>(((L289/60)/60)/24)+DATE(1970,1,1)</f>
        <v>42122.208333333328</v>
      </c>
      <c r="O289" s="5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LEFT(R289,FIND("/",R289)-1)</f>
        <v>music</v>
      </c>
      <c r="T289" t="str">
        <f>RIGHT(R289,LEN(R289)-FIND("/",R289))</f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ROUND((E290/D290)*100,0)</f>
        <v>98</v>
      </c>
      <c r="G290" t="s">
        <v>14</v>
      </c>
      <c r="H290">
        <v>137</v>
      </c>
      <c r="I290">
        <f>ROUND(IFERROR(E290/H290,0),2)</f>
        <v>39.97</v>
      </c>
      <c r="J290" t="s">
        <v>36</v>
      </c>
      <c r="K290" t="s">
        <v>37</v>
      </c>
      <c r="L290">
        <v>1331701200</v>
      </c>
      <c r="M290">
        <v>1331787600</v>
      </c>
      <c r="N290" s="5">
        <f>(((L290/60)/60)/24)+DATE(1970,1,1)</f>
        <v>40982.208333333336</v>
      </c>
      <c r="O290" s="5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RIGHT(R290,LEN(R290)-FIND("/",R290))</f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ROUND((E291/D291)*100,0)</f>
        <v>1684</v>
      </c>
      <c r="G291" t="s">
        <v>20</v>
      </c>
      <c r="H291">
        <v>337</v>
      </c>
      <c r="I291">
        <f>ROUND(IFERROR(E291/H291,0),2)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5">
        <f>(((L291/60)/60)/24)+DATE(1970,1,1)</f>
        <v>42219.208333333328</v>
      </c>
      <c r="O291" s="5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RIGHT(R291,LEN(R291)-FIND("/",R291))</f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ROUND((E292/D292)*100,0)</f>
        <v>54</v>
      </c>
      <c r="G292" t="s">
        <v>14</v>
      </c>
      <c r="H292">
        <v>908</v>
      </c>
      <c r="I292">
        <f>ROUND(IFERROR(E292/H292,0),2)</f>
        <v>101.02</v>
      </c>
      <c r="J292" t="s">
        <v>21</v>
      </c>
      <c r="K292" t="s">
        <v>22</v>
      </c>
      <c r="L292">
        <v>1368162000</v>
      </c>
      <c r="M292">
        <v>1370926800</v>
      </c>
      <c r="N292" s="5">
        <f>(((L292/60)/60)/24)+DATE(1970,1,1)</f>
        <v>41404.208333333336</v>
      </c>
      <c r="O292" s="5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RIGHT(R292,LEN(R292)-FIND("/",R292))</f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ROUND((E293/D293)*100,0)</f>
        <v>457</v>
      </c>
      <c r="G293" t="s">
        <v>20</v>
      </c>
      <c r="H293">
        <v>107</v>
      </c>
      <c r="I293">
        <f>ROUND(IFERROR(E293/H293,0),2)</f>
        <v>76.81</v>
      </c>
      <c r="J293" t="s">
        <v>21</v>
      </c>
      <c r="K293" t="s">
        <v>22</v>
      </c>
      <c r="L293">
        <v>1318654800</v>
      </c>
      <c r="M293">
        <v>1319000400</v>
      </c>
      <c r="N293" s="5">
        <f>(((L293/60)/60)/24)+DATE(1970,1,1)</f>
        <v>40831.208333333336</v>
      </c>
      <c r="O293" s="5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LEFT(R293,FIND("/",R293)-1)</f>
        <v>technology</v>
      </c>
      <c r="T293" t="str">
        <f>RIGHT(R293,LEN(R293)-FIND("/",R293))</f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ROUND((E294/D294)*100,0)</f>
        <v>10</v>
      </c>
      <c r="G294" t="s">
        <v>14</v>
      </c>
      <c r="H294">
        <v>10</v>
      </c>
      <c r="I294">
        <f>ROUND(IFERROR(E294/H294,0),2)</f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>(((L294/60)/60)/24)+DATE(1970,1,1)</f>
        <v>40984.208333333336</v>
      </c>
      <c r="O294" s="5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RIGHT(R294,LEN(R294)-FIND("/",R294))</f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ROUND((E295/D295)*100,0)</f>
        <v>16</v>
      </c>
      <c r="G295" t="s">
        <v>74</v>
      </c>
      <c r="H295">
        <v>32</v>
      </c>
      <c r="I295">
        <f>ROUND(IFERROR(E295/H295,0),2)</f>
        <v>33.28</v>
      </c>
      <c r="J295" t="s">
        <v>107</v>
      </c>
      <c r="K295" t="s">
        <v>108</v>
      </c>
      <c r="L295">
        <v>1286254800</v>
      </c>
      <c r="M295">
        <v>1287032400</v>
      </c>
      <c r="N295" s="5">
        <f>(((L295/60)/60)/24)+DATE(1970,1,1)</f>
        <v>40456.208333333336</v>
      </c>
      <c r="O295" s="5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RIGHT(R295,LEN(R295)-FIND("/",R295))</f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ROUND((E296/D296)*100,0)</f>
        <v>1340</v>
      </c>
      <c r="G296" t="s">
        <v>20</v>
      </c>
      <c r="H296">
        <v>183</v>
      </c>
      <c r="I296">
        <f>ROUND(IFERROR(E296/H296,0),2)</f>
        <v>43.92</v>
      </c>
      <c r="J296" t="s">
        <v>21</v>
      </c>
      <c r="K296" t="s">
        <v>22</v>
      </c>
      <c r="L296">
        <v>1540530000</v>
      </c>
      <c r="M296">
        <v>1541570400</v>
      </c>
      <c r="N296" s="5">
        <f>(((L296/60)/60)/24)+DATE(1970,1,1)</f>
        <v>43399.208333333328</v>
      </c>
      <c r="O296" s="5">
        <f>(((M296/60)/60)/24)+DATE(1970,1,1)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LEFT(R296,FIND("/",R296)-1)</f>
        <v>theater</v>
      </c>
      <c r="T296" t="str">
        <f>RIGHT(R296,LEN(R296)-FIND("/",R296))</f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ROUND((E297/D297)*100,0)</f>
        <v>36</v>
      </c>
      <c r="G297" t="s">
        <v>14</v>
      </c>
      <c r="H297">
        <v>1910</v>
      </c>
      <c r="I297">
        <f>ROUND(IFERROR(E297/H297,0),2)</f>
        <v>36</v>
      </c>
      <c r="J297" t="s">
        <v>98</v>
      </c>
      <c r="K297" t="s">
        <v>99</v>
      </c>
      <c r="L297">
        <v>1381813200</v>
      </c>
      <c r="M297">
        <v>1383976800</v>
      </c>
      <c r="N297" s="5">
        <f>(((L297/60)/60)/24)+DATE(1970,1,1)</f>
        <v>41562.208333333336</v>
      </c>
      <c r="O297" s="5">
        <f>(((M297/60)/60)/24)+DATE(1970,1,1)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RIGHT(R297,LEN(R297)-FIND("/",R297))</f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ROUND((E298/D298)*100,0)</f>
        <v>55</v>
      </c>
      <c r="G298" t="s">
        <v>14</v>
      </c>
      <c r="H298">
        <v>38</v>
      </c>
      <c r="I298">
        <f>ROUND(IFERROR(E298/H298,0),2)</f>
        <v>88.21</v>
      </c>
      <c r="J298" t="s">
        <v>26</v>
      </c>
      <c r="K298" t="s">
        <v>27</v>
      </c>
      <c r="L298">
        <v>1548655200</v>
      </c>
      <c r="M298">
        <v>1550556000</v>
      </c>
      <c r="N298" s="5">
        <f>(((L298/60)/60)/24)+DATE(1970,1,1)</f>
        <v>43493.25</v>
      </c>
      <c r="O298" s="5">
        <f>(((M298/60)/60)/24)+DATE(1970,1,1)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RIGHT(R298,LEN(R298)-FIND("/",R298))</f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ROUND((E299/D299)*100,0)</f>
        <v>94</v>
      </c>
      <c r="G299" t="s">
        <v>14</v>
      </c>
      <c r="H299">
        <v>104</v>
      </c>
      <c r="I299">
        <f>ROUND(IFERROR(E299/H299,0),2)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5">
        <f>(((L299/60)/60)/24)+DATE(1970,1,1)</f>
        <v>41653.25</v>
      </c>
      <c r="O299" s="5">
        <f>(((M299/60)/60)/24)+DATE(1970,1,1)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RIGHT(R299,LEN(R299)-FIND("/",R299))</f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ROUND((E300/D300)*100,0)</f>
        <v>144</v>
      </c>
      <c r="G300" t="s">
        <v>20</v>
      </c>
      <c r="H300">
        <v>72</v>
      </c>
      <c r="I300">
        <f>ROUND(IFERROR(E300/H300,0),2)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5">
        <f>(((L300/60)/60)/24)+DATE(1970,1,1)</f>
        <v>42426.25</v>
      </c>
      <c r="O300" s="5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LEFT(R300,FIND("/",R300)-1)</f>
        <v>music</v>
      </c>
      <c r="T300" t="str">
        <f>RIGHT(R300,LEN(R300)-FIND("/",R300))</f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ROUND((E301/D301)*100,0)</f>
        <v>51</v>
      </c>
      <c r="G301" t="s">
        <v>14</v>
      </c>
      <c r="H301">
        <v>49</v>
      </c>
      <c r="I301">
        <f>ROUND(IFERROR(E301/H301,0),2)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5">
        <f>(((L301/60)/60)/24)+DATE(1970,1,1)</f>
        <v>42432.25</v>
      </c>
      <c r="O301" s="5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RIGHT(R301,LEN(R301)-FIND("/",R301))</f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ROUND((E302/D302)*100,0)</f>
        <v>5</v>
      </c>
      <c r="G302" t="s">
        <v>14</v>
      </c>
      <c r="H302">
        <v>1</v>
      </c>
      <c r="I302">
        <f>ROUND(IFERROR(E302/H302,0),2)</f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>(((L302/60)/60)/24)+DATE(1970,1,1)</f>
        <v>42977.208333333328</v>
      </c>
      <c r="O302" s="5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RIGHT(R302,LEN(R302)-FIND("/",R302))</f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ROUND((E303/D303)*100,0)</f>
        <v>1345</v>
      </c>
      <c r="G303" t="s">
        <v>20</v>
      </c>
      <c r="H303">
        <v>295</v>
      </c>
      <c r="I303">
        <f>ROUND(IFERROR(E303/H303,0),2)</f>
        <v>41.02</v>
      </c>
      <c r="J303" t="s">
        <v>21</v>
      </c>
      <c r="K303" t="s">
        <v>22</v>
      </c>
      <c r="L303">
        <v>1424930400</v>
      </c>
      <c r="M303">
        <v>1426395600</v>
      </c>
      <c r="N303" s="5">
        <f>(((L303/60)/60)/24)+DATE(1970,1,1)</f>
        <v>42061.25</v>
      </c>
      <c r="O303" s="5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LEFT(R303,FIND("/",R303)-1)</f>
        <v>film &amp; video</v>
      </c>
      <c r="T303" t="str">
        <f>RIGHT(R303,LEN(R303)-FIND("/",R303))</f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ROUND((E304/D304)*100,0)</f>
        <v>32</v>
      </c>
      <c r="G304" t="s">
        <v>14</v>
      </c>
      <c r="H304">
        <v>245</v>
      </c>
      <c r="I304">
        <f>ROUND(IFERROR(E304/H304,0),2)</f>
        <v>98.91</v>
      </c>
      <c r="J304" t="s">
        <v>21</v>
      </c>
      <c r="K304" t="s">
        <v>22</v>
      </c>
      <c r="L304">
        <v>1535864400</v>
      </c>
      <c r="M304">
        <v>1537074000</v>
      </c>
      <c r="N304" s="5">
        <f>(((L304/60)/60)/24)+DATE(1970,1,1)</f>
        <v>43345.208333333328</v>
      </c>
      <c r="O304" s="5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RIGHT(R304,LEN(R304)-FIND("/",R304))</f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ROUND((E305/D305)*100,0)</f>
        <v>83</v>
      </c>
      <c r="G305" t="s">
        <v>14</v>
      </c>
      <c r="H305">
        <v>32</v>
      </c>
      <c r="I305">
        <f>ROUND(IFERROR(E305/H305,0),2)</f>
        <v>87.78</v>
      </c>
      <c r="J305" t="s">
        <v>21</v>
      </c>
      <c r="K305" t="s">
        <v>22</v>
      </c>
      <c r="L305">
        <v>1452146400</v>
      </c>
      <c r="M305">
        <v>1452578400</v>
      </c>
      <c r="N305" s="5">
        <f>(((L305/60)/60)/24)+DATE(1970,1,1)</f>
        <v>42376.25</v>
      </c>
      <c r="O305" s="5">
        <f>(((M305/60)/60)/24)+DATE(1970,1,1)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RIGHT(R305,LEN(R305)-FIND("/",R305))</f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ROUND((E306/D306)*100,0)</f>
        <v>546</v>
      </c>
      <c r="G306" t="s">
        <v>20</v>
      </c>
      <c r="H306">
        <v>142</v>
      </c>
      <c r="I306">
        <f>ROUND(IFERROR(E306/H306,0),2)</f>
        <v>80.77</v>
      </c>
      <c r="J306" t="s">
        <v>21</v>
      </c>
      <c r="K306" t="s">
        <v>22</v>
      </c>
      <c r="L306">
        <v>1470546000</v>
      </c>
      <c r="M306">
        <v>1474088400</v>
      </c>
      <c r="N306" s="5">
        <f>(((L306/60)/60)/24)+DATE(1970,1,1)</f>
        <v>42589.208333333328</v>
      </c>
      <c r="O306" s="5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LEFT(R306,FIND("/",R306)-1)</f>
        <v>film &amp; video</v>
      </c>
      <c r="T306" t="str">
        <f>RIGHT(R306,LEN(R306)-FIND("/",R306))</f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ROUND((E307/D307)*100,0)</f>
        <v>286</v>
      </c>
      <c r="G307" t="s">
        <v>20</v>
      </c>
      <c r="H307">
        <v>85</v>
      </c>
      <c r="I307">
        <f>ROUND(IFERROR(E307/H307,0),2)</f>
        <v>94.28</v>
      </c>
      <c r="J307" t="s">
        <v>21</v>
      </c>
      <c r="K307" t="s">
        <v>22</v>
      </c>
      <c r="L307">
        <v>1458363600</v>
      </c>
      <c r="M307">
        <v>1461906000</v>
      </c>
      <c r="N307" s="5">
        <f>(((L307/60)/60)/24)+DATE(1970,1,1)</f>
        <v>42448.208333333328</v>
      </c>
      <c r="O307" s="5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RIGHT(R307,LEN(R307)-FIND("/",R307))</f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ROUND((E308/D308)*100,0)</f>
        <v>8</v>
      </c>
      <c r="G308" t="s">
        <v>14</v>
      </c>
      <c r="H308">
        <v>7</v>
      </c>
      <c r="I308">
        <f>ROUND(IFERROR(E308/H308,0),2)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5">
        <f>(((L308/60)/60)/24)+DATE(1970,1,1)</f>
        <v>42930.208333333328</v>
      </c>
      <c r="O308" s="5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RIGHT(R308,LEN(R308)-FIND("/",R308))</f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ROUND((E309/D309)*100,0)</f>
        <v>132</v>
      </c>
      <c r="G309" t="s">
        <v>20</v>
      </c>
      <c r="H309">
        <v>659</v>
      </c>
      <c r="I309">
        <f>ROUND(IFERROR(E309/H309,0),2)</f>
        <v>65.97</v>
      </c>
      <c r="J309" t="s">
        <v>36</v>
      </c>
      <c r="K309" t="s">
        <v>37</v>
      </c>
      <c r="L309">
        <v>1338958800</v>
      </c>
      <c r="M309">
        <v>1340686800</v>
      </c>
      <c r="N309" s="5">
        <f>(((L309/60)/60)/24)+DATE(1970,1,1)</f>
        <v>41066.208333333336</v>
      </c>
      <c r="O309" s="5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LEFT(R309,FIND("/",R309)-1)</f>
        <v>publishing</v>
      </c>
      <c r="T309" t="str">
        <f>RIGHT(R309,LEN(R309)-FIND("/",R309))</f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ROUND((E310/D310)*100,0)</f>
        <v>74</v>
      </c>
      <c r="G310" t="s">
        <v>14</v>
      </c>
      <c r="H310">
        <v>803</v>
      </c>
      <c r="I310">
        <f>ROUND(IFERROR(E310/H310,0),2)</f>
        <v>109.04</v>
      </c>
      <c r="J310" t="s">
        <v>21</v>
      </c>
      <c r="K310" t="s">
        <v>22</v>
      </c>
      <c r="L310">
        <v>1303102800</v>
      </c>
      <c r="M310">
        <v>1303189200</v>
      </c>
      <c r="N310" s="5">
        <f>(((L310/60)/60)/24)+DATE(1970,1,1)</f>
        <v>40651.208333333336</v>
      </c>
      <c r="O310" s="5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RIGHT(R310,LEN(R310)-FIND("/",R310))</f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ROUND((E311/D311)*100,0)</f>
        <v>75</v>
      </c>
      <c r="G311" t="s">
        <v>74</v>
      </c>
      <c r="H311">
        <v>75</v>
      </c>
      <c r="I311">
        <f>ROUND(IFERROR(E311/H311,0),2)</f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>(((L311/60)/60)/24)+DATE(1970,1,1)</f>
        <v>40807.208333333336</v>
      </c>
      <c r="O311" s="5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RIGHT(R311,LEN(R311)-FIND("/",R311))</f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ROUND((E312/D312)*100,0)</f>
        <v>20</v>
      </c>
      <c r="G312" t="s">
        <v>14</v>
      </c>
      <c r="H312">
        <v>16</v>
      </c>
      <c r="I312">
        <f>ROUND(IFERROR(E312/H312,0),2)</f>
        <v>99.13</v>
      </c>
      <c r="J312" t="s">
        <v>21</v>
      </c>
      <c r="K312" t="s">
        <v>22</v>
      </c>
      <c r="L312">
        <v>1270789200</v>
      </c>
      <c r="M312">
        <v>1272171600</v>
      </c>
      <c r="N312" s="5">
        <f>(((L312/60)/60)/24)+DATE(1970,1,1)</f>
        <v>40277.208333333336</v>
      </c>
      <c r="O312" s="5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RIGHT(R312,LEN(R312)-FIND("/",R312))</f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ROUND((E313/D313)*100,0)</f>
        <v>203</v>
      </c>
      <c r="G313" t="s">
        <v>20</v>
      </c>
      <c r="H313">
        <v>121</v>
      </c>
      <c r="I313">
        <f>ROUND(IFERROR(E313/H313,0),2)</f>
        <v>105.88</v>
      </c>
      <c r="J313" t="s">
        <v>21</v>
      </c>
      <c r="K313" t="s">
        <v>22</v>
      </c>
      <c r="L313">
        <v>1297836000</v>
      </c>
      <c r="M313">
        <v>1298872800</v>
      </c>
      <c r="N313" s="5">
        <f>(((L313/60)/60)/24)+DATE(1970,1,1)</f>
        <v>40590.25</v>
      </c>
      <c r="O313" s="5">
        <f>(((M313/60)/60)/24)+DATE(1970,1,1)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RIGHT(R313,LEN(R313)-FIND("/",R313))</f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ROUND((E314/D314)*100,0)</f>
        <v>310</v>
      </c>
      <c r="G314" t="s">
        <v>20</v>
      </c>
      <c r="H314">
        <v>3742</v>
      </c>
      <c r="I314">
        <f>ROUND(IFERROR(E314/H314,0),2)</f>
        <v>49</v>
      </c>
      <c r="J314" t="s">
        <v>21</v>
      </c>
      <c r="K314" t="s">
        <v>22</v>
      </c>
      <c r="L314">
        <v>1382677200</v>
      </c>
      <c r="M314">
        <v>1383282000</v>
      </c>
      <c r="N314" s="5">
        <f>(((L314/60)/60)/24)+DATE(1970,1,1)</f>
        <v>41572.208333333336</v>
      </c>
      <c r="O314" s="5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RIGHT(R314,LEN(R314)-FIND("/",R314))</f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ROUND((E315/D315)*100,0)</f>
        <v>395</v>
      </c>
      <c r="G315" t="s">
        <v>20</v>
      </c>
      <c r="H315">
        <v>223</v>
      </c>
      <c r="I315">
        <f>ROUND(IFERROR(E315/H315,0),2)</f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>(((L315/60)/60)/24)+DATE(1970,1,1)</f>
        <v>40966.25</v>
      </c>
      <c r="O315" s="5">
        <f>(((M315/60)/60)/24)+DATE(1970,1,1)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LEFT(R315,FIND("/",R315)-1)</f>
        <v>music</v>
      </c>
      <c r="T315" t="str">
        <f>RIGHT(R315,LEN(R315)-FIND("/",R315))</f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ROUND((E316/D316)*100,0)</f>
        <v>295</v>
      </c>
      <c r="G316" t="s">
        <v>20</v>
      </c>
      <c r="H316">
        <v>133</v>
      </c>
      <c r="I316">
        <f>ROUND(IFERROR(E316/H316,0),2)</f>
        <v>31.02</v>
      </c>
      <c r="J316" t="s">
        <v>21</v>
      </c>
      <c r="K316" t="s">
        <v>22</v>
      </c>
      <c r="L316">
        <v>1552366800</v>
      </c>
      <c r="M316">
        <v>1552798800</v>
      </c>
      <c r="N316" s="5">
        <f>(((L316/60)/60)/24)+DATE(1970,1,1)</f>
        <v>43536.208333333328</v>
      </c>
      <c r="O316" s="5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LEFT(R316,FIND("/",R316)-1)</f>
        <v>film &amp; video</v>
      </c>
      <c r="T316" t="str">
        <f>RIGHT(R316,LEN(R316)-FIND("/",R316))</f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ROUND((E317/D317)*100,0)</f>
        <v>34</v>
      </c>
      <c r="G317" t="s">
        <v>14</v>
      </c>
      <c r="H317">
        <v>31</v>
      </c>
      <c r="I317">
        <f>ROUND(IFERROR(E317/H317,0),2)</f>
        <v>103.87</v>
      </c>
      <c r="J317" t="s">
        <v>21</v>
      </c>
      <c r="K317" t="s">
        <v>22</v>
      </c>
      <c r="L317">
        <v>1400907600</v>
      </c>
      <c r="M317">
        <v>1403413200</v>
      </c>
      <c r="N317" s="5">
        <f>(((L317/60)/60)/24)+DATE(1970,1,1)</f>
        <v>41783.208333333336</v>
      </c>
      <c r="O317" s="5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RIGHT(R317,LEN(R317)-FIND("/",R317))</f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ROUND((E318/D318)*100,0)</f>
        <v>67</v>
      </c>
      <c r="G318" t="s">
        <v>14</v>
      </c>
      <c r="H318">
        <v>108</v>
      </c>
      <c r="I318">
        <f>ROUND(IFERROR(E318/H318,0),2)</f>
        <v>59.27</v>
      </c>
      <c r="J318" t="s">
        <v>107</v>
      </c>
      <c r="K318" t="s">
        <v>108</v>
      </c>
      <c r="L318">
        <v>1574143200</v>
      </c>
      <c r="M318">
        <v>1574229600</v>
      </c>
      <c r="N318" s="5">
        <f>(((L318/60)/60)/24)+DATE(1970,1,1)</f>
        <v>43788.25</v>
      </c>
      <c r="O318" s="5">
        <f>(((M318/60)/60)/24)+DATE(1970,1,1)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RIGHT(R318,LEN(R318)-FIND("/",R318))</f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ROUND((E319/D319)*100,0)</f>
        <v>19</v>
      </c>
      <c r="G319" t="s">
        <v>14</v>
      </c>
      <c r="H319">
        <v>30</v>
      </c>
      <c r="I319">
        <f>ROUND(IFERROR(E319/H319,0),2)</f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>(((L319/60)/60)/24)+DATE(1970,1,1)</f>
        <v>42869.208333333328</v>
      </c>
      <c r="O319" s="5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RIGHT(R319,LEN(R319)-FIND("/",R319))</f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ROUND((E320/D320)*100,0)</f>
        <v>16</v>
      </c>
      <c r="G320" t="s">
        <v>14</v>
      </c>
      <c r="H320">
        <v>17</v>
      </c>
      <c r="I320">
        <f>ROUND(IFERROR(E320/H320,0),2)</f>
        <v>53.12</v>
      </c>
      <c r="J320" t="s">
        <v>21</v>
      </c>
      <c r="K320" t="s">
        <v>22</v>
      </c>
      <c r="L320">
        <v>1392357600</v>
      </c>
      <c r="M320">
        <v>1392530400</v>
      </c>
      <c r="N320" s="5">
        <f>(((L320/60)/60)/24)+DATE(1970,1,1)</f>
        <v>41684.25</v>
      </c>
      <c r="O320" s="5">
        <f>(((M320/60)/60)/24)+DATE(1970,1,1)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RIGHT(R320,LEN(R320)-FIND("/",R320))</f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ROUND((E321/D321)*100,0)</f>
        <v>39</v>
      </c>
      <c r="G321" t="s">
        <v>74</v>
      </c>
      <c r="H321">
        <v>64</v>
      </c>
      <c r="I321">
        <f>ROUND(IFERROR(E321/H321,0),2)</f>
        <v>50.8</v>
      </c>
      <c r="J321" t="s">
        <v>21</v>
      </c>
      <c r="K321" t="s">
        <v>22</v>
      </c>
      <c r="L321">
        <v>1281589200</v>
      </c>
      <c r="M321">
        <v>1283662800</v>
      </c>
      <c r="N321" s="5">
        <f>(((L321/60)/60)/24)+DATE(1970,1,1)</f>
        <v>40402.208333333336</v>
      </c>
      <c r="O321" s="5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RIGHT(R321,LEN(R321)-FIND("/",R321))</f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ROUND((E322/D322)*100,0)</f>
        <v>10</v>
      </c>
      <c r="G322" t="s">
        <v>14</v>
      </c>
      <c r="H322">
        <v>80</v>
      </c>
      <c r="I322">
        <f>ROUND(IFERROR(E322/H322,0),2)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>(((L322/60)/60)/24)+DATE(1970,1,1)</f>
        <v>40673.208333333336</v>
      </c>
      <c r="O322" s="5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RIGHT(R322,LEN(R322)-FIND("/",R322))</f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ROUND((E323/D323)*100,0)</f>
        <v>94</v>
      </c>
      <c r="G323" t="s">
        <v>14</v>
      </c>
      <c r="H323">
        <v>2468</v>
      </c>
      <c r="I323">
        <f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5">
        <f>(((L323/60)/60)/24)+DATE(1970,1,1)</f>
        <v>40634.208333333336</v>
      </c>
      <c r="O323" s="5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RIGHT(R323,LEN(R323)-FIND("/",R323))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ROUND((E324/D324)*100,0)</f>
        <v>167</v>
      </c>
      <c r="G324" t="s">
        <v>20</v>
      </c>
      <c r="H324">
        <v>5168</v>
      </c>
      <c r="I324">
        <f>ROUND(IFERROR(E324/H324,0),2)</f>
        <v>38</v>
      </c>
      <c r="J324" t="s">
        <v>21</v>
      </c>
      <c r="K324" t="s">
        <v>22</v>
      </c>
      <c r="L324">
        <v>1290664800</v>
      </c>
      <c r="M324">
        <v>1291788000</v>
      </c>
      <c r="N324" s="5">
        <f>(((L324/60)/60)/24)+DATE(1970,1,1)</f>
        <v>40507.25</v>
      </c>
      <c r="O324" s="5">
        <f>(((M324/60)/60)/24)+DATE(1970,1,1)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RIGHT(R324,LEN(R324)-FIND("/",R324))</f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ROUND((E325/D325)*100,0)</f>
        <v>24</v>
      </c>
      <c r="G325" t="s">
        <v>14</v>
      </c>
      <c r="H325">
        <v>26</v>
      </c>
      <c r="I325">
        <f>ROUND(IFERROR(E325/H325,0),2)</f>
        <v>82.62</v>
      </c>
      <c r="J325" t="s">
        <v>40</v>
      </c>
      <c r="K325" t="s">
        <v>41</v>
      </c>
      <c r="L325">
        <v>1395896400</v>
      </c>
      <c r="M325">
        <v>1396069200</v>
      </c>
      <c r="N325" s="5">
        <f>(((L325/60)/60)/24)+DATE(1970,1,1)</f>
        <v>41725.208333333336</v>
      </c>
      <c r="O325" s="5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RIGHT(R325,LEN(R325)-FIND("/",R325))</f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ROUND((E326/D326)*100,0)</f>
        <v>164</v>
      </c>
      <c r="G326" t="s">
        <v>20</v>
      </c>
      <c r="H326">
        <v>307</v>
      </c>
      <c r="I326">
        <f>ROUND(IFERROR(E326/H326,0),2)</f>
        <v>37.94</v>
      </c>
      <c r="J326" t="s">
        <v>21</v>
      </c>
      <c r="K326" t="s">
        <v>22</v>
      </c>
      <c r="L326">
        <v>1434862800</v>
      </c>
      <c r="M326">
        <v>1435899600</v>
      </c>
      <c r="N326" s="5">
        <f>(((L326/60)/60)/24)+DATE(1970,1,1)</f>
        <v>42176.208333333328</v>
      </c>
      <c r="O326" s="5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LEFT(R326,FIND("/",R326)-1)</f>
        <v>theater</v>
      </c>
      <c r="T326" t="str">
        <f>RIGHT(R326,LEN(R326)-FIND("/",R326))</f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ROUND((E327/D327)*100,0)</f>
        <v>91</v>
      </c>
      <c r="G327" t="s">
        <v>14</v>
      </c>
      <c r="H327">
        <v>73</v>
      </c>
      <c r="I327">
        <f>ROUND(IFERROR(E327/H327,0),2)</f>
        <v>80.78</v>
      </c>
      <c r="J327" t="s">
        <v>21</v>
      </c>
      <c r="K327" t="s">
        <v>22</v>
      </c>
      <c r="L327">
        <v>1529125200</v>
      </c>
      <c r="M327">
        <v>1531112400</v>
      </c>
      <c r="N327" s="5">
        <f>(((L327/60)/60)/24)+DATE(1970,1,1)</f>
        <v>43267.208333333328</v>
      </c>
      <c r="O327" s="5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RIGHT(R327,LEN(R327)-FIND("/",R327))</f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ROUND((E328/D328)*100,0)</f>
        <v>46</v>
      </c>
      <c r="G328" t="s">
        <v>14</v>
      </c>
      <c r="H328">
        <v>128</v>
      </c>
      <c r="I328">
        <f>ROUND(IFERROR(E328/H328,0),2)</f>
        <v>25.98</v>
      </c>
      <c r="J328" t="s">
        <v>21</v>
      </c>
      <c r="K328" t="s">
        <v>22</v>
      </c>
      <c r="L328">
        <v>1451109600</v>
      </c>
      <c r="M328">
        <v>1451628000</v>
      </c>
      <c r="N328" s="5">
        <f>(((L328/60)/60)/24)+DATE(1970,1,1)</f>
        <v>42364.25</v>
      </c>
      <c r="O328" s="5">
        <f>(((M328/60)/60)/24)+DATE(1970,1,1)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RIGHT(R328,LEN(R328)-FIND("/",R328))</f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ROUND((E329/D329)*100,0)</f>
        <v>39</v>
      </c>
      <c r="G329" t="s">
        <v>14</v>
      </c>
      <c r="H329">
        <v>33</v>
      </c>
      <c r="I329">
        <f>ROUND(IFERROR(E329/H329,0),2)</f>
        <v>30.36</v>
      </c>
      <c r="J329" t="s">
        <v>21</v>
      </c>
      <c r="K329" t="s">
        <v>22</v>
      </c>
      <c r="L329">
        <v>1566968400</v>
      </c>
      <c r="M329">
        <v>1567314000</v>
      </c>
      <c r="N329" s="5">
        <f>(((L329/60)/60)/24)+DATE(1970,1,1)</f>
        <v>43705.208333333328</v>
      </c>
      <c r="O329" s="5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RIGHT(R329,LEN(R329)-FIND("/",R329))</f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ROUND((E330/D330)*100,0)</f>
        <v>134</v>
      </c>
      <c r="G330" t="s">
        <v>20</v>
      </c>
      <c r="H330">
        <v>2441</v>
      </c>
      <c r="I330">
        <f>ROUND(IFERROR(E330/H330,0),2)</f>
        <v>54</v>
      </c>
      <c r="J330" t="s">
        <v>21</v>
      </c>
      <c r="K330" t="s">
        <v>22</v>
      </c>
      <c r="L330">
        <v>1543557600</v>
      </c>
      <c r="M330">
        <v>1544508000</v>
      </c>
      <c r="N330" s="5">
        <f>(((L330/60)/60)/24)+DATE(1970,1,1)</f>
        <v>43434.25</v>
      </c>
      <c r="O330" s="5">
        <f>(((M330/60)/60)/24)+DATE(1970,1,1)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LEFT(R330,FIND("/",R330)-1)</f>
        <v>music</v>
      </c>
      <c r="T330" t="str">
        <f>RIGHT(R330,LEN(R330)-FIND("/",R330))</f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ROUND((E331/D331)*100,0)</f>
        <v>23</v>
      </c>
      <c r="G331" t="s">
        <v>47</v>
      </c>
      <c r="H331">
        <v>211</v>
      </c>
      <c r="I331">
        <f>ROUND(IFERROR(E331/H331,0),2)</f>
        <v>101.79</v>
      </c>
      <c r="J331" t="s">
        <v>21</v>
      </c>
      <c r="K331" t="s">
        <v>22</v>
      </c>
      <c r="L331">
        <v>1481522400</v>
      </c>
      <c r="M331">
        <v>1482472800</v>
      </c>
      <c r="N331" s="5">
        <f>(((L331/60)/60)/24)+DATE(1970,1,1)</f>
        <v>42716.25</v>
      </c>
      <c r="O331" s="5">
        <f>(((M331/60)/60)/24)+DATE(1970,1,1)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RIGHT(R331,LEN(R331)-FIND("/",R331))</f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ROUND((E332/D332)*100,0)</f>
        <v>185</v>
      </c>
      <c r="G332" t="s">
        <v>20</v>
      </c>
      <c r="H332">
        <v>1385</v>
      </c>
      <c r="I332">
        <f>ROUND(IFERROR(E332/H332,0),2)</f>
        <v>45</v>
      </c>
      <c r="J332" t="s">
        <v>40</v>
      </c>
      <c r="K332" t="s">
        <v>41</v>
      </c>
      <c r="L332">
        <v>1512712800</v>
      </c>
      <c r="M332">
        <v>1512799200</v>
      </c>
      <c r="N332" s="5">
        <f>(((L332/60)/60)/24)+DATE(1970,1,1)</f>
        <v>43077.25</v>
      </c>
      <c r="O332" s="5">
        <f>(((M332/60)/60)/24)+DATE(1970,1,1)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LEFT(R332,FIND("/",R332)-1)</f>
        <v>film &amp; video</v>
      </c>
      <c r="T332" t="str">
        <f>RIGHT(R332,LEN(R332)-FIND("/",R332))</f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ROUND((E333/D333)*100,0)</f>
        <v>444</v>
      </c>
      <c r="G333" t="s">
        <v>20</v>
      </c>
      <c r="H333">
        <v>190</v>
      </c>
      <c r="I333">
        <f>ROUND(IFERROR(E333/H333,0),2)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5">
        <f>(((L333/60)/60)/24)+DATE(1970,1,1)</f>
        <v>40896.25</v>
      </c>
      <c r="O333" s="5">
        <f>(((M333/60)/60)/24)+DATE(1970,1,1)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LEFT(R333,FIND("/",R333)-1)</f>
        <v>food</v>
      </c>
      <c r="T333" t="str">
        <f>RIGHT(R333,LEN(R333)-FIND("/",R333))</f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ROUND((E334/D334)*100,0)</f>
        <v>200</v>
      </c>
      <c r="G334" t="s">
        <v>20</v>
      </c>
      <c r="H334">
        <v>470</v>
      </c>
      <c r="I334">
        <f>ROUND(IFERROR(E334/H334,0),2)</f>
        <v>88.08</v>
      </c>
      <c r="J334" t="s">
        <v>21</v>
      </c>
      <c r="K334" t="s">
        <v>22</v>
      </c>
      <c r="L334">
        <v>1364446800</v>
      </c>
      <c r="M334">
        <v>1364533200</v>
      </c>
      <c r="N334" s="5">
        <f>(((L334/60)/60)/24)+DATE(1970,1,1)</f>
        <v>41361.208333333336</v>
      </c>
      <c r="O334" s="5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LEFT(R334,FIND("/",R334)-1)</f>
        <v>technology</v>
      </c>
      <c r="T334" t="str">
        <f>RIGHT(R334,LEN(R334)-FIND("/",R334))</f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ROUND((E335/D335)*100,0)</f>
        <v>124</v>
      </c>
      <c r="G335" t="s">
        <v>20</v>
      </c>
      <c r="H335">
        <v>253</v>
      </c>
      <c r="I335">
        <f>ROUND(IFERROR(E335/H335,0),2)</f>
        <v>47.04</v>
      </c>
      <c r="J335" t="s">
        <v>21</v>
      </c>
      <c r="K335" t="s">
        <v>22</v>
      </c>
      <c r="L335">
        <v>1542693600</v>
      </c>
      <c r="M335">
        <v>1545112800</v>
      </c>
      <c r="N335" s="5">
        <f>(((L335/60)/60)/24)+DATE(1970,1,1)</f>
        <v>43424.25</v>
      </c>
      <c r="O335" s="5">
        <f>(((M335/60)/60)/24)+DATE(1970,1,1)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RIGHT(R335,LEN(R335)-FIND("/",R335))</f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ROUND((E336/D336)*100,0)</f>
        <v>187</v>
      </c>
      <c r="G336" t="s">
        <v>20</v>
      </c>
      <c r="H336">
        <v>1113</v>
      </c>
      <c r="I336">
        <f>ROUND(IFERROR(E336/H336,0),2)</f>
        <v>111</v>
      </c>
      <c r="J336" t="s">
        <v>21</v>
      </c>
      <c r="K336" t="s">
        <v>22</v>
      </c>
      <c r="L336">
        <v>1515564000</v>
      </c>
      <c r="M336">
        <v>1516168800</v>
      </c>
      <c r="N336" s="5">
        <f>(((L336/60)/60)/24)+DATE(1970,1,1)</f>
        <v>43110.25</v>
      </c>
      <c r="O336" s="5">
        <f>(((M336/60)/60)/24)+DATE(1970,1,1)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LEFT(R336,FIND("/",R336)-1)</f>
        <v>music</v>
      </c>
      <c r="T336" t="str">
        <f>RIGHT(R336,LEN(R336)-FIND("/",R336))</f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ROUND((E337/D337)*100,0)</f>
        <v>114</v>
      </c>
      <c r="G337" t="s">
        <v>20</v>
      </c>
      <c r="H337">
        <v>2283</v>
      </c>
      <c r="I337">
        <f>ROUND(IFERROR(E337/H337,0),2)</f>
        <v>87</v>
      </c>
      <c r="J337" t="s">
        <v>21</v>
      </c>
      <c r="K337" t="s">
        <v>22</v>
      </c>
      <c r="L337">
        <v>1573797600</v>
      </c>
      <c r="M337">
        <v>1574920800</v>
      </c>
      <c r="N337" s="5">
        <f>(((L337/60)/60)/24)+DATE(1970,1,1)</f>
        <v>43784.25</v>
      </c>
      <c r="O337" s="5">
        <f>(((M337/60)/60)/24)+DATE(1970,1,1)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LEFT(R337,FIND("/",R337)-1)</f>
        <v>music</v>
      </c>
      <c r="T337" t="str">
        <f>RIGHT(R337,LEN(R337)-FIND("/",R337))</f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ROUND((E338/D338)*100,0)</f>
        <v>97</v>
      </c>
      <c r="G338" t="s">
        <v>14</v>
      </c>
      <c r="H338">
        <v>1072</v>
      </c>
      <c r="I338">
        <f>ROUND(IFERROR(E338/H338,0),2)</f>
        <v>63.99</v>
      </c>
      <c r="J338" t="s">
        <v>21</v>
      </c>
      <c r="K338" t="s">
        <v>22</v>
      </c>
      <c r="L338">
        <v>1292392800</v>
      </c>
      <c r="M338">
        <v>1292479200</v>
      </c>
      <c r="N338" s="5">
        <f>(((L338/60)/60)/24)+DATE(1970,1,1)</f>
        <v>40527.25</v>
      </c>
      <c r="O338" s="5">
        <f>(((M338/60)/60)/24)+DATE(1970,1,1)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RIGHT(R338,LEN(R338)-FIND("/",R338))</f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ROUND((E339/D339)*100,0)</f>
        <v>123</v>
      </c>
      <c r="G339" t="s">
        <v>20</v>
      </c>
      <c r="H339">
        <v>1095</v>
      </c>
      <c r="I339">
        <f>ROUND(IFERROR(E339/H339,0),2)</f>
        <v>105.99</v>
      </c>
      <c r="J339" t="s">
        <v>21</v>
      </c>
      <c r="K339" t="s">
        <v>22</v>
      </c>
      <c r="L339">
        <v>1573452000</v>
      </c>
      <c r="M339">
        <v>1573538400</v>
      </c>
      <c r="N339" s="5">
        <f>(((L339/60)/60)/24)+DATE(1970,1,1)</f>
        <v>43780.25</v>
      </c>
      <c r="O339" s="5">
        <f>(((M339/60)/60)/24)+DATE(1970,1,1)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LEFT(R339,FIND("/",R339)-1)</f>
        <v>theater</v>
      </c>
      <c r="T339" t="str">
        <f>RIGHT(R339,LEN(R339)-FIND("/",R339))</f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ROUND((E340/D340)*100,0)</f>
        <v>179</v>
      </c>
      <c r="G340" t="s">
        <v>20</v>
      </c>
      <c r="H340">
        <v>1690</v>
      </c>
      <c r="I340">
        <f>ROUND(IFERROR(E340/H340,0),2)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5">
        <f>(((L340/60)/60)/24)+DATE(1970,1,1)</f>
        <v>40821.208333333336</v>
      </c>
      <c r="O340" s="5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RIGHT(R340,LEN(R340)-FIND("/",R340))</f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ROUND((E341/D341)*100,0)</f>
        <v>80</v>
      </c>
      <c r="G341" t="s">
        <v>74</v>
      </c>
      <c r="H341">
        <v>1297</v>
      </c>
      <c r="I341">
        <f>ROUND(IFERROR(E341/H341,0),2)</f>
        <v>84.02</v>
      </c>
      <c r="J341" t="s">
        <v>15</v>
      </c>
      <c r="K341" t="s">
        <v>16</v>
      </c>
      <c r="L341">
        <v>1501650000</v>
      </c>
      <c r="M341">
        <v>1502859600</v>
      </c>
      <c r="N341" s="5">
        <f>(((L341/60)/60)/24)+DATE(1970,1,1)</f>
        <v>42949.208333333328</v>
      </c>
      <c r="O341" s="5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RIGHT(R341,LEN(R341)-FIND("/",R341))</f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ROUND((E342/D342)*100,0)</f>
        <v>94</v>
      </c>
      <c r="G342" t="s">
        <v>14</v>
      </c>
      <c r="H342">
        <v>393</v>
      </c>
      <c r="I342">
        <f>ROUND(IFERROR(E342/H342,0),2)</f>
        <v>88.97</v>
      </c>
      <c r="J342" t="s">
        <v>21</v>
      </c>
      <c r="K342" t="s">
        <v>22</v>
      </c>
      <c r="L342">
        <v>1323669600</v>
      </c>
      <c r="M342">
        <v>1323756000</v>
      </c>
      <c r="N342" s="5">
        <f>(((L342/60)/60)/24)+DATE(1970,1,1)</f>
        <v>40889.25</v>
      </c>
      <c r="O342" s="5">
        <f>(((M342/60)/60)/24)+DATE(1970,1,1)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RIGHT(R342,LEN(R342)-FIND("/",R342))</f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ROUND((E343/D343)*100,0)</f>
        <v>85</v>
      </c>
      <c r="G343" t="s">
        <v>14</v>
      </c>
      <c r="H343">
        <v>1257</v>
      </c>
      <c r="I343">
        <f>ROUND(IFERROR(E343/H343,0),2)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5">
        <f>(((L343/60)/60)/24)+DATE(1970,1,1)</f>
        <v>42244.208333333328</v>
      </c>
      <c r="O343" s="5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RIGHT(R343,LEN(R343)-FIND("/",R343))</f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ROUND((E344/D344)*100,0)</f>
        <v>67</v>
      </c>
      <c r="G344" t="s">
        <v>14</v>
      </c>
      <c r="H344">
        <v>328</v>
      </c>
      <c r="I344">
        <f>ROUND(IFERROR(E344/H344,0),2)</f>
        <v>97.15</v>
      </c>
      <c r="J344" t="s">
        <v>21</v>
      </c>
      <c r="K344" t="s">
        <v>22</v>
      </c>
      <c r="L344">
        <v>1374296400</v>
      </c>
      <c r="M344">
        <v>1375333200</v>
      </c>
      <c r="N344" s="5">
        <f>(((L344/60)/60)/24)+DATE(1970,1,1)</f>
        <v>41475.208333333336</v>
      </c>
      <c r="O344" s="5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RIGHT(R344,LEN(R344)-FIND("/",R344))</f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ROUND((E345/D345)*100,0)</f>
        <v>54</v>
      </c>
      <c r="G345" t="s">
        <v>14</v>
      </c>
      <c r="H345">
        <v>147</v>
      </c>
      <c r="I345">
        <f>ROUND(IFERROR(E345/H345,0),2)</f>
        <v>33.01</v>
      </c>
      <c r="J345" t="s">
        <v>21</v>
      </c>
      <c r="K345" t="s">
        <v>22</v>
      </c>
      <c r="L345">
        <v>1384840800</v>
      </c>
      <c r="M345">
        <v>1389420000</v>
      </c>
      <c r="N345" s="5">
        <f>(((L345/60)/60)/24)+DATE(1970,1,1)</f>
        <v>41597.25</v>
      </c>
      <c r="O345" s="5">
        <f>(((M345/60)/60)/24)+DATE(1970,1,1)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RIGHT(R345,LEN(R345)-FIND("/",R345))</f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ROUND((E346/D346)*100,0)</f>
        <v>42</v>
      </c>
      <c r="G346" t="s">
        <v>14</v>
      </c>
      <c r="H346">
        <v>830</v>
      </c>
      <c r="I346">
        <f>ROUND(IFERROR(E346/H346,0),2)</f>
        <v>99.95</v>
      </c>
      <c r="J346" t="s">
        <v>21</v>
      </c>
      <c r="K346" t="s">
        <v>22</v>
      </c>
      <c r="L346">
        <v>1516600800</v>
      </c>
      <c r="M346">
        <v>1520056800</v>
      </c>
      <c r="N346" s="5">
        <f>(((L346/60)/60)/24)+DATE(1970,1,1)</f>
        <v>43122.25</v>
      </c>
      <c r="O346" s="5">
        <f>(((M346/60)/60)/24)+DATE(1970,1,1)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RIGHT(R346,LEN(R346)-FIND("/",R346))</f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ROUND((E347/D347)*100,0)</f>
        <v>15</v>
      </c>
      <c r="G347" t="s">
        <v>14</v>
      </c>
      <c r="H347">
        <v>331</v>
      </c>
      <c r="I347">
        <f>ROUND(IFERROR(E347/H347,0),2)</f>
        <v>69.97</v>
      </c>
      <c r="J347" t="s">
        <v>40</v>
      </c>
      <c r="K347" t="s">
        <v>41</v>
      </c>
      <c r="L347">
        <v>1436418000</v>
      </c>
      <c r="M347">
        <v>1436504400</v>
      </c>
      <c r="N347" s="5">
        <f>(((L347/60)/60)/24)+DATE(1970,1,1)</f>
        <v>42194.208333333328</v>
      </c>
      <c r="O347" s="5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RIGHT(R347,LEN(R347)-FIND("/",R347))</f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ROUND((E348/D348)*100,0)</f>
        <v>34</v>
      </c>
      <c r="G348" t="s">
        <v>14</v>
      </c>
      <c r="H348">
        <v>25</v>
      </c>
      <c r="I348">
        <f>ROUND(IFERROR(E348/H348,0),2)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>(((L348/60)/60)/24)+DATE(1970,1,1)</f>
        <v>42971.208333333328</v>
      </c>
      <c r="O348" s="5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RIGHT(R348,LEN(R348)-FIND("/",R348))</f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ROUND((E349/D349)*100,0)</f>
        <v>1401</v>
      </c>
      <c r="G349" t="s">
        <v>20</v>
      </c>
      <c r="H349">
        <v>191</v>
      </c>
      <c r="I349">
        <f>ROUND(IFERROR(E349/H349,0),2)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5">
        <f>(((L349/60)/60)/24)+DATE(1970,1,1)</f>
        <v>42046.25</v>
      </c>
      <c r="O349" s="5">
        <f>(((M349/60)/60)/24)+DATE(1970,1,1)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RIGHT(R349,LEN(R349)-FIND("/",R349))</f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ROUND((E350/D350)*100,0)</f>
        <v>72</v>
      </c>
      <c r="G350" t="s">
        <v>14</v>
      </c>
      <c r="H350">
        <v>3483</v>
      </c>
      <c r="I350">
        <f>ROUND(IFERROR(E350/H350,0),2)</f>
        <v>41.01</v>
      </c>
      <c r="J350" t="s">
        <v>21</v>
      </c>
      <c r="K350" t="s">
        <v>22</v>
      </c>
      <c r="L350">
        <v>1487224800</v>
      </c>
      <c r="M350">
        <v>1488348000</v>
      </c>
      <c r="N350" s="5">
        <f>(((L350/60)/60)/24)+DATE(1970,1,1)</f>
        <v>42782.25</v>
      </c>
      <c r="O350" s="5">
        <f>(((M350/60)/60)/24)+DATE(1970,1,1)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RIGHT(R350,LEN(R350)-FIND("/",R350))</f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ROUND((E351/D351)*100,0)</f>
        <v>53</v>
      </c>
      <c r="G351" t="s">
        <v>14</v>
      </c>
      <c r="H351">
        <v>923</v>
      </c>
      <c r="I351">
        <f>ROUND(IFERROR(E351/H351,0),2)</f>
        <v>103.96</v>
      </c>
      <c r="J351" t="s">
        <v>21</v>
      </c>
      <c r="K351" t="s">
        <v>22</v>
      </c>
      <c r="L351">
        <v>1500008400</v>
      </c>
      <c r="M351">
        <v>1502600400</v>
      </c>
      <c r="N351" s="5">
        <f>(((L351/60)/60)/24)+DATE(1970,1,1)</f>
        <v>42930.208333333328</v>
      </c>
      <c r="O351" s="5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RIGHT(R351,LEN(R351)-FIND("/",R351))</f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ROUND((E352/D352)*100,0)</f>
        <v>5</v>
      </c>
      <c r="G352" t="s">
        <v>14</v>
      </c>
      <c r="H352">
        <v>1</v>
      </c>
      <c r="I352">
        <f>ROUND(IFERROR(E352/H352,0),2)</f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>(((L352/60)/60)/24)+DATE(1970,1,1)</f>
        <v>42144.208333333328</v>
      </c>
      <c r="O352" s="5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RIGHT(R352,LEN(R352)-FIND("/",R352))</f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ROUND((E353/D353)*100,0)</f>
        <v>128</v>
      </c>
      <c r="G353" t="s">
        <v>20</v>
      </c>
      <c r="H353">
        <v>2013</v>
      </c>
      <c r="I353">
        <f>ROUND(IFERROR(E353/H353,0),2)</f>
        <v>47.01</v>
      </c>
      <c r="J353" t="s">
        <v>21</v>
      </c>
      <c r="K353" t="s">
        <v>22</v>
      </c>
      <c r="L353">
        <v>1440392400</v>
      </c>
      <c r="M353">
        <v>1441602000</v>
      </c>
      <c r="N353" s="5">
        <f>(((L353/60)/60)/24)+DATE(1970,1,1)</f>
        <v>42240.208333333328</v>
      </c>
      <c r="O353" s="5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LEFT(R353,FIND("/",R353)-1)</f>
        <v>music</v>
      </c>
      <c r="T353" t="str">
        <f>RIGHT(R353,LEN(R353)-FIND("/",R353))</f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ROUND((E354/D354)*100,0)</f>
        <v>35</v>
      </c>
      <c r="G354" t="s">
        <v>14</v>
      </c>
      <c r="H354">
        <v>33</v>
      </c>
      <c r="I354">
        <f>ROUND(IFERROR(E354/H354,0),2)</f>
        <v>29.61</v>
      </c>
      <c r="J354" t="s">
        <v>15</v>
      </c>
      <c r="K354" t="s">
        <v>16</v>
      </c>
      <c r="L354">
        <v>1446876000</v>
      </c>
      <c r="M354">
        <v>1447567200</v>
      </c>
      <c r="N354" s="5">
        <f>(((L354/60)/60)/24)+DATE(1970,1,1)</f>
        <v>42315.25</v>
      </c>
      <c r="O354" s="5">
        <f>(((M354/60)/60)/24)+DATE(1970,1,1)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RIGHT(R354,LEN(R354)-FIND("/",R354))</f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ROUND((E355/D355)*100,0)</f>
        <v>411</v>
      </c>
      <c r="G355" t="s">
        <v>20</v>
      </c>
      <c r="H355">
        <v>1703</v>
      </c>
      <c r="I355">
        <f>ROUND(IFERROR(E355/H355,0),2)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5">
        <f>(((L355/60)/60)/24)+DATE(1970,1,1)</f>
        <v>43651.208333333328</v>
      </c>
      <c r="O355" s="5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RIGHT(R355,LEN(R355)-FIND("/",R355))</f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ROUND((E356/D356)*100,0)</f>
        <v>124</v>
      </c>
      <c r="G356" t="s">
        <v>20</v>
      </c>
      <c r="H356">
        <v>80</v>
      </c>
      <c r="I356">
        <f>ROUND(IFERROR(E356/H356,0),2)</f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>(((L356/60)/60)/24)+DATE(1970,1,1)</f>
        <v>41520.208333333336</v>
      </c>
      <c r="O356" s="5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RIGHT(R356,LEN(R356)-FIND("/",R356))</f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ROUND((E357/D357)*100,0)</f>
        <v>59</v>
      </c>
      <c r="G357" t="s">
        <v>47</v>
      </c>
      <c r="H357">
        <v>86</v>
      </c>
      <c r="I357">
        <f>ROUND(IFERROR(E357/H357,0),2)</f>
        <v>26.06</v>
      </c>
      <c r="J357" t="s">
        <v>21</v>
      </c>
      <c r="K357" t="s">
        <v>22</v>
      </c>
      <c r="L357">
        <v>1485064800</v>
      </c>
      <c r="M357">
        <v>1488520800</v>
      </c>
      <c r="N357" s="5">
        <f>(((L357/60)/60)/24)+DATE(1970,1,1)</f>
        <v>42757.25</v>
      </c>
      <c r="O357" s="5">
        <f>(((M357/60)/60)/24)+DATE(1970,1,1)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RIGHT(R357,LEN(R357)-FIND("/",R357))</f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ROUND((E358/D358)*100,0)</f>
        <v>37</v>
      </c>
      <c r="G358" t="s">
        <v>14</v>
      </c>
      <c r="H358">
        <v>40</v>
      </c>
      <c r="I358">
        <f>ROUND(IFERROR(E358/H358,0),2)</f>
        <v>85.78</v>
      </c>
      <c r="J358" t="s">
        <v>107</v>
      </c>
      <c r="K358" t="s">
        <v>108</v>
      </c>
      <c r="L358">
        <v>1326520800</v>
      </c>
      <c r="M358">
        <v>1327298400</v>
      </c>
      <c r="N358" s="5">
        <f>(((L358/60)/60)/24)+DATE(1970,1,1)</f>
        <v>40922.25</v>
      </c>
      <c r="O358" s="5">
        <f>(((M358/60)/60)/24)+DATE(1970,1,1)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RIGHT(R358,LEN(R358)-FIND("/",R358))</f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ROUND((E359/D359)*100,0)</f>
        <v>185</v>
      </c>
      <c r="G359" t="s">
        <v>20</v>
      </c>
      <c r="H359">
        <v>41</v>
      </c>
      <c r="I359">
        <f>ROUND(IFERROR(E359/H359,0),2)</f>
        <v>103.73</v>
      </c>
      <c r="J359" t="s">
        <v>21</v>
      </c>
      <c r="K359" t="s">
        <v>22</v>
      </c>
      <c r="L359">
        <v>1441256400</v>
      </c>
      <c r="M359">
        <v>1443416400</v>
      </c>
      <c r="N359" s="5">
        <f>(((L359/60)/60)/24)+DATE(1970,1,1)</f>
        <v>42250.208333333328</v>
      </c>
      <c r="O359" s="5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LEFT(R359,FIND("/",R359)-1)</f>
        <v>games</v>
      </c>
      <c r="T359" t="str">
        <f>RIGHT(R359,LEN(R359)-FIND("/",R359))</f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ROUND((E360/D360)*100,0)</f>
        <v>12</v>
      </c>
      <c r="G360" t="s">
        <v>14</v>
      </c>
      <c r="H360">
        <v>23</v>
      </c>
      <c r="I360">
        <f>ROUND(IFERROR(E360/H360,0),2)</f>
        <v>49.83</v>
      </c>
      <c r="J360" t="s">
        <v>15</v>
      </c>
      <c r="K360" t="s">
        <v>16</v>
      </c>
      <c r="L360">
        <v>1533877200</v>
      </c>
      <c r="M360">
        <v>1534136400</v>
      </c>
      <c r="N360" s="5">
        <f>(((L360/60)/60)/24)+DATE(1970,1,1)</f>
        <v>43322.208333333328</v>
      </c>
      <c r="O360" s="5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RIGHT(R360,LEN(R360)-FIND("/",R360))</f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ROUND((E361/D361)*100,0)</f>
        <v>299</v>
      </c>
      <c r="G361" t="s">
        <v>20</v>
      </c>
      <c r="H361">
        <v>187</v>
      </c>
      <c r="I361">
        <f>ROUND(IFERROR(E361/H361,0),2)</f>
        <v>63.89</v>
      </c>
      <c r="J361" t="s">
        <v>21</v>
      </c>
      <c r="K361" t="s">
        <v>22</v>
      </c>
      <c r="L361">
        <v>1314421200</v>
      </c>
      <c r="M361">
        <v>1315026000</v>
      </c>
      <c r="N361" s="5">
        <f>(((L361/60)/60)/24)+DATE(1970,1,1)</f>
        <v>40782.208333333336</v>
      </c>
      <c r="O361" s="5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LEFT(R361,FIND("/",R361)-1)</f>
        <v>film &amp; video</v>
      </c>
      <c r="T361" t="str">
        <f>RIGHT(R361,LEN(R361)-FIND("/",R361))</f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ROUND((E362/D362)*100,0)</f>
        <v>226</v>
      </c>
      <c r="G362" t="s">
        <v>20</v>
      </c>
      <c r="H362">
        <v>2875</v>
      </c>
      <c r="I362">
        <f>ROUND(IFERROR(E362/H362,0),2)</f>
        <v>47</v>
      </c>
      <c r="J362" t="s">
        <v>40</v>
      </c>
      <c r="K362" t="s">
        <v>41</v>
      </c>
      <c r="L362">
        <v>1293861600</v>
      </c>
      <c r="M362">
        <v>1295071200</v>
      </c>
      <c r="N362" s="5">
        <f>(((L362/60)/60)/24)+DATE(1970,1,1)</f>
        <v>40544.25</v>
      </c>
      <c r="O362" s="5">
        <f>(((M362/60)/60)/24)+DATE(1970,1,1)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LEFT(R362,FIND("/",R362)-1)</f>
        <v>theater</v>
      </c>
      <c r="T362" t="str">
        <f>RIGHT(R362,LEN(R362)-FIND("/",R362))</f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ROUND((E363/D363)*100,0)</f>
        <v>174</v>
      </c>
      <c r="G363" t="s">
        <v>20</v>
      </c>
      <c r="H363">
        <v>88</v>
      </c>
      <c r="I363">
        <f>ROUND(IFERROR(E363/H363,0),2)</f>
        <v>108.48</v>
      </c>
      <c r="J363" t="s">
        <v>21</v>
      </c>
      <c r="K363" t="s">
        <v>22</v>
      </c>
      <c r="L363">
        <v>1507352400</v>
      </c>
      <c r="M363">
        <v>1509426000</v>
      </c>
      <c r="N363" s="5">
        <f>(((L363/60)/60)/24)+DATE(1970,1,1)</f>
        <v>43015.208333333328</v>
      </c>
      <c r="O363" s="5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RIGHT(R363,LEN(R363)-FIND("/",R363))</f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ROUND((E364/D364)*100,0)</f>
        <v>372</v>
      </c>
      <c r="G364" t="s">
        <v>20</v>
      </c>
      <c r="H364">
        <v>191</v>
      </c>
      <c r="I364">
        <f>ROUND(IFERROR(E364/H364,0),2)</f>
        <v>72.02</v>
      </c>
      <c r="J364" t="s">
        <v>21</v>
      </c>
      <c r="K364" t="s">
        <v>22</v>
      </c>
      <c r="L364">
        <v>1296108000</v>
      </c>
      <c r="M364">
        <v>1299391200</v>
      </c>
      <c r="N364" s="5">
        <f>(((L364/60)/60)/24)+DATE(1970,1,1)</f>
        <v>40570.25</v>
      </c>
      <c r="O364" s="5">
        <f>(((M364/60)/60)/24)+DATE(1970,1,1)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LEFT(R364,FIND("/",R364)-1)</f>
        <v>music</v>
      </c>
      <c r="T364" t="str">
        <f>RIGHT(R364,LEN(R364)-FIND("/",R364))</f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ROUND((E365/D365)*100,0)</f>
        <v>160</v>
      </c>
      <c r="G365" t="s">
        <v>20</v>
      </c>
      <c r="H365">
        <v>139</v>
      </c>
      <c r="I365">
        <f>ROUND(IFERROR(E365/H365,0),2)</f>
        <v>59.93</v>
      </c>
      <c r="J365" t="s">
        <v>21</v>
      </c>
      <c r="K365" t="s">
        <v>22</v>
      </c>
      <c r="L365">
        <v>1324965600</v>
      </c>
      <c r="M365">
        <v>1325052000</v>
      </c>
      <c r="N365" s="5">
        <f>(((L365/60)/60)/24)+DATE(1970,1,1)</f>
        <v>40904.25</v>
      </c>
      <c r="O365" s="5">
        <f>(((M365/60)/60)/24)+DATE(1970,1,1)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LEFT(R365,FIND("/",R365)-1)</f>
        <v>music</v>
      </c>
      <c r="T365" t="str">
        <f>RIGHT(R365,LEN(R365)-FIND("/",R365))</f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ROUND((E366/D366)*100,0)</f>
        <v>1616</v>
      </c>
      <c r="G366" t="s">
        <v>20</v>
      </c>
      <c r="H366">
        <v>186</v>
      </c>
      <c r="I366">
        <f>ROUND(IFERROR(E366/H366,0),2)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5">
        <f>(((L366/60)/60)/24)+DATE(1970,1,1)</f>
        <v>43164.25</v>
      </c>
      <c r="O366" s="5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RIGHT(R366,LEN(R366)-FIND("/",R366))</f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ROUND((E367/D367)*100,0)</f>
        <v>733</v>
      </c>
      <c r="G367" t="s">
        <v>20</v>
      </c>
      <c r="H367">
        <v>112</v>
      </c>
      <c r="I367">
        <f>ROUND(IFERROR(E367/H367,0),2)</f>
        <v>104.78</v>
      </c>
      <c r="J367" t="s">
        <v>26</v>
      </c>
      <c r="K367" t="s">
        <v>27</v>
      </c>
      <c r="L367">
        <v>1482991200</v>
      </c>
      <c r="M367">
        <v>1485324000</v>
      </c>
      <c r="N367" s="5">
        <f>(((L367/60)/60)/24)+DATE(1970,1,1)</f>
        <v>42733.25</v>
      </c>
      <c r="O367" s="5">
        <f>(((M367/60)/60)/24)+DATE(1970,1,1)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LEFT(R367,FIND("/",R367)-1)</f>
        <v>theater</v>
      </c>
      <c r="T367" t="str">
        <f>RIGHT(R367,LEN(R367)-FIND("/",R367))</f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ROUND((E368/D368)*100,0)</f>
        <v>592</v>
      </c>
      <c r="G368" t="s">
        <v>20</v>
      </c>
      <c r="H368">
        <v>101</v>
      </c>
      <c r="I368">
        <f>ROUND(IFERROR(E368/H368,0),2)</f>
        <v>105.52</v>
      </c>
      <c r="J368" t="s">
        <v>21</v>
      </c>
      <c r="K368" t="s">
        <v>22</v>
      </c>
      <c r="L368">
        <v>1294034400</v>
      </c>
      <c r="M368">
        <v>1294120800</v>
      </c>
      <c r="N368" s="5">
        <f>(((L368/60)/60)/24)+DATE(1970,1,1)</f>
        <v>40546.25</v>
      </c>
      <c r="O368" s="5">
        <f>(((M368/60)/60)/24)+DATE(1970,1,1)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LEFT(R368,FIND("/",R368)-1)</f>
        <v>theater</v>
      </c>
      <c r="T368" t="str">
        <f>RIGHT(R368,LEN(R368)-FIND("/",R368))</f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ROUND((E369/D369)*100,0)</f>
        <v>19</v>
      </c>
      <c r="G369" t="s">
        <v>14</v>
      </c>
      <c r="H369">
        <v>75</v>
      </c>
      <c r="I369">
        <f>ROUND(IFERROR(E369/H369,0),2)</f>
        <v>24.93</v>
      </c>
      <c r="J369" t="s">
        <v>21</v>
      </c>
      <c r="K369" t="s">
        <v>22</v>
      </c>
      <c r="L369">
        <v>1413608400</v>
      </c>
      <c r="M369">
        <v>1415685600</v>
      </c>
      <c r="N369" s="5">
        <f>(((L369/60)/60)/24)+DATE(1970,1,1)</f>
        <v>41930.208333333336</v>
      </c>
      <c r="O369" s="5">
        <f>(((M369/60)/60)/24)+DATE(1970,1,1)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RIGHT(R369,LEN(R369)-FIND("/",R369))</f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ROUND((E370/D370)*100,0)</f>
        <v>277</v>
      </c>
      <c r="G370" t="s">
        <v>20</v>
      </c>
      <c r="H370">
        <v>206</v>
      </c>
      <c r="I370">
        <f>ROUND(IFERROR(E370/H370,0),2)</f>
        <v>69.87</v>
      </c>
      <c r="J370" t="s">
        <v>40</v>
      </c>
      <c r="K370" t="s">
        <v>41</v>
      </c>
      <c r="L370">
        <v>1286946000</v>
      </c>
      <c r="M370">
        <v>1288933200</v>
      </c>
      <c r="N370" s="5">
        <f>(((L370/60)/60)/24)+DATE(1970,1,1)</f>
        <v>40464.208333333336</v>
      </c>
      <c r="O370" s="5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LEFT(R370,FIND("/",R370)-1)</f>
        <v>film &amp; video</v>
      </c>
      <c r="T370" t="str">
        <f>RIGHT(R370,LEN(R370)-FIND("/",R370))</f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ROUND((E371/D371)*100,0)</f>
        <v>273</v>
      </c>
      <c r="G371" t="s">
        <v>20</v>
      </c>
      <c r="H371">
        <v>154</v>
      </c>
      <c r="I371">
        <f>ROUND(IFERROR(E371/H371,0),2)</f>
        <v>95.73</v>
      </c>
      <c r="J371" t="s">
        <v>21</v>
      </c>
      <c r="K371" t="s">
        <v>22</v>
      </c>
      <c r="L371">
        <v>1359871200</v>
      </c>
      <c r="M371">
        <v>1363237200</v>
      </c>
      <c r="N371" s="5">
        <f>(((L371/60)/60)/24)+DATE(1970,1,1)</f>
        <v>41308.25</v>
      </c>
      <c r="O371" s="5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LEFT(R371,FIND("/",R371)-1)</f>
        <v>film &amp; video</v>
      </c>
      <c r="T371" t="str">
        <f>RIGHT(R371,LEN(R371)-FIND("/",R371))</f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ROUND((E372/D372)*100,0)</f>
        <v>159</v>
      </c>
      <c r="G372" t="s">
        <v>20</v>
      </c>
      <c r="H372">
        <v>5966</v>
      </c>
      <c r="I372">
        <f>ROUND(IFERROR(E372/H372,0),2)</f>
        <v>30</v>
      </c>
      <c r="J372" t="s">
        <v>21</v>
      </c>
      <c r="K372" t="s">
        <v>22</v>
      </c>
      <c r="L372">
        <v>1555304400</v>
      </c>
      <c r="M372">
        <v>1555822800</v>
      </c>
      <c r="N372" s="5">
        <f>(((L372/60)/60)/24)+DATE(1970,1,1)</f>
        <v>43570.208333333328</v>
      </c>
      <c r="O372" s="5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LEFT(R372,FIND("/",R372)-1)</f>
        <v>theater</v>
      </c>
      <c r="T372" t="str">
        <f>RIGHT(R372,LEN(R372)-FIND("/",R372))</f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ROUND((E373/D373)*100,0)</f>
        <v>68</v>
      </c>
      <c r="G373" t="s">
        <v>14</v>
      </c>
      <c r="H373">
        <v>2176</v>
      </c>
      <c r="I373">
        <f>ROUND(IFERROR(E373/H373,0),2)</f>
        <v>59.01</v>
      </c>
      <c r="J373" t="s">
        <v>21</v>
      </c>
      <c r="K373" t="s">
        <v>22</v>
      </c>
      <c r="L373">
        <v>1423375200</v>
      </c>
      <c r="M373">
        <v>1427778000</v>
      </c>
      <c r="N373" s="5">
        <f>(((L373/60)/60)/24)+DATE(1970,1,1)</f>
        <v>42043.25</v>
      </c>
      <c r="O373" s="5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RIGHT(R373,LEN(R373)-FIND("/",R373))</f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ROUND((E374/D374)*100,0)</f>
        <v>1592</v>
      </c>
      <c r="G374" t="s">
        <v>20</v>
      </c>
      <c r="H374">
        <v>169</v>
      </c>
      <c r="I374">
        <f>ROUND(IFERROR(E374/H374,0),2)</f>
        <v>84.76</v>
      </c>
      <c r="J374" t="s">
        <v>21</v>
      </c>
      <c r="K374" t="s">
        <v>22</v>
      </c>
      <c r="L374">
        <v>1420696800</v>
      </c>
      <c r="M374">
        <v>1422424800</v>
      </c>
      <c r="N374" s="5">
        <f>(((L374/60)/60)/24)+DATE(1970,1,1)</f>
        <v>42012.25</v>
      </c>
      <c r="O374" s="5">
        <f>(((M374/60)/60)/24)+DATE(1970,1,1)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LEFT(R374,FIND("/",R374)-1)</f>
        <v>film &amp; video</v>
      </c>
      <c r="T374" t="str">
        <f>RIGHT(R374,LEN(R374)-FIND("/",R374))</f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ROUND((E375/D375)*100,0)</f>
        <v>730</v>
      </c>
      <c r="G375" t="s">
        <v>20</v>
      </c>
      <c r="H375">
        <v>2106</v>
      </c>
      <c r="I375">
        <f>ROUND(IFERROR(E375/H375,0),2)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5">
        <f>(((L375/60)/60)/24)+DATE(1970,1,1)</f>
        <v>42964.208333333328</v>
      </c>
      <c r="O375" s="5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LEFT(R375,FIND("/",R375)-1)</f>
        <v>theater</v>
      </c>
      <c r="T375" t="str">
        <f>RIGHT(R375,LEN(R375)-FIND("/",R375))</f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ROUND((E376/D376)*100,0)</f>
        <v>13</v>
      </c>
      <c r="G376" t="s">
        <v>14</v>
      </c>
      <c r="H376">
        <v>441</v>
      </c>
      <c r="I376">
        <f>ROUND(IFERROR(E376/H376,0),2)</f>
        <v>50.05</v>
      </c>
      <c r="J376" t="s">
        <v>21</v>
      </c>
      <c r="K376" t="s">
        <v>22</v>
      </c>
      <c r="L376">
        <v>1547186400</v>
      </c>
      <c r="M376">
        <v>1547618400</v>
      </c>
      <c r="N376" s="5">
        <f>(((L376/60)/60)/24)+DATE(1970,1,1)</f>
        <v>43476.25</v>
      </c>
      <c r="O376" s="5">
        <f>(((M376/60)/60)/24)+DATE(1970,1,1)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RIGHT(R376,LEN(R376)-FIND("/",R376))</f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ROUND((E377/D377)*100,0)</f>
        <v>55</v>
      </c>
      <c r="G377" t="s">
        <v>14</v>
      </c>
      <c r="H377">
        <v>25</v>
      </c>
      <c r="I377">
        <f>ROUND(IFERROR(E377/H377,0),2)</f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>(((L377/60)/60)/24)+DATE(1970,1,1)</f>
        <v>42293.208333333328</v>
      </c>
      <c r="O377" s="5">
        <f>(((M377/60)/60)/24)+DATE(1970,1,1)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RIGHT(R377,LEN(R377)-FIND("/",R377))</f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ROUND((E378/D378)*100,0)</f>
        <v>361</v>
      </c>
      <c r="G378" t="s">
        <v>20</v>
      </c>
      <c r="H378">
        <v>131</v>
      </c>
      <c r="I378">
        <f>ROUND(IFERROR(E378/H378,0),2)</f>
        <v>93.7</v>
      </c>
      <c r="J378" t="s">
        <v>21</v>
      </c>
      <c r="K378" t="s">
        <v>22</v>
      </c>
      <c r="L378">
        <v>1404622800</v>
      </c>
      <c r="M378">
        <v>1405141200</v>
      </c>
      <c r="N378" s="5">
        <f>(((L378/60)/60)/24)+DATE(1970,1,1)</f>
        <v>41826.208333333336</v>
      </c>
      <c r="O378" s="5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LEFT(R378,FIND("/",R378)-1)</f>
        <v>music</v>
      </c>
      <c r="T378" t="str">
        <f>RIGHT(R378,LEN(R378)-FIND("/",R378))</f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ROUND((E379/D379)*100,0)</f>
        <v>10</v>
      </c>
      <c r="G379" t="s">
        <v>14</v>
      </c>
      <c r="H379">
        <v>127</v>
      </c>
      <c r="I379">
        <f>ROUND(IFERROR(E379/H379,0),2)</f>
        <v>40.14</v>
      </c>
      <c r="J379" t="s">
        <v>21</v>
      </c>
      <c r="K379" t="s">
        <v>22</v>
      </c>
      <c r="L379">
        <v>1571720400</v>
      </c>
      <c r="M379">
        <v>1572933600</v>
      </c>
      <c r="N379" s="5">
        <f>(((L379/60)/60)/24)+DATE(1970,1,1)</f>
        <v>43760.208333333328</v>
      </c>
      <c r="O379" s="5">
        <f>(((M379/60)/60)/24)+DATE(1970,1,1)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RIGHT(R379,LEN(R379)-FIND("/",R379))</f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ROUND((E380/D380)*100,0)</f>
        <v>14</v>
      </c>
      <c r="G380" t="s">
        <v>14</v>
      </c>
      <c r="H380">
        <v>355</v>
      </c>
      <c r="I380">
        <f>ROUND(IFERROR(E380/H380,0),2)</f>
        <v>70.09</v>
      </c>
      <c r="J380" t="s">
        <v>21</v>
      </c>
      <c r="K380" t="s">
        <v>22</v>
      </c>
      <c r="L380">
        <v>1526878800</v>
      </c>
      <c r="M380">
        <v>1530162000</v>
      </c>
      <c r="N380" s="5">
        <f>(((L380/60)/60)/24)+DATE(1970,1,1)</f>
        <v>43241.208333333328</v>
      </c>
      <c r="O380" s="5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RIGHT(R380,LEN(R380)-FIND("/",R380))</f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ROUND((E381/D381)*100,0)</f>
        <v>40</v>
      </c>
      <c r="G381" t="s">
        <v>14</v>
      </c>
      <c r="H381">
        <v>44</v>
      </c>
      <c r="I381">
        <f>ROUND(IFERROR(E381/H381,0),2)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5">
        <f>(((L381/60)/60)/24)+DATE(1970,1,1)</f>
        <v>40843.208333333336</v>
      </c>
      <c r="O381" s="5">
        <f>(((M381/60)/60)/24)+DATE(1970,1,1)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RIGHT(R381,LEN(R381)-FIND("/",R381))</f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ROUND((E382/D382)*100,0)</f>
        <v>160</v>
      </c>
      <c r="G382" t="s">
        <v>20</v>
      </c>
      <c r="H382">
        <v>84</v>
      </c>
      <c r="I382">
        <f>ROUND(IFERROR(E382/H382,0),2)</f>
        <v>47.71</v>
      </c>
      <c r="J382" t="s">
        <v>21</v>
      </c>
      <c r="K382" t="s">
        <v>22</v>
      </c>
      <c r="L382">
        <v>1371963600</v>
      </c>
      <c r="M382">
        <v>1372395600</v>
      </c>
      <c r="N382" s="5">
        <f>(((L382/60)/60)/24)+DATE(1970,1,1)</f>
        <v>41448.208333333336</v>
      </c>
      <c r="O382" s="5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RIGHT(R382,LEN(R382)-FIND("/",R382))</f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ROUND((E383/D383)*100,0)</f>
        <v>184</v>
      </c>
      <c r="G383" t="s">
        <v>20</v>
      </c>
      <c r="H383">
        <v>155</v>
      </c>
      <c r="I383">
        <f>ROUND(IFERROR(E383/H383,0),2)</f>
        <v>62.9</v>
      </c>
      <c r="J383" t="s">
        <v>21</v>
      </c>
      <c r="K383" t="s">
        <v>22</v>
      </c>
      <c r="L383">
        <v>1433739600</v>
      </c>
      <c r="M383">
        <v>1437714000</v>
      </c>
      <c r="N383" s="5">
        <f>(((L383/60)/60)/24)+DATE(1970,1,1)</f>
        <v>42163.208333333328</v>
      </c>
      <c r="O383" s="5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RIGHT(R383,LEN(R383)-FIND("/",R383))</f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ROUND((E384/D384)*100,0)</f>
        <v>64</v>
      </c>
      <c r="G384" t="s">
        <v>14</v>
      </c>
      <c r="H384">
        <v>67</v>
      </c>
      <c r="I384">
        <f>ROUND(IFERROR(E384/H384,0),2)</f>
        <v>86.61</v>
      </c>
      <c r="J384" t="s">
        <v>21</v>
      </c>
      <c r="K384" t="s">
        <v>22</v>
      </c>
      <c r="L384">
        <v>1508130000</v>
      </c>
      <c r="M384">
        <v>1509771600</v>
      </c>
      <c r="N384" s="5">
        <f>(((L384/60)/60)/24)+DATE(1970,1,1)</f>
        <v>43024.208333333328</v>
      </c>
      <c r="O384" s="5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RIGHT(R384,LEN(R384)-FIND("/",R384))</f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ROUND((E385/D385)*100,0)</f>
        <v>225</v>
      </c>
      <c r="G385" t="s">
        <v>20</v>
      </c>
      <c r="H385">
        <v>189</v>
      </c>
      <c r="I385">
        <f>ROUND(IFERROR(E385/H385,0),2)</f>
        <v>75.13</v>
      </c>
      <c r="J385" t="s">
        <v>21</v>
      </c>
      <c r="K385" t="s">
        <v>22</v>
      </c>
      <c r="L385">
        <v>1550037600</v>
      </c>
      <c r="M385">
        <v>1550556000</v>
      </c>
      <c r="N385" s="5">
        <f>(((L385/60)/60)/24)+DATE(1970,1,1)</f>
        <v>43509.25</v>
      </c>
      <c r="O385" s="5">
        <f>(((M385/60)/60)/24)+DATE(1970,1,1)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LEFT(R385,FIND("/",R385)-1)</f>
        <v>food</v>
      </c>
      <c r="T385" t="str">
        <f>RIGHT(R385,LEN(R385)-FIND("/",R385))</f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ROUND((E386/D386)*100,0)</f>
        <v>172</v>
      </c>
      <c r="G386" t="s">
        <v>20</v>
      </c>
      <c r="H386">
        <v>4799</v>
      </c>
      <c r="I386">
        <f>ROUND(IFERROR(E386/H386,0),2)</f>
        <v>41</v>
      </c>
      <c r="J386" t="s">
        <v>21</v>
      </c>
      <c r="K386" t="s">
        <v>22</v>
      </c>
      <c r="L386">
        <v>1486706400</v>
      </c>
      <c r="M386">
        <v>1489039200</v>
      </c>
      <c r="N386" s="5">
        <f>(((L386/60)/60)/24)+DATE(1970,1,1)</f>
        <v>42776.25</v>
      </c>
      <c r="O386" s="5">
        <f>(((M386/60)/60)/24)+DATE(1970,1,1)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LEFT(R386,FIND("/",R386)-1)</f>
        <v>film &amp; video</v>
      </c>
      <c r="T386" t="str">
        <f>RIGHT(R386,LEN(R386)-FIND("/",R386))</f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ROUND((E387/D387)*100,0)</f>
        <v>146</v>
      </c>
      <c r="G387" t="s">
        <v>20</v>
      </c>
      <c r="H387">
        <v>1137</v>
      </c>
      <c r="I387">
        <f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5">
        <f>(((L387/60)/60)/24)+DATE(1970,1,1)</f>
        <v>43553.208333333328</v>
      </c>
      <c r="O387" s="5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LEFT(R387,FIND("/",R387)-1)</f>
        <v>publishing</v>
      </c>
      <c r="T387" t="str">
        <f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ROUND((E388/D388)*100,0)</f>
        <v>76</v>
      </c>
      <c r="G388" t="s">
        <v>14</v>
      </c>
      <c r="H388">
        <v>1068</v>
      </c>
      <c r="I388">
        <f>ROUND(IFERROR(E388/H388,0),2)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5">
        <f>(((L388/60)/60)/24)+DATE(1970,1,1)</f>
        <v>40355.208333333336</v>
      </c>
      <c r="O388" s="5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RIGHT(R388,LEN(R388)-FIND("/",R388))</f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ROUND((E389/D389)*100,0)</f>
        <v>39</v>
      </c>
      <c r="G389" t="s">
        <v>14</v>
      </c>
      <c r="H389">
        <v>424</v>
      </c>
      <c r="I389">
        <f>ROUND(IFERROR(E389/H389,0),2)</f>
        <v>100.93</v>
      </c>
      <c r="J389" t="s">
        <v>21</v>
      </c>
      <c r="K389" t="s">
        <v>22</v>
      </c>
      <c r="L389">
        <v>1339477200</v>
      </c>
      <c r="M389">
        <v>1339909200</v>
      </c>
      <c r="N389" s="5">
        <f>(((L389/60)/60)/24)+DATE(1970,1,1)</f>
        <v>41072.208333333336</v>
      </c>
      <c r="O389" s="5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RIGHT(R389,LEN(R389)-FIND("/",R389))</f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ROUND((E390/D390)*100,0)</f>
        <v>11</v>
      </c>
      <c r="G390" t="s">
        <v>74</v>
      </c>
      <c r="H390">
        <v>145</v>
      </c>
      <c r="I390">
        <f>ROUND(IFERROR(E390/H390,0),2)</f>
        <v>89.23</v>
      </c>
      <c r="J390" t="s">
        <v>98</v>
      </c>
      <c r="K390" t="s">
        <v>99</v>
      </c>
      <c r="L390">
        <v>1325656800</v>
      </c>
      <c r="M390">
        <v>1325829600</v>
      </c>
      <c r="N390" s="5">
        <f>(((L390/60)/60)/24)+DATE(1970,1,1)</f>
        <v>40912.25</v>
      </c>
      <c r="O390" s="5">
        <f>(((M390/60)/60)/24)+DATE(1970,1,1)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RIGHT(R390,LEN(R390)-FIND("/",R390))</f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ROUND((E391/D391)*100,0)</f>
        <v>122</v>
      </c>
      <c r="G391" t="s">
        <v>20</v>
      </c>
      <c r="H391">
        <v>1152</v>
      </c>
      <c r="I391">
        <f>ROUND(IFERROR(E391/H391,0),2)</f>
        <v>87.98</v>
      </c>
      <c r="J391" t="s">
        <v>21</v>
      </c>
      <c r="K391" t="s">
        <v>22</v>
      </c>
      <c r="L391">
        <v>1288242000</v>
      </c>
      <c r="M391">
        <v>1290578400</v>
      </c>
      <c r="N391" s="5">
        <f>(((L391/60)/60)/24)+DATE(1970,1,1)</f>
        <v>40479.208333333336</v>
      </c>
      <c r="O391" s="5">
        <f>(((M391/60)/60)/24)+DATE(1970,1,1)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LEFT(R391,FIND("/",R391)-1)</f>
        <v>theater</v>
      </c>
      <c r="T391" t="str">
        <f>RIGHT(R391,LEN(R391)-FIND("/",R391))</f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ROUND((E392/D392)*100,0)</f>
        <v>187</v>
      </c>
      <c r="G392" t="s">
        <v>20</v>
      </c>
      <c r="H392">
        <v>50</v>
      </c>
      <c r="I392">
        <f>ROUND(IFERROR(E392/H392,0),2)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>(((L392/60)/60)/24)+DATE(1970,1,1)</f>
        <v>41530.208333333336</v>
      </c>
      <c r="O392" s="5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LEFT(R392,FIND("/",R392)-1)</f>
        <v>photography</v>
      </c>
      <c r="T392" t="str">
        <f>RIGHT(R392,LEN(R392)-FIND("/",R392))</f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ROUND((E393/D393)*100,0)</f>
        <v>7</v>
      </c>
      <c r="G393" t="s">
        <v>14</v>
      </c>
      <c r="H393">
        <v>151</v>
      </c>
      <c r="I393">
        <f>ROUND(IFERROR(E393/H393,0),2)</f>
        <v>29.09</v>
      </c>
      <c r="J393" t="s">
        <v>21</v>
      </c>
      <c r="K393" t="s">
        <v>22</v>
      </c>
      <c r="L393">
        <v>1389679200</v>
      </c>
      <c r="M393">
        <v>1389852000</v>
      </c>
      <c r="N393" s="5">
        <f>(((L393/60)/60)/24)+DATE(1970,1,1)</f>
        <v>41653.25</v>
      </c>
      <c r="O393" s="5">
        <f>(((M393/60)/60)/24)+DATE(1970,1,1)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RIGHT(R393,LEN(R393)-FIND("/",R393))</f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ROUND((E394/D394)*100,0)</f>
        <v>66</v>
      </c>
      <c r="G394" t="s">
        <v>14</v>
      </c>
      <c r="H394">
        <v>1608</v>
      </c>
      <c r="I394">
        <f>ROUND(IFERROR(E394/H394,0),2)</f>
        <v>42.01</v>
      </c>
      <c r="J394" t="s">
        <v>21</v>
      </c>
      <c r="K394" t="s">
        <v>22</v>
      </c>
      <c r="L394">
        <v>1294293600</v>
      </c>
      <c r="M394">
        <v>1294466400</v>
      </c>
      <c r="N394" s="5">
        <f>(((L394/60)/60)/24)+DATE(1970,1,1)</f>
        <v>40549.25</v>
      </c>
      <c r="O394" s="5">
        <f>(((M394/60)/60)/24)+DATE(1970,1,1)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RIGHT(R394,LEN(R394)-FIND("/",R394))</f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ROUND((E395/D395)*100,0)</f>
        <v>229</v>
      </c>
      <c r="G395" t="s">
        <v>20</v>
      </c>
      <c r="H395">
        <v>3059</v>
      </c>
      <c r="I395">
        <f>ROUND(IFERROR(E395/H395,0),2)</f>
        <v>47</v>
      </c>
      <c r="J395" t="s">
        <v>15</v>
      </c>
      <c r="K395" t="s">
        <v>16</v>
      </c>
      <c r="L395">
        <v>1500267600</v>
      </c>
      <c r="M395">
        <v>1500354000</v>
      </c>
      <c r="N395" s="5">
        <f>(((L395/60)/60)/24)+DATE(1970,1,1)</f>
        <v>42933.208333333328</v>
      </c>
      <c r="O395" s="5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LEFT(R395,FIND("/",R395)-1)</f>
        <v>music</v>
      </c>
      <c r="T395" t="str">
        <f>RIGHT(R395,LEN(R395)-FIND("/",R395))</f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ROUND((E396/D396)*100,0)</f>
        <v>469</v>
      </c>
      <c r="G396" t="s">
        <v>20</v>
      </c>
      <c r="H396">
        <v>34</v>
      </c>
      <c r="I396">
        <f>ROUND(IFERROR(E396/H396,0),2)</f>
        <v>110.44</v>
      </c>
      <c r="J396" t="s">
        <v>21</v>
      </c>
      <c r="K396" t="s">
        <v>22</v>
      </c>
      <c r="L396">
        <v>1375074000</v>
      </c>
      <c r="M396">
        <v>1375938000</v>
      </c>
      <c r="N396" s="5">
        <f>(((L396/60)/60)/24)+DATE(1970,1,1)</f>
        <v>41484.208333333336</v>
      </c>
      <c r="O396" s="5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LEFT(R396,FIND("/",R396)-1)</f>
        <v>film &amp; video</v>
      </c>
      <c r="T396" t="str">
        <f>RIGHT(R396,LEN(R396)-FIND("/",R396))</f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ROUND((E397/D397)*100,0)</f>
        <v>130</v>
      </c>
      <c r="G397" t="s">
        <v>20</v>
      </c>
      <c r="H397">
        <v>220</v>
      </c>
      <c r="I397">
        <f>ROUND(IFERROR(E397/H397,0),2)</f>
        <v>41.99</v>
      </c>
      <c r="J397" t="s">
        <v>21</v>
      </c>
      <c r="K397" t="s">
        <v>22</v>
      </c>
      <c r="L397">
        <v>1323324000</v>
      </c>
      <c r="M397">
        <v>1323410400</v>
      </c>
      <c r="N397" s="5">
        <f>(((L397/60)/60)/24)+DATE(1970,1,1)</f>
        <v>40885.25</v>
      </c>
      <c r="O397" s="5">
        <f>(((M397/60)/60)/24)+DATE(1970,1,1)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LEFT(R397,FIND("/",R397)-1)</f>
        <v>theater</v>
      </c>
      <c r="T397" t="str">
        <f>RIGHT(R397,LEN(R397)-FIND("/",R397))</f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ROUND((E398/D398)*100,0)</f>
        <v>167</v>
      </c>
      <c r="G398" t="s">
        <v>20</v>
      </c>
      <c r="H398">
        <v>1604</v>
      </c>
      <c r="I398">
        <f>ROUND(IFERROR(E398/H398,0),2)</f>
        <v>48.01</v>
      </c>
      <c r="J398" t="s">
        <v>26</v>
      </c>
      <c r="K398" t="s">
        <v>27</v>
      </c>
      <c r="L398">
        <v>1538715600</v>
      </c>
      <c r="M398">
        <v>1539406800</v>
      </c>
      <c r="N398" s="5">
        <f>(((L398/60)/60)/24)+DATE(1970,1,1)</f>
        <v>43378.208333333328</v>
      </c>
      <c r="O398" s="5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LEFT(R398,FIND("/",R398)-1)</f>
        <v>film &amp; video</v>
      </c>
      <c r="T398" t="str">
        <f>RIGHT(R398,LEN(R398)-FIND("/",R398))</f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ROUND((E399/D399)*100,0)</f>
        <v>174</v>
      </c>
      <c r="G399" t="s">
        <v>20</v>
      </c>
      <c r="H399">
        <v>454</v>
      </c>
      <c r="I399">
        <f>ROUND(IFERROR(E399/H399,0),2)</f>
        <v>31.02</v>
      </c>
      <c r="J399" t="s">
        <v>21</v>
      </c>
      <c r="K399" t="s">
        <v>22</v>
      </c>
      <c r="L399">
        <v>1369285200</v>
      </c>
      <c r="M399">
        <v>1369803600</v>
      </c>
      <c r="N399" s="5">
        <f>(((L399/60)/60)/24)+DATE(1970,1,1)</f>
        <v>41417.208333333336</v>
      </c>
      <c r="O399" s="5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LEFT(R399,FIND("/",R399)-1)</f>
        <v>music</v>
      </c>
      <c r="T399" t="str">
        <f>RIGHT(R399,LEN(R399)-FIND("/",R399))</f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ROUND((E400/D400)*100,0)</f>
        <v>718</v>
      </c>
      <c r="G400" t="s">
        <v>20</v>
      </c>
      <c r="H400">
        <v>123</v>
      </c>
      <c r="I400">
        <f>ROUND(IFERROR(E400/H400,0),2)</f>
        <v>99.2</v>
      </c>
      <c r="J400" t="s">
        <v>107</v>
      </c>
      <c r="K400" t="s">
        <v>108</v>
      </c>
      <c r="L400">
        <v>1525755600</v>
      </c>
      <c r="M400">
        <v>1525928400</v>
      </c>
      <c r="N400" s="5">
        <f>(((L400/60)/60)/24)+DATE(1970,1,1)</f>
        <v>43228.208333333328</v>
      </c>
      <c r="O400" s="5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LEFT(R400,FIND("/",R400)-1)</f>
        <v>film &amp; video</v>
      </c>
      <c r="T400" t="str">
        <f>RIGHT(R400,LEN(R400)-FIND("/",R400))</f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ROUND((E401/D401)*100,0)</f>
        <v>64</v>
      </c>
      <c r="G401" t="s">
        <v>14</v>
      </c>
      <c r="H401">
        <v>941</v>
      </c>
      <c r="I401">
        <f>ROUND(IFERROR(E401/H401,0),2)</f>
        <v>66.02</v>
      </c>
      <c r="J401" t="s">
        <v>21</v>
      </c>
      <c r="K401" t="s">
        <v>22</v>
      </c>
      <c r="L401">
        <v>1296626400</v>
      </c>
      <c r="M401">
        <v>1297231200</v>
      </c>
      <c r="N401" s="5">
        <f>(((L401/60)/60)/24)+DATE(1970,1,1)</f>
        <v>40576.25</v>
      </c>
      <c r="O401" s="5">
        <f>(((M401/60)/60)/24)+DATE(1970,1,1)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RIGHT(R401,LEN(R401)-FIND("/",R401))</f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ROUND((E402/D402)*100,0)</f>
        <v>2</v>
      </c>
      <c r="G402" t="s">
        <v>14</v>
      </c>
      <c r="H402">
        <v>1</v>
      </c>
      <c r="I402">
        <f>ROUND(IFERROR(E402/H402,0),2)</f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>(((L402/60)/60)/24)+DATE(1970,1,1)</f>
        <v>41502.208333333336</v>
      </c>
      <c r="O402" s="5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RIGHT(R402,LEN(R402)-FIND("/",R402))</f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ROUND((E403/D403)*100,0)</f>
        <v>1530</v>
      </c>
      <c r="G403" t="s">
        <v>20</v>
      </c>
      <c r="H403">
        <v>299</v>
      </c>
      <c r="I403">
        <f>ROUND(IFERROR(E403/H403,0),2)</f>
        <v>46.06</v>
      </c>
      <c r="J403" t="s">
        <v>21</v>
      </c>
      <c r="K403" t="s">
        <v>22</v>
      </c>
      <c r="L403">
        <v>1572152400</v>
      </c>
      <c r="M403">
        <v>1572152400</v>
      </c>
      <c r="N403" s="5">
        <f>(((L403/60)/60)/24)+DATE(1970,1,1)</f>
        <v>43765.208333333328</v>
      </c>
      <c r="O403" s="5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RIGHT(R403,LEN(R403)-FIND("/",R403))</f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ROUND((E404/D404)*100,0)</f>
        <v>40</v>
      </c>
      <c r="G404" t="s">
        <v>14</v>
      </c>
      <c r="H404">
        <v>40</v>
      </c>
      <c r="I404">
        <f>ROUND(IFERROR(E404/H404,0),2)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>(((L404/60)/60)/24)+DATE(1970,1,1)</f>
        <v>40914.25</v>
      </c>
      <c r="O404" s="5">
        <f>(((M404/60)/60)/24)+DATE(1970,1,1)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RIGHT(R404,LEN(R404)-FIND("/",R404))</f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ROUND((E405/D405)*100,0)</f>
        <v>86</v>
      </c>
      <c r="G405" t="s">
        <v>14</v>
      </c>
      <c r="H405">
        <v>3015</v>
      </c>
      <c r="I405">
        <f>ROUND(IFERROR(E405/H405,0),2)</f>
        <v>55.99</v>
      </c>
      <c r="J405" t="s">
        <v>15</v>
      </c>
      <c r="K405" t="s">
        <v>16</v>
      </c>
      <c r="L405">
        <v>1273640400</v>
      </c>
      <c r="M405">
        <v>1276750800</v>
      </c>
      <c r="N405" s="5">
        <f>(((L405/60)/60)/24)+DATE(1970,1,1)</f>
        <v>40310.208333333336</v>
      </c>
      <c r="O405" s="5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RIGHT(R405,LEN(R405)-FIND("/",R405))</f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ROUND((E406/D406)*100,0)</f>
        <v>316</v>
      </c>
      <c r="G406" t="s">
        <v>20</v>
      </c>
      <c r="H406">
        <v>2237</v>
      </c>
      <c r="I406">
        <f>ROUND(IFERROR(E406/H406,0),2)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5">
        <f>(((L406/60)/60)/24)+DATE(1970,1,1)</f>
        <v>43053.25</v>
      </c>
      <c r="O406" s="5">
        <f>(((M406/60)/60)/24)+DATE(1970,1,1)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LEFT(R406,FIND("/",R406)-1)</f>
        <v>theater</v>
      </c>
      <c r="T406" t="str">
        <f>RIGHT(R406,LEN(R406)-FIND("/",R406))</f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ROUND((E407/D407)*100,0)</f>
        <v>90</v>
      </c>
      <c r="G407" t="s">
        <v>14</v>
      </c>
      <c r="H407">
        <v>435</v>
      </c>
      <c r="I407">
        <f>ROUND(IFERROR(E407/H407,0),2)</f>
        <v>60.98</v>
      </c>
      <c r="J407" t="s">
        <v>21</v>
      </c>
      <c r="K407" t="s">
        <v>22</v>
      </c>
      <c r="L407">
        <v>1528088400</v>
      </c>
      <c r="M407">
        <v>1532408400</v>
      </c>
      <c r="N407" s="5">
        <f>(((L407/60)/60)/24)+DATE(1970,1,1)</f>
        <v>43255.208333333328</v>
      </c>
      <c r="O407" s="5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RIGHT(R407,LEN(R407)-FIND("/",R407))</f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ROUND((E408/D408)*100,0)</f>
        <v>182</v>
      </c>
      <c r="G408" t="s">
        <v>20</v>
      </c>
      <c r="H408">
        <v>645</v>
      </c>
      <c r="I408">
        <f>ROUND(IFERROR(E408/H408,0),2)</f>
        <v>110.98</v>
      </c>
      <c r="J408" t="s">
        <v>21</v>
      </c>
      <c r="K408" t="s">
        <v>22</v>
      </c>
      <c r="L408">
        <v>1359525600</v>
      </c>
      <c r="M408">
        <v>1360562400</v>
      </c>
      <c r="N408" s="5">
        <f>(((L408/60)/60)/24)+DATE(1970,1,1)</f>
        <v>41304.25</v>
      </c>
      <c r="O408" s="5">
        <f>(((M408/60)/60)/24)+DATE(1970,1,1)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LEFT(R408,FIND("/",R408)-1)</f>
        <v>film &amp; video</v>
      </c>
      <c r="T408" t="str">
        <f>RIGHT(R408,LEN(R408)-FIND("/",R408))</f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ROUND((E409/D409)*100,0)</f>
        <v>356</v>
      </c>
      <c r="G409" t="s">
        <v>20</v>
      </c>
      <c r="H409">
        <v>484</v>
      </c>
      <c r="I409">
        <f>ROUND(IFERROR(E409/H409,0),2)</f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>(((L409/60)/60)/24)+DATE(1970,1,1)</f>
        <v>43751.208333333328</v>
      </c>
      <c r="O409" s="5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RIGHT(R409,LEN(R409)-FIND("/",R409))</f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ROUND((E410/D410)*100,0)</f>
        <v>132</v>
      </c>
      <c r="G410" t="s">
        <v>20</v>
      </c>
      <c r="H410">
        <v>154</v>
      </c>
      <c r="I410">
        <f>ROUND(IFERROR(E410/H410,0),2)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5">
        <f>(((L410/60)/60)/24)+DATE(1970,1,1)</f>
        <v>42541.208333333328</v>
      </c>
      <c r="O410" s="5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LEFT(R410,FIND("/",R410)-1)</f>
        <v>film &amp; video</v>
      </c>
      <c r="T410" t="str">
        <f>RIGHT(R410,LEN(R410)-FIND("/",R410))</f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ROUND((E411/D411)*100,0)</f>
        <v>46</v>
      </c>
      <c r="G411" t="s">
        <v>14</v>
      </c>
      <c r="H411">
        <v>714</v>
      </c>
      <c r="I411">
        <f>ROUND(IFERROR(E411/H411,0),2)</f>
        <v>87.96</v>
      </c>
      <c r="J411" t="s">
        <v>21</v>
      </c>
      <c r="K411" t="s">
        <v>22</v>
      </c>
      <c r="L411">
        <v>1492491600</v>
      </c>
      <c r="M411">
        <v>1492837200</v>
      </c>
      <c r="N411" s="5">
        <f>(((L411/60)/60)/24)+DATE(1970,1,1)</f>
        <v>42843.208333333328</v>
      </c>
      <c r="O411" s="5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RIGHT(R411,LEN(R411)-FIND("/",R411))</f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ROUND((E412/D412)*100,0)</f>
        <v>36</v>
      </c>
      <c r="G412" t="s">
        <v>47</v>
      </c>
      <c r="H412">
        <v>1111</v>
      </c>
      <c r="I412">
        <f>ROUND(IFERROR(E412/H412,0),2)</f>
        <v>49.99</v>
      </c>
      <c r="J412" t="s">
        <v>21</v>
      </c>
      <c r="K412" t="s">
        <v>22</v>
      </c>
      <c r="L412">
        <v>1430197200</v>
      </c>
      <c r="M412">
        <v>1430197200</v>
      </c>
      <c r="N412" s="5">
        <f>(((L412/60)/60)/24)+DATE(1970,1,1)</f>
        <v>42122.208333333328</v>
      </c>
      <c r="O412" s="5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RIGHT(R412,LEN(R412)-FIND("/",R412))</f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ROUND((E413/D413)*100,0)</f>
        <v>105</v>
      </c>
      <c r="G413" t="s">
        <v>20</v>
      </c>
      <c r="H413">
        <v>82</v>
      </c>
      <c r="I413">
        <f>ROUND(IFERROR(E413/H413,0),2)</f>
        <v>99.52</v>
      </c>
      <c r="J413" t="s">
        <v>21</v>
      </c>
      <c r="K413" t="s">
        <v>22</v>
      </c>
      <c r="L413">
        <v>1496034000</v>
      </c>
      <c r="M413">
        <v>1496206800</v>
      </c>
      <c r="N413" s="5">
        <f>(((L413/60)/60)/24)+DATE(1970,1,1)</f>
        <v>42884.208333333328</v>
      </c>
      <c r="O413" s="5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LEFT(R413,FIND("/",R413)-1)</f>
        <v>theater</v>
      </c>
      <c r="T413" t="str">
        <f>RIGHT(R413,LEN(R413)-FIND("/",R413))</f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ROUND((E414/D414)*100,0)</f>
        <v>669</v>
      </c>
      <c r="G414" t="s">
        <v>20</v>
      </c>
      <c r="H414">
        <v>134</v>
      </c>
      <c r="I414">
        <f>ROUND(IFERROR(E414/H414,0),2)</f>
        <v>104.82</v>
      </c>
      <c r="J414" t="s">
        <v>21</v>
      </c>
      <c r="K414" t="s">
        <v>22</v>
      </c>
      <c r="L414">
        <v>1388728800</v>
      </c>
      <c r="M414">
        <v>1389592800</v>
      </c>
      <c r="N414" s="5">
        <f>(((L414/60)/60)/24)+DATE(1970,1,1)</f>
        <v>41642.25</v>
      </c>
      <c r="O414" s="5">
        <f>(((M414/60)/60)/24)+DATE(1970,1,1)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LEFT(R414,FIND("/",R414)-1)</f>
        <v>publishing</v>
      </c>
      <c r="T414" t="str">
        <f>RIGHT(R414,LEN(R414)-FIND("/",R414))</f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ROUND((E415/D415)*100,0)</f>
        <v>62</v>
      </c>
      <c r="G415" t="s">
        <v>47</v>
      </c>
      <c r="H415">
        <v>1089</v>
      </c>
      <c r="I415">
        <f>ROUND(IFERROR(E415/H415,0),2)</f>
        <v>108.01</v>
      </c>
      <c r="J415" t="s">
        <v>21</v>
      </c>
      <c r="K415" t="s">
        <v>22</v>
      </c>
      <c r="L415">
        <v>1543298400</v>
      </c>
      <c r="M415">
        <v>1545631200</v>
      </c>
      <c r="N415" s="5">
        <f>(((L415/60)/60)/24)+DATE(1970,1,1)</f>
        <v>43431.25</v>
      </c>
      <c r="O415" s="5">
        <f>(((M415/60)/60)/24)+DATE(1970,1,1)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RIGHT(R415,LEN(R415)-FIND("/",R415))</f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ROUND((E416/D416)*100,0)</f>
        <v>85</v>
      </c>
      <c r="G416" t="s">
        <v>14</v>
      </c>
      <c r="H416">
        <v>5497</v>
      </c>
      <c r="I416">
        <f>ROUND(IFERROR(E416/H416,0),2)</f>
        <v>29</v>
      </c>
      <c r="J416" t="s">
        <v>21</v>
      </c>
      <c r="K416" t="s">
        <v>22</v>
      </c>
      <c r="L416">
        <v>1271739600</v>
      </c>
      <c r="M416">
        <v>1272430800</v>
      </c>
      <c r="N416" s="5">
        <f>(((L416/60)/60)/24)+DATE(1970,1,1)</f>
        <v>40288.208333333336</v>
      </c>
      <c r="O416" s="5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RIGHT(R416,LEN(R416)-FIND("/",R416))</f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ROUND((E417/D417)*100,0)</f>
        <v>11</v>
      </c>
      <c r="G417" t="s">
        <v>14</v>
      </c>
      <c r="H417">
        <v>418</v>
      </c>
      <c r="I417">
        <f>ROUND(IFERROR(E417/H417,0),2)</f>
        <v>30.03</v>
      </c>
      <c r="J417" t="s">
        <v>21</v>
      </c>
      <c r="K417" t="s">
        <v>22</v>
      </c>
      <c r="L417">
        <v>1326434400</v>
      </c>
      <c r="M417">
        <v>1327903200</v>
      </c>
      <c r="N417" s="5">
        <f>(((L417/60)/60)/24)+DATE(1970,1,1)</f>
        <v>40921.25</v>
      </c>
      <c r="O417" s="5">
        <f>(((M417/60)/60)/24)+DATE(1970,1,1)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RIGHT(R417,LEN(R417)-FIND("/",R417))</f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ROUND((E418/D418)*100,0)</f>
        <v>44</v>
      </c>
      <c r="G418" t="s">
        <v>14</v>
      </c>
      <c r="H418">
        <v>1439</v>
      </c>
      <c r="I418">
        <f>ROUND(IFERROR(E418/H418,0),2)</f>
        <v>41.01</v>
      </c>
      <c r="J418" t="s">
        <v>21</v>
      </c>
      <c r="K418" t="s">
        <v>22</v>
      </c>
      <c r="L418">
        <v>1295244000</v>
      </c>
      <c r="M418">
        <v>1296021600</v>
      </c>
      <c r="N418" s="5">
        <f>(((L418/60)/60)/24)+DATE(1970,1,1)</f>
        <v>40560.25</v>
      </c>
      <c r="O418" s="5">
        <f>(((M418/60)/60)/24)+DATE(1970,1,1)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RIGHT(R418,LEN(R418)-FIND("/",R418))</f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ROUND((E419/D419)*100,0)</f>
        <v>55</v>
      </c>
      <c r="G419" t="s">
        <v>14</v>
      </c>
      <c r="H419">
        <v>15</v>
      </c>
      <c r="I419">
        <f>ROUND(IFERROR(E419/H419,0),2)</f>
        <v>62.87</v>
      </c>
      <c r="J419" t="s">
        <v>21</v>
      </c>
      <c r="K419" t="s">
        <v>22</v>
      </c>
      <c r="L419">
        <v>1541221200</v>
      </c>
      <c r="M419">
        <v>1543298400</v>
      </c>
      <c r="N419" s="5">
        <f>(((L419/60)/60)/24)+DATE(1970,1,1)</f>
        <v>43407.208333333328</v>
      </c>
      <c r="O419" s="5">
        <f>(((M419/60)/60)/24)+DATE(1970,1,1)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RIGHT(R419,LEN(R419)-FIND("/",R419))</f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ROUND((E420/D420)*100,0)</f>
        <v>57</v>
      </c>
      <c r="G420" t="s">
        <v>14</v>
      </c>
      <c r="H420">
        <v>1999</v>
      </c>
      <c r="I420">
        <f>ROUND(IFERROR(E420/H420,0),2)</f>
        <v>47.01</v>
      </c>
      <c r="J420" t="s">
        <v>15</v>
      </c>
      <c r="K420" t="s">
        <v>16</v>
      </c>
      <c r="L420">
        <v>1336280400</v>
      </c>
      <c r="M420">
        <v>1336366800</v>
      </c>
      <c r="N420" s="5">
        <f>(((L420/60)/60)/24)+DATE(1970,1,1)</f>
        <v>41035.208333333336</v>
      </c>
      <c r="O420" s="5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RIGHT(R420,LEN(R420)-FIND("/",R420))</f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ROUND((E421/D421)*100,0)</f>
        <v>123</v>
      </c>
      <c r="G421" t="s">
        <v>20</v>
      </c>
      <c r="H421">
        <v>5203</v>
      </c>
      <c r="I421">
        <f>ROUND(IFERROR(E421/H421,0),2)</f>
        <v>27</v>
      </c>
      <c r="J421" t="s">
        <v>21</v>
      </c>
      <c r="K421" t="s">
        <v>22</v>
      </c>
      <c r="L421">
        <v>1324533600</v>
      </c>
      <c r="M421">
        <v>1325052000</v>
      </c>
      <c r="N421" s="5">
        <f>(((L421/60)/60)/24)+DATE(1970,1,1)</f>
        <v>40899.25</v>
      </c>
      <c r="O421" s="5">
        <f>(((M421/60)/60)/24)+DATE(1970,1,1)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LEFT(R421,FIND("/",R421)-1)</f>
        <v>technology</v>
      </c>
      <c r="T421" t="str">
        <f>RIGHT(R421,LEN(R421)-FIND("/",R421))</f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ROUND((E422/D422)*100,0)</f>
        <v>128</v>
      </c>
      <c r="G422" t="s">
        <v>20</v>
      </c>
      <c r="H422">
        <v>94</v>
      </c>
      <c r="I422">
        <f>ROUND(IFERROR(E422/H422,0),2)</f>
        <v>68.33</v>
      </c>
      <c r="J422" t="s">
        <v>21</v>
      </c>
      <c r="K422" t="s">
        <v>22</v>
      </c>
      <c r="L422">
        <v>1498366800</v>
      </c>
      <c r="M422">
        <v>1499576400</v>
      </c>
      <c r="N422" s="5">
        <f>(((L422/60)/60)/24)+DATE(1970,1,1)</f>
        <v>42911.208333333328</v>
      </c>
      <c r="O422" s="5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LEFT(R422,FIND("/",R422)-1)</f>
        <v>theater</v>
      </c>
      <c r="T422" t="str">
        <f>RIGHT(R422,LEN(R422)-FIND("/",R422))</f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ROUND((E423/D423)*100,0)</f>
        <v>64</v>
      </c>
      <c r="G423" t="s">
        <v>14</v>
      </c>
      <c r="H423">
        <v>118</v>
      </c>
      <c r="I423">
        <f>ROUND(IFERROR(E423/H423,0),2)</f>
        <v>50.97</v>
      </c>
      <c r="J423" t="s">
        <v>21</v>
      </c>
      <c r="K423" t="s">
        <v>22</v>
      </c>
      <c r="L423">
        <v>1498712400</v>
      </c>
      <c r="M423">
        <v>1501304400</v>
      </c>
      <c r="N423" s="5">
        <f>(((L423/60)/60)/24)+DATE(1970,1,1)</f>
        <v>42915.208333333328</v>
      </c>
      <c r="O423" s="5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RIGHT(R423,LEN(R423)-FIND("/",R423))</f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ROUND((E424/D424)*100,0)</f>
        <v>127</v>
      </c>
      <c r="G424" t="s">
        <v>20</v>
      </c>
      <c r="H424">
        <v>205</v>
      </c>
      <c r="I424">
        <f>ROUND(IFERROR(E424/H424,0),2)</f>
        <v>54.02</v>
      </c>
      <c r="J424" t="s">
        <v>21</v>
      </c>
      <c r="K424" t="s">
        <v>22</v>
      </c>
      <c r="L424">
        <v>1271480400</v>
      </c>
      <c r="M424">
        <v>1273208400</v>
      </c>
      <c r="N424" s="5">
        <f>(((L424/60)/60)/24)+DATE(1970,1,1)</f>
        <v>40285.208333333336</v>
      </c>
      <c r="O424" s="5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LEFT(R424,FIND("/",R424)-1)</f>
        <v>theater</v>
      </c>
      <c r="T424" t="str">
        <f>RIGHT(R424,LEN(R424)-FIND("/",R424))</f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ROUND((E425/D425)*100,0)</f>
        <v>11</v>
      </c>
      <c r="G425" t="s">
        <v>14</v>
      </c>
      <c r="H425">
        <v>162</v>
      </c>
      <c r="I425">
        <f>ROUND(IFERROR(E425/H425,0),2)</f>
        <v>97.06</v>
      </c>
      <c r="J425" t="s">
        <v>21</v>
      </c>
      <c r="K425" t="s">
        <v>22</v>
      </c>
      <c r="L425">
        <v>1316667600</v>
      </c>
      <c r="M425">
        <v>1316840400</v>
      </c>
      <c r="N425" s="5">
        <f>(((L425/60)/60)/24)+DATE(1970,1,1)</f>
        <v>40808.208333333336</v>
      </c>
      <c r="O425" s="5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RIGHT(R425,LEN(R425)-FIND("/",R425))</f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ROUND((E426/D426)*100,0)</f>
        <v>40</v>
      </c>
      <c r="G426" t="s">
        <v>14</v>
      </c>
      <c r="H426">
        <v>83</v>
      </c>
      <c r="I426">
        <f>ROUND(IFERROR(E426/H426,0),2)</f>
        <v>24.87</v>
      </c>
      <c r="J426" t="s">
        <v>21</v>
      </c>
      <c r="K426" t="s">
        <v>22</v>
      </c>
      <c r="L426">
        <v>1524027600</v>
      </c>
      <c r="M426">
        <v>1524546000</v>
      </c>
      <c r="N426" s="5">
        <f>(((L426/60)/60)/24)+DATE(1970,1,1)</f>
        <v>43208.208333333328</v>
      </c>
      <c r="O426" s="5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RIGHT(R426,LEN(R426)-FIND("/",R426))</f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ROUND((E427/D427)*100,0)</f>
        <v>288</v>
      </c>
      <c r="G427" t="s">
        <v>20</v>
      </c>
      <c r="H427">
        <v>92</v>
      </c>
      <c r="I427">
        <f>ROUND(IFERROR(E427/H427,0),2)</f>
        <v>84.42</v>
      </c>
      <c r="J427" t="s">
        <v>21</v>
      </c>
      <c r="K427" t="s">
        <v>22</v>
      </c>
      <c r="L427">
        <v>1438059600</v>
      </c>
      <c r="M427">
        <v>1438578000</v>
      </c>
      <c r="N427" s="5">
        <f>(((L427/60)/60)/24)+DATE(1970,1,1)</f>
        <v>42213.208333333328</v>
      </c>
      <c r="O427" s="5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LEFT(R427,FIND("/",R427)-1)</f>
        <v>photography</v>
      </c>
      <c r="T427" t="str">
        <f>RIGHT(R427,LEN(R427)-FIND("/",R427))</f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ROUND((E428/D428)*100,0)</f>
        <v>573</v>
      </c>
      <c r="G428" t="s">
        <v>20</v>
      </c>
      <c r="H428">
        <v>219</v>
      </c>
      <c r="I428">
        <f>ROUND(IFERROR(E428/H428,0),2)</f>
        <v>47.09</v>
      </c>
      <c r="J428" t="s">
        <v>21</v>
      </c>
      <c r="K428" t="s">
        <v>22</v>
      </c>
      <c r="L428">
        <v>1361944800</v>
      </c>
      <c r="M428">
        <v>1362549600</v>
      </c>
      <c r="N428" s="5">
        <f>(((L428/60)/60)/24)+DATE(1970,1,1)</f>
        <v>41332.25</v>
      </c>
      <c r="O428" s="5">
        <f>(((M428/60)/60)/24)+DATE(1970,1,1)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LEFT(R428,FIND("/",R428)-1)</f>
        <v>theater</v>
      </c>
      <c r="T428" t="str">
        <f>RIGHT(R428,LEN(R428)-FIND("/",R428))</f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ROUND((E429/D429)*100,0)</f>
        <v>113</v>
      </c>
      <c r="G429" t="s">
        <v>20</v>
      </c>
      <c r="H429">
        <v>2526</v>
      </c>
      <c r="I429">
        <f>ROUND(IFERROR(E429/H429,0),2)</f>
        <v>78</v>
      </c>
      <c r="J429" t="s">
        <v>21</v>
      </c>
      <c r="K429" t="s">
        <v>22</v>
      </c>
      <c r="L429">
        <v>1410584400</v>
      </c>
      <c r="M429">
        <v>1413349200</v>
      </c>
      <c r="N429" s="5">
        <f>(((L429/60)/60)/24)+DATE(1970,1,1)</f>
        <v>41895.208333333336</v>
      </c>
      <c r="O429" s="5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LEFT(R429,FIND("/",R429)-1)</f>
        <v>theater</v>
      </c>
      <c r="T429" t="str">
        <f>RIGHT(R429,LEN(R429)-FIND("/",R429))</f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ROUND((E430/D430)*100,0)</f>
        <v>46</v>
      </c>
      <c r="G430" t="s">
        <v>14</v>
      </c>
      <c r="H430">
        <v>747</v>
      </c>
      <c r="I430">
        <f>ROUND(IFERROR(E430/H430,0),2)</f>
        <v>62.97</v>
      </c>
      <c r="J430" t="s">
        <v>21</v>
      </c>
      <c r="K430" t="s">
        <v>22</v>
      </c>
      <c r="L430">
        <v>1297404000</v>
      </c>
      <c r="M430">
        <v>1298008800</v>
      </c>
      <c r="N430" s="5">
        <f>(((L430/60)/60)/24)+DATE(1970,1,1)</f>
        <v>40585.25</v>
      </c>
      <c r="O430" s="5">
        <f>(((M430/60)/60)/24)+DATE(1970,1,1)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RIGHT(R430,LEN(R430)-FIND("/",R430))</f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ROUND((E431/D431)*100,0)</f>
        <v>91</v>
      </c>
      <c r="G431" t="s">
        <v>74</v>
      </c>
      <c r="H431">
        <v>2138</v>
      </c>
      <c r="I431">
        <f>ROUND(IFERROR(E431/H431,0),2)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5">
        <f>(((L431/60)/60)/24)+DATE(1970,1,1)</f>
        <v>41680.25</v>
      </c>
      <c r="O431" s="5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RIGHT(R431,LEN(R431)-FIND("/",R431))</f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ROUND((E432/D432)*100,0)</f>
        <v>68</v>
      </c>
      <c r="G432" t="s">
        <v>14</v>
      </c>
      <c r="H432">
        <v>84</v>
      </c>
      <c r="I432">
        <f>ROUND(IFERROR(E432/H432,0),2)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5">
        <f>(((L432/60)/60)/24)+DATE(1970,1,1)</f>
        <v>43737.208333333328</v>
      </c>
      <c r="O432" s="5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RIGHT(R432,LEN(R432)-FIND("/",R432))</f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ROUND((E433/D433)*100,0)</f>
        <v>192</v>
      </c>
      <c r="G433" t="s">
        <v>20</v>
      </c>
      <c r="H433">
        <v>94</v>
      </c>
      <c r="I433">
        <f>ROUND(IFERROR(E433/H433,0),2)</f>
        <v>104.44</v>
      </c>
      <c r="J433" t="s">
        <v>21</v>
      </c>
      <c r="K433" t="s">
        <v>22</v>
      </c>
      <c r="L433">
        <v>1529643600</v>
      </c>
      <c r="M433">
        <v>1531112400</v>
      </c>
      <c r="N433" s="5">
        <f>(((L433/60)/60)/24)+DATE(1970,1,1)</f>
        <v>43273.208333333328</v>
      </c>
      <c r="O433" s="5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LEFT(R433,FIND("/",R433)-1)</f>
        <v>theater</v>
      </c>
      <c r="T433" t="str">
        <f>RIGHT(R433,LEN(R433)-FIND("/",R433))</f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ROUND((E434/D434)*100,0)</f>
        <v>83</v>
      </c>
      <c r="G434" t="s">
        <v>14</v>
      </c>
      <c r="H434">
        <v>91</v>
      </c>
      <c r="I434">
        <f>ROUND(IFERROR(E434/H434,0),2)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5">
        <f>(((L434/60)/60)/24)+DATE(1970,1,1)</f>
        <v>41761.208333333336</v>
      </c>
      <c r="O434" s="5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RIGHT(R434,LEN(R434)-FIND("/",R434))</f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ROUND((E435/D435)*100,0)</f>
        <v>54</v>
      </c>
      <c r="G435" t="s">
        <v>14</v>
      </c>
      <c r="H435">
        <v>792</v>
      </c>
      <c r="I435">
        <f>ROUND(IFERROR(E435/H435,0),2)</f>
        <v>83.02</v>
      </c>
      <c r="J435" t="s">
        <v>21</v>
      </c>
      <c r="K435" t="s">
        <v>22</v>
      </c>
      <c r="L435">
        <v>1385359200</v>
      </c>
      <c r="M435">
        <v>1386741600</v>
      </c>
      <c r="N435" s="5">
        <f>(((L435/60)/60)/24)+DATE(1970,1,1)</f>
        <v>41603.25</v>
      </c>
      <c r="O435" s="5">
        <f>(((M435/60)/60)/24)+DATE(1970,1,1)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RIGHT(R435,LEN(R435)-FIND("/",R435))</f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ROUND((E436/D436)*100,0)</f>
        <v>17</v>
      </c>
      <c r="G436" t="s">
        <v>74</v>
      </c>
      <c r="H436">
        <v>10</v>
      </c>
      <c r="I436">
        <f>ROUND(IFERROR(E436/H436,0),2)</f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>(((L436/60)/60)/24)+DATE(1970,1,1)</f>
        <v>42705.25</v>
      </c>
      <c r="O436" s="5">
        <f>(((M436/60)/60)/24)+DATE(1970,1,1)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RIGHT(R436,LEN(R436)-FIND("/",R436))</f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ROUND((E437/D437)*100,0)</f>
        <v>117</v>
      </c>
      <c r="G437" t="s">
        <v>20</v>
      </c>
      <c r="H437">
        <v>1713</v>
      </c>
      <c r="I437">
        <f>ROUND(IFERROR(E437/H437,0),2)</f>
        <v>103.98</v>
      </c>
      <c r="J437" t="s">
        <v>107</v>
      </c>
      <c r="K437" t="s">
        <v>108</v>
      </c>
      <c r="L437">
        <v>1418623200</v>
      </c>
      <c r="M437">
        <v>1419660000</v>
      </c>
      <c r="N437" s="5">
        <f>(((L437/60)/60)/24)+DATE(1970,1,1)</f>
        <v>41988.25</v>
      </c>
      <c r="O437" s="5">
        <f>(((M437/60)/60)/24)+DATE(1970,1,1)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LEFT(R437,FIND("/",R437)-1)</f>
        <v>theater</v>
      </c>
      <c r="T437" t="str">
        <f>RIGHT(R437,LEN(R437)-FIND("/",R437))</f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ROUND((E438/D438)*100,0)</f>
        <v>1052</v>
      </c>
      <c r="G438" t="s">
        <v>20</v>
      </c>
      <c r="H438">
        <v>249</v>
      </c>
      <c r="I438">
        <f>ROUND(IFERROR(E438/H438,0),2)</f>
        <v>54.93</v>
      </c>
      <c r="J438" t="s">
        <v>21</v>
      </c>
      <c r="K438" t="s">
        <v>22</v>
      </c>
      <c r="L438">
        <v>1555736400</v>
      </c>
      <c r="M438">
        <v>1555822800</v>
      </c>
      <c r="N438" s="5">
        <f>(((L438/60)/60)/24)+DATE(1970,1,1)</f>
        <v>43575.208333333328</v>
      </c>
      <c r="O438" s="5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LEFT(R438,FIND("/",R438)-1)</f>
        <v>music</v>
      </c>
      <c r="T438" t="str">
        <f>RIGHT(R438,LEN(R438)-FIND("/",R438))</f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ROUND((E439/D439)*100,0)</f>
        <v>123</v>
      </c>
      <c r="G439" t="s">
        <v>20</v>
      </c>
      <c r="H439">
        <v>192</v>
      </c>
      <c r="I439">
        <f>ROUND(IFERROR(E439/H439,0),2)</f>
        <v>51.92</v>
      </c>
      <c r="J439" t="s">
        <v>21</v>
      </c>
      <c r="K439" t="s">
        <v>22</v>
      </c>
      <c r="L439">
        <v>1442120400</v>
      </c>
      <c r="M439">
        <v>1442379600</v>
      </c>
      <c r="N439" s="5">
        <f>(((L439/60)/60)/24)+DATE(1970,1,1)</f>
        <v>42260.208333333328</v>
      </c>
      <c r="O439" s="5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LEFT(R439,FIND("/",R439)-1)</f>
        <v>film &amp; video</v>
      </c>
      <c r="T439" t="str">
        <f>RIGHT(R439,LEN(R439)-FIND("/",R439))</f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ROUND((E440/D440)*100,0)</f>
        <v>179</v>
      </c>
      <c r="G440" t="s">
        <v>20</v>
      </c>
      <c r="H440">
        <v>247</v>
      </c>
      <c r="I440">
        <f>ROUND(IFERROR(E440/H440,0),2)</f>
        <v>60.03</v>
      </c>
      <c r="J440" t="s">
        <v>21</v>
      </c>
      <c r="K440" t="s">
        <v>22</v>
      </c>
      <c r="L440">
        <v>1362376800</v>
      </c>
      <c r="M440">
        <v>1364965200</v>
      </c>
      <c r="N440" s="5">
        <f>(((L440/60)/60)/24)+DATE(1970,1,1)</f>
        <v>41337.25</v>
      </c>
      <c r="O440" s="5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RIGHT(R440,LEN(R440)-FIND("/",R440))</f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ROUND((E441/D441)*100,0)</f>
        <v>355</v>
      </c>
      <c r="G441" t="s">
        <v>20</v>
      </c>
      <c r="H441">
        <v>2293</v>
      </c>
      <c r="I441">
        <f>ROUND(IFERROR(E441/H441,0),2)</f>
        <v>44</v>
      </c>
      <c r="J441" t="s">
        <v>21</v>
      </c>
      <c r="K441" t="s">
        <v>22</v>
      </c>
      <c r="L441">
        <v>1478408400</v>
      </c>
      <c r="M441">
        <v>1479016800</v>
      </c>
      <c r="N441" s="5">
        <f>(((L441/60)/60)/24)+DATE(1970,1,1)</f>
        <v>42680.208333333328</v>
      </c>
      <c r="O441" s="5">
        <f>(((M441/60)/60)/24)+DATE(1970,1,1)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LEFT(R441,FIND("/",R441)-1)</f>
        <v>film &amp; video</v>
      </c>
      <c r="T441" t="str">
        <f>RIGHT(R441,LEN(R441)-FIND("/",R441))</f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ROUND((E442/D442)*100,0)</f>
        <v>162</v>
      </c>
      <c r="G442" t="s">
        <v>20</v>
      </c>
      <c r="H442">
        <v>3131</v>
      </c>
      <c r="I442">
        <f>ROUND(IFERROR(E442/H442,0),2)</f>
        <v>53</v>
      </c>
      <c r="J442" t="s">
        <v>21</v>
      </c>
      <c r="K442" t="s">
        <v>22</v>
      </c>
      <c r="L442">
        <v>1498798800</v>
      </c>
      <c r="M442">
        <v>1499662800</v>
      </c>
      <c r="N442" s="5">
        <f>(((L442/60)/60)/24)+DATE(1970,1,1)</f>
        <v>42916.208333333328</v>
      </c>
      <c r="O442" s="5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LEFT(R442,FIND("/",R442)-1)</f>
        <v>film &amp; video</v>
      </c>
      <c r="T442" t="str">
        <f>RIGHT(R442,LEN(R442)-FIND("/",R442))</f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ROUND((E443/D443)*100,0)</f>
        <v>25</v>
      </c>
      <c r="G443" t="s">
        <v>14</v>
      </c>
      <c r="H443">
        <v>32</v>
      </c>
      <c r="I443">
        <f>ROUND(IFERROR(E443/H443,0),2)</f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>(((L443/60)/60)/24)+DATE(1970,1,1)</f>
        <v>41025.208333333336</v>
      </c>
      <c r="O443" s="5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RIGHT(R443,LEN(R443)-FIND("/",R443))</f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ROUND((E444/D444)*100,0)</f>
        <v>199</v>
      </c>
      <c r="G444" t="s">
        <v>20</v>
      </c>
      <c r="H444">
        <v>143</v>
      </c>
      <c r="I444">
        <f>ROUND(IFERROR(E444/H444,0),2)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5">
        <f>(((L444/60)/60)/24)+DATE(1970,1,1)</f>
        <v>42980.208333333328</v>
      </c>
      <c r="O444" s="5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RIGHT(R444,LEN(R444)-FIND("/",R444))</f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ROUND((E445/D445)*100,0)</f>
        <v>35</v>
      </c>
      <c r="G445" t="s">
        <v>74</v>
      </c>
      <c r="H445">
        <v>90</v>
      </c>
      <c r="I445">
        <f>ROUND(IFERROR(E445/H445,0),2)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5">
        <f>(((L445/60)/60)/24)+DATE(1970,1,1)</f>
        <v>40451.208333333336</v>
      </c>
      <c r="O445" s="5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RIGHT(R445,LEN(R445)-FIND("/",R445))</f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ROUND((E446/D446)*100,0)</f>
        <v>176</v>
      </c>
      <c r="G446" t="s">
        <v>20</v>
      </c>
      <c r="H446">
        <v>296</v>
      </c>
      <c r="I446">
        <f>ROUND(IFERROR(E446/H446,0),2)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5">
        <f>(((L446/60)/60)/24)+DATE(1970,1,1)</f>
        <v>40748.208333333336</v>
      </c>
      <c r="O446" s="5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LEFT(R446,FIND("/",R446)-1)</f>
        <v>music</v>
      </c>
      <c r="T446" t="str">
        <f>RIGHT(R446,LEN(R446)-FIND("/",R446))</f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ROUND((E447/D447)*100,0)</f>
        <v>511</v>
      </c>
      <c r="G447" t="s">
        <v>20</v>
      </c>
      <c r="H447">
        <v>170</v>
      </c>
      <c r="I447">
        <f>ROUND(IFERROR(E447/H447,0),2)</f>
        <v>63.17</v>
      </c>
      <c r="J447" t="s">
        <v>21</v>
      </c>
      <c r="K447" t="s">
        <v>22</v>
      </c>
      <c r="L447">
        <v>1291356000</v>
      </c>
      <c r="M447">
        <v>1293170400</v>
      </c>
      <c r="N447" s="5">
        <f>(((L447/60)/60)/24)+DATE(1970,1,1)</f>
        <v>40515.25</v>
      </c>
      <c r="O447" s="5">
        <f>(((M447/60)/60)/24)+DATE(1970,1,1)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LEFT(R447,FIND("/",R447)-1)</f>
        <v>theater</v>
      </c>
      <c r="T447" t="str">
        <f>RIGHT(R447,LEN(R447)-FIND("/",R447))</f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ROUND((E448/D448)*100,0)</f>
        <v>82</v>
      </c>
      <c r="G448" t="s">
        <v>14</v>
      </c>
      <c r="H448">
        <v>186</v>
      </c>
      <c r="I448">
        <f>ROUND(IFERROR(E448/H448,0),2)</f>
        <v>29.99</v>
      </c>
      <c r="J448" t="s">
        <v>21</v>
      </c>
      <c r="K448" t="s">
        <v>22</v>
      </c>
      <c r="L448">
        <v>1355810400</v>
      </c>
      <c r="M448">
        <v>1355983200</v>
      </c>
      <c r="N448" s="5">
        <f>(((L448/60)/60)/24)+DATE(1970,1,1)</f>
        <v>41261.25</v>
      </c>
      <c r="O448" s="5">
        <f>(((M448/60)/60)/24)+DATE(1970,1,1)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RIGHT(R448,LEN(R448)-FIND("/",R448))</f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ROUND((E449/D449)*100,0)</f>
        <v>24</v>
      </c>
      <c r="G449" t="s">
        <v>74</v>
      </c>
      <c r="H449">
        <v>439</v>
      </c>
      <c r="I449">
        <f>ROUND(IFERROR(E449/H449,0),2)</f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>(((L449/60)/60)/24)+DATE(1970,1,1)</f>
        <v>43088.25</v>
      </c>
      <c r="O449" s="5">
        <f>(((M449/60)/60)/24)+DATE(1970,1,1)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RIGHT(R449,LEN(R449)-FIND("/",R449))</f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ROUND((E450/D450)*100,0)</f>
        <v>50</v>
      </c>
      <c r="G450" t="s">
        <v>14</v>
      </c>
      <c r="H450">
        <v>605</v>
      </c>
      <c r="I450">
        <f>ROUND(IFERROR(E450/H450,0),2)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5">
        <f>(((L450/60)/60)/24)+DATE(1970,1,1)</f>
        <v>41378.208333333336</v>
      </c>
      <c r="O450" s="5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RIGHT(R450,LEN(R450)-FIND("/",R450))</f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ROUND((E451/D451)*100,0)</f>
        <v>967</v>
      </c>
      <c r="G451" t="s">
        <v>20</v>
      </c>
      <c r="H451">
        <v>86</v>
      </c>
      <c r="I451">
        <f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5">
        <f>(((L451/60)/60)/24)+DATE(1970,1,1)</f>
        <v>43530.25</v>
      </c>
      <c r="O451" s="5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LEFT(R451,FIND("/",R451)-1)</f>
        <v>games</v>
      </c>
      <c r="T451" t="str">
        <f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ROUND((E452/D452)*100,0)</f>
        <v>4</v>
      </c>
      <c r="G452" t="s">
        <v>14</v>
      </c>
      <c r="H452">
        <v>1</v>
      </c>
      <c r="I452">
        <f>ROUND(IFERROR(E452/H452,0),2)</f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>(((L452/60)/60)/24)+DATE(1970,1,1)</f>
        <v>43394.208333333328</v>
      </c>
      <c r="O452" s="5">
        <f>(((M452/60)/60)/24)+DATE(1970,1,1)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RIGHT(R452,LEN(R452)-FIND("/",R452))</f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ROUND((E453/D453)*100,0)</f>
        <v>123</v>
      </c>
      <c r="G453" t="s">
        <v>20</v>
      </c>
      <c r="H453">
        <v>6286</v>
      </c>
      <c r="I453">
        <f>ROUND(IFERROR(E453/H453,0),2)</f>
        <v>29</v>
      </c>
      <c r="J453" t="s">
        <v>21</v>
      </c>
      <c r="K453" t="s">
        <v>22</v>
      </c>
      <c r="L453">
        <v>1500440400</v>
      </c>
      <c r="M453">
        <v>1503118800</v>
      </c>
      <c r="N453" s="5">
        <f>(((L453/60)/60)/24)+DATE(1970,1,1)</f>
        <v>42935.208333333328</v>
      </c>
      <c r="O453" s="5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LEFT(R453,FIND("/",R453)-1)</f>
        <v>music</v>
      </c>
      <c r="T453" t="str">
        <f>RIGHT(R453,LEN(R453)-FIND("/",R453))</f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ROUND((E454/D454)*100,0)</f>
        <v>63</v>
      </c>
      <c r="G454" t="s">
        <v>14</v>
      </c>
      <c r="H454">
        <v>31</v>
      </c>
      <c r="I454">
        <f>ROUND(IFERROR(E454/H454,0),2)</f>
        <v>98.23</v>
      </c>
      <c r="J454" t="s">
        <v>21</v>
      </c>
      <c r="K454" t="s">
        <v>22</v>
      </c>
      <c r="L454">
        <v>1278392400</v>
      </c>
      <c r="M454">
        <v>1278478800</v>
      </c>
      <c r="N454" s="5">
        <f>(((L454/60)/60)/24)+DATE(1970,1,1)</f>
        <v>40365.208333333336</v>
      </c>
      <c r="O454" s="5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RIGHT(R454,LEN(R454)-FIND("/",R454))</f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ROUND((E455/D455)*100,0)</f>
        <v>56</v>
      </c>
      <c r="G455" t="s">
        <v>14</v>
      </c>
      <c r="H455">
        <v>1181</v>
      </c>
      <c r="I455">
        <f>ROUND(IFERROR(E455/H455,0),2)</f>
        <v>87</v>
      </c>
      <c r="J455" t="s">
        <v>21</v>
      </c>
      <c r="K455" t="s">
        <v>22</v>
      </c>
      <c r="L455">
        <v>1480572000</v>
      </c>
      <c r="M455">
        <v>1484114400</v>
      </c>
      <c r="N455" s="5">
        <f>(((L455/60)/60)/24)+DATE(1970,1,1)</f>
        <v>42705.25</v>
      </c>
      <c r="O455" s="5">
        <f>(((M455/60)/60)/24)+DATE(1970,1,1)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RIGHT(R455,LEN(R455)-FIND("/",R455))</f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ROUND((E456/D456)*100,0)</f>
        <v>44</v>
      </c>
      <c r="G456" t="s">
        <v>14</v>
      </c>
      <c r="H456">
        <v>39</v>
      </c>
      <c r="I456">
        <f>ROUND(IFERROR(E456/H456,0),2)</f>
        <v>45.21</v>
      </c>
      <c r="J456" t="s">
        <v>21</v>
      </c>
      <c r="K456" t="s">
        <v>22</v>
      </c>
      <c r="L456">
        <v>1382331600</v>
      </c>
      <c r="M456">
        <v>1385445600</v>
      </c>
      <c r="N456" s="5">
        <f>(((L456/60)/60)/24)+DATE(1970,1,1)</f>
        <v>41568.208333333336</v>
      </c>
      <c r="O456" s="5">
        <f>(((M456/60)/60)/24)+DATE(1970,1,1)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RIGHT(R456,LEN(R456)-FIND("/",R456))</f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ROUND((E457/D457)*100,0)</f>
        <v>118</v>
      </c>
      <c r="G457" t="s">
        <v>20</v>
      </c>
      <c r="H457">
        <v>3727</v>
      </c>
      <c r="I457">
        <f>ROUND(IFERROR(E457/H457,0),2)</f>
        <v>37</v>
      </c>
      <c r="J457" t="s">
        <v>21</v>
      </c>
      <c r="K457" t="s">
        <v>22</v>
      </c>
      <c r="L457">
        <v>1316754000</v>
      </c>
      <c r="M457">
        <v>1318741200</v>
      </c>
      <c r="N457" s="5">
        <f>(((L457/60)/60)/24)+DATE(1970,1,1)</f>
        <v>40809.208333333336</v>
      </c>
      <c r="O457" s="5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RIGHT(R457,LEN(R457)-FIND("/",R457))</f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ROUND((E458/D458)*100,0)</f>
        <v>104</v>
      </c>
      <c r="G458" t="s">
        <v>20</v>
      </c>
      <c r="H458">
        <v>1605</v>
      </c>
      <c r="I458">
        <f>ROUND(IFERROR(E458/H458,0),2)</f>
        <v>94.98</v>
      </c>
      <c r="J458" t="s">
        <v>21</v>
      </c>
      <c r="K458" t="s">
        <v>22</v>
      </c>
      <c r="L458">
        <v>1518242400</v>
      </c>
      <c r="M458">
        <v>1518242400</v>
      </c>
      <c r="N458" s="5">
        <f>(((L458/60)/60)/24)+DATE(1970,1,1)</f>
        <v>43141.25</v>
      </c>
      <c r="O458" s="5">
        <f>(((M458/60)/60)/24)+DATE(1970,1,1)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LEFT(R458,FIND("/",R458)-1)</f>
        <v>music</v>
      </c>
      <c r="T458" t="str">
        <f>RIGHT(R458,LEN(R458)-FIND("/",R458))</f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ROUND((E459/D459)*100,0)</f>
        <v>27</v>
      </c>
      <c r="G459" t="s">
        <v>14</v>
      </c>
      <c r="H459">
        <v>46</v>
      </c>
      <c r="I459">
        <f>ROUND(IFERROR(E459/H459,0),2)</f>
        <v>28.96</v>
      </c>
      <c r="J459" t="s">
        <v>21</v>
      </c>
      <c r="K459" t="s">
        <v>22</v>
      </c>
      <c r="L459">
        <v>1476421200</v>
      </c>
      <c r="M459">
        <v>1476594000</v>
      </c>
      <c r="N459" s="5">
        <f>(((L459/60)/60)/24)+DATE(1970,1,1)</f>
        <v>42657.208333333328</v>
      </c>
      <c r="O459" s="5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RIGHT(R459,LEN(R459)-FIND("/",R459))</f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ROUND((E460/D460)*100,0)</f>
        <v>351</v>
      </c>
      <c r="G460" t="s">
        <v>20</v>
      </c>
      <c r="H460">
        <v>2120</v>
      </c>
      <c r="I460">
        <f>ROUND(IFERROR(E460/H460,0),2)</f>
        <v>55.99</v>
      </c>
      <c r="J460" t="s">
        <v>21</v>
      </c>
      <c r="K460" t="s">
        <v>22</v>
      </c>
      <c r="L460">
        <v>1269752400</v>
      </c>
      <c r="M460">
        <v>1273554000</v>
      </c>
      <c r="N460" s="5">
        <f>(((L460/60)/60)/24)+DATE(1970,1,1)</f>
        <v>40265.208333333336</v>
      </c>
      <c r="O460" s="5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LEFT(R460,FIND("/",R460)-1)</f>
        <v>theater</v>
      </c>
      <c r="T460" t="str">
        <f>RIGHT(R460,LEN(R460)-FIND("/",R460))</f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ROUND((E461/D461)*100,0)</f>
        <v>90</v>
      </c>
      <c r="G461" t="s">
        <v>14</v>
      </c>
      <c r="H461">
        <v>105</v>
      </c>
      <c r="I461">
        <f>ROUND(IFERROR(E461/H461,0),2)</f>
        <v>54.04</v>
      </c>
      <c r="J461" t="s">
        <v>21</v>
      </c>
      <c r="K461" t="s">
        <v>22</v>
      </c>
      <c r="L461">
        <v>1419746400</v>
      </c>
      <c r="M461">
        <v>1421906400</v>
      </c>
      <c r="N461" s="5">
        <f>(((L461/60)/60)/24)+DATE(1970,1,1)</f>
        <v>42001.25</v>
      </c>
      <c r="O461" s="5">
        <f>(((M461/60)/60)/24)+DATE(1970,1,1)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RIGHT(R461,LEN(R461)-FIND("/",R461))</f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ROUND((E462/D462)*100,0)</f>
        <v>172</v>
      </c>
      <c r="G462" t="s">
        <v>20</v>
      </c>
      <c r="H462">
        <v>50</v>
      </c>
      <c r="I462">
        <f>ROUND(IFERROR(E462/H462,0),2)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>(((L462/60)/60)/24)+DATE(1970,1,1)</f>
        <v>40399.208333333336</v>
      </c>
      <c r="O462" s="5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LEFT(R462,FIND("/",R462)-1)</f>
        <v>theater</v>
      </c>
      <c r="T462" t="str">
        <f>RIGHT(R462,LEN(R462)-FIND("/",R462))</f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ROUND((E463/D463)*100,0)</f>
        <v>141</v>
      </c>
      <c r="G463" t="s">
        <v>20</v>
      </c>
      <c r="H463">
        <v>2080</v>
      </c>
      <c r="I463">
        <f>ROUND(IFERROR(E463/H463,0),2)</f>
        <v>67</v>
      </c>
      <c r="J463" t="s">
        <v>21</v>
      </c>
      <c r="K463" t="s">
        <v>22</v>
      </c>
      <c r="L463">
        <v>1398661200</v>
      </c>
      <c r="M463">
        <v>1400389200</v>
      </c>
      <c r="N463" s="5">
        <f>(((L463/60)/60)/24)+DATE(1970,1,1)</f>
        <v>41757.208333333336</v>
      </c>
      <c r="O463" s="5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LEFT(R463,FIND("/",R463)-1)</f>
        <v>film &amp; video</v>
      </c>
      <c r="T463" t="str">
        <f>RIGHT(R463,LEN(R463)-FIND("/",R463))</f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ROUND((E464/D464)*100,0)</f>
        <v>31</v>
      </c>
      <c r="G464" t="s">
        <v>14</v>
      </c>
      <c r="H464">
        <v>535</v>
      </c>
      <c r="I464">
        <f>ROUND(IFERROR(E464/H464,0),2)</f>
        <v>107.91</v>
      </c>
      <c r="J464" t="s">
        <v>21</v>
      </c>
      <c r="K464" t="s">
        <v>22</v>
      </c>
      <c r="L464">
        <v>1359525600</v>
      </c>
      <c r="M464">
        <v>1362808800</v>
      </c>
      <c r="N464" s="5">
        <f>(((L464/60)/60)/24)+DATE(1970,1,1)</f>
        <v>41304.25</v>
      </c>
      <c r="O464" s="5">
        <f>(((M464/60)/60)/24)+DATE(1970,1,1)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RIGHT(R464,LEN(R464)-FIND("/",R464))</f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ROUND((E465/D465)*100,0)</f>
        <v>108</v>
      </c>
      <c r="G465" t="s">
        <v>20</v>
      </c>
      <c r="H465">
        <v>2105</v>
      </c>
      <c r="I465">
        <f>ROUND(IFERROR(E465/H465,0),2)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5">
        <f>(((L465/60)/60)/24)+DATE(1970,1,1)</f>
        <v>41639.25</v>
      </c>
      <c r="O465" s="5">
        <f>(((M465/60)/60)/24)+DATE(1970,1,1)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LEFT(R465,FIND("/",R465)-1)</f>
        <v>film &amp; video</v>
      </c>
      <c r="T465" t="str">
        <f>RIGHT(R465,LEN(R465)-FIND("/",R465))</f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ROUND((E466/D466)*100,0)</f>
        <v>133</v>
      </c>
      <c r="G466" t="s">
        <v>20</v>
      </c>
      <c r="H466">
        <v>2436</v>
      </c>
      <c r="I466">
        <f>ROUND(IFERROR(E466/H466,0),2)</f>
        <v>39.01</v>
      </c>
      <c r="J466" t="s">
        <v>21</v>
      </c>
      <c r="K466" t="s">
        <v>22</v>
      </c>
      <c r="L466">
        <v>1518328800</v>
      </c>
      <c r="M466">
        <v>1519538400</v>
      </c>
      <c r="N466" s="5">
        <f>(((L466/60)/60)/24)+DATE(1970,1,1)</f>
        <v>43142.25</v>
      </c>
      <c r="O466" s="5">
        <f>(((M466/60)/60)/24)+DATE(1970,1,1)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RIGHT(R466,LEN(R466)-FIND("/",R466))</f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ROUND((E467/D467)*100,0)</f>
        <v>188</v>
      </c>
      <c r="G467" t="s">
        <v>20</v>
      </c>
      <c r="H467">
        <v>80</v>
      </c>
      <c r="I467">
        <f>ROUND(IFERROR(E467/H467,0),2)</f>
        <v>110.36</v>
      </c>
      <c r="J467" t="s">
        <v>21</v>
      </c>
      <c r="K467" t="s">
        <v>22</v>
      </c>
      <c r="L467">
        <v>1517032800</v>
      </c>
      <c r="M467">
        <v>1517810400</v>
      </c>
      <c r="N467" s="5">
        <f>(((L467/60)/60)/24)+DATE(1970,1,1)</f>
        <v>43127.25</v>
      </c>
      <c r="O467" s="5">
        <f>(((M467/60)/60)/24)+DATE(1970,1,1)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LEFT(R467,FIND("/",R467)-1)</f>
        <v>publishing</v>
      </c>
      <c r="T467" t="str">
        <f>RIGHT(R467,LEN(R467)-FIND("/",R467))</f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ROUND((E468/D468)*100,0)</f>
        <v>332</v>
      </c>
      <c r="G468" t="s">
        <v>20</v>
      </c>
      <c r="H468">
        <v>42</v>
      </c>
      <c r="I468">
        <f>ROUND(IFERROR(E468/H468,0),2)</f>
        <v>94.86</v>
      </c>
      <c r="J468" t="s">
        <v>21</v>
      </c>
      <c r="K468" t="s">
        <v>22</v>
      </c>
      <c r="L468">
        <v>1368594000</v>
      </c>
      <c r="M468">
        <v>1370581200</v>
      </c>
      <c r="N468" s="5">
        <f>(((L468/60)/60)/24)+DATE(1970,1,1)</f>
        <v>41409.208333333336</v>
      </c>
      <c r="O468" s="5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LEFT(R468,FIND("/",R468)-1)</f>
        <v>technology</v>
      </c>
      <c r="T468" t="str">
        <f>RIGHT(R468,LEN(R468)-FIND("/",R468))</f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ROUND((E469/D469)*100,0)</f>
        <v>575</v>
      </c>
      <c r="G469" t="s">
        <v>20</v>
      </c>
      <c r="H469">
        <v>139</v>
      </c>
      <c r="I469">
        <f>ROUND(IFERROR(E469/H469,0),2)</f>
        <v>57.94</v>
      </c>
      <c r="J469" t="s">
        <v>15</v>
      </c>
      <c r="K469" t="s">
        <v>16</v>
      </c>
      <c r="L469">
        <v>1448258400</v>
      </c>
      <c r="M469">
        <v>1448863200</v>
      </c>
      <c r="N469" s="5">
        <f>(((L469/60)/60)/24)+DATE(1970,1,1)</f>
        <v>42331.25</v>
      </c>
      <c r="O469" s="5">
        <f>(((M469/60)/60)/24)+DATE(1970,1,1)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LEFT(R469,FIND("/",R469)-1)</f>
        <v>technology</v>
      </c>
      <c r="T469" t="str">
        <f>RIGHT(R469,LEN(R469)-FIND("/",R469))</f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ROUND((E470/D470)*100,0)</f>
        <v>41</v>
      </c>
      <c r="G470" t="s">
        <v>14</v>
      </c>
      <c r="H470">
        <v>16</v>
      </c>
      <c r="I470">
        <f>ROUND(IFERROR(E470/H470,0),2)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>(((L470/60)/60)/24)+DATE(1970,1,1)</f>
        <v>43569.208333333328</v>
      </c>
      <c r="O470" s="5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RIGHT(R470,LEN(R470)-FIND("/",R470))</f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ROUND((E471/D471)*100,0)</f>
        <v>184</v>
      </c>
      <c r="G471" t="s">
        <v>20</v>
      </c>
      <c r="H471">
        <v>159</v>
      </c>
      <c r="I471">
        <f>ROUND(IFERROR(E471/H471,0),2)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5">
        <f>(((L471/60)/60)/24)+DATE(1970,1,1)</f>
        <v>42142.208333333328</v>
      </c>
      <c r="O471" s="5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LEFT(R471,FIND("/",R471)-1)</f>
        <v>film &amp; video</v>
      </c>
      <c r="T471" t="str">
        <f>RIGHT(R471,LEN(R471)-FIND("/",R471))</f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ROUND((E472/D472)*100,0)</f>
        <v>286</v>
      </c>
      <c r="G472" t="s">
        <v>20</v>
      </c>
      <c r="H472">
        <v>381</v>
      </c>
      <c r="I472">
        <f>ROUND(IFERROR(E472/H472,0),2)</f>
        <v>27.01</v>
      </c>
      <c r="J472" t="s">
        <v>21</v>
      </c>
      <c r="K472" t="s">
        <v>22</v>
      </c>
      <c r="L472">
        <v>1481522400</v>
      </c>
      <c r="M472">
        <v>1482127200</v>
      </c>
      <c r="N472" s="5">
        <f>(((L472/60)/60)/24)+DATE(1970,1,1)</f>
        <v>42716.25</v>
      </c>
      <c r="O472" s="5">
        <f>(((M472/60)/60)/24)+DATE(1970,1,1)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LEFT(R472,FIND("/",R472)-1)</f>
        <v>technology</v>
      </c>
      <c r="T472" t="str">
        <f>RIGHT(R472,LEN(R472)-FIND("/",R472))</f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ROUND((E473/D473)*100,0)</f>
        <v>319</v>
      </c>
      <c r="G473" t="s">
        <v>20</v>
      </c>
      <c r="H473">
        <v>194</v>
      </c>
      <c r="I473">
        <f>ROUND(IFERROR(E473/H473,0),2)</f>
        <v>50.97</v>
      </c>
      <c r="J473" t="s">
        <v>40</v>
      </c>
      <c r="K473" t="s">
        <v>41</v>
      </c>
      <c r="L473">
        <v>1335934800</v>
      </c>
      <c r="M473">
        <v>1335934800</v>
      </c>
      <c r="N473" s="5">
        <f>(((L473/60)/60)/24)+DATE(1970,1,1)</f>
        <v>41031.208333333336</v>
      </c>
      <c r="O473" s="5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LEFT(R473,FIND("/",R473)-1)</f>
        <v>food</v>
      </c>
      <c r="T473" t="str">
        <f>RIGHT(R473,LEN(R473)-FIND("/",R473))</f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ROUND((E474/D474)*100,0)</f>
        <v>39</v>
      </c>
      <c r="G474" t="s">
        <v>14</v>
      </c>
      <c r="H474">
        <v>575</v>
      </c>
      <c r="I474">
        <f>ROUND(IFERROR(E474/H474,0),2)</f>
        <v>104.94</v>
      </c>
      <c r="J474" t="s">
        <v>21</v>
      </c>
      <c r="K474" t="s">
        <v>22</v>
      </c>
      <c r="L474">
        <v>1552280400</v>
      </c>
      <c r="M474">
        <v>1556946000</v>
      </c>
      <c r="N474" s="5">
        <f>(((L474/60)/60)/24)+DATE(1970,1,1)</f>
        <v>43535.208333333328</v>
      </c>
      <c r="O474" s="5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RIGHT(R474,LEN(R474)-FIND("/",R474))</f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ROUND((E475/D475)*100,0)</f>
        <v>178</v>
      </c>
      <c r="G475" t="s">
        <v>20</v>
      </c>
      <c r="H475">
        <v>106</v>
      </c>
      <c r="I475">
        <f>ROUND(IFERROR(E475/H475,0),2)</f>
        <v>84.03</v>
      </c>
      <c r="J475" t="s">
        <v>21</v>
      </c>
      <c r="K475" t="s">
        <v>22</v>
      </c>
      <c r="L475">
        <v>1529989200</v>
      </c>
      <c r="M475">
        <v>1530075600</v>
      </c>
      <c r="N475" s="5">
        <f>(((L475/60)/60)/24)+DATE(1970,1,1)</f>
        <v>43277.208333333328</v>
      </c>
      <c r="O475" s="5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LEFT(R475,FIND("/",R475)-1)</f>
        <v>music</v>
      </c>
      <c r="T475" t="str">
        <f>RIGHT(R475,LEN(R475)-FIND("/",R475))</f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ROUND((E476/D476)*100,0)</f>
        <v>365</v>
      </c>
      <c r="G476" t="s">
        <v>20</v>
      </c>
      <c r="H476">
        <v>142</v>
      </c>
      <c r="I476">
        <f>ROUND(IFERROR(E476/H476,0),2)</f>
        <v>102.86</v>
      </c>
      <c r="J476" t="s">
        <v>21</v>
      </c>
      <c r="K476" t="s">
        <v>22</v>
      </c>
      <c r="L476">
        <v>1418709600</v>
      </c>
      <c r="M476">
        <v>1418796000</v>
      </c>
      <c r="N476" s="5">
        <f>(((L476/60)/60)/24)+DATE(1970,1,1)</f>
        <v>41989.25</v>
      </c>
      <c r="O476" s="5">
        <f>(((M476/60)/60)/24)+DATE(1970,1,1)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LEFT(R476,FIND("/",R476)-1)</f>
        <v>film &amp; video</v>
      </c>
      <c r="T476" t="str">
        <f>RIGHT(R476,LEN(R476)-FIND("/",R476))</f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ROUND((E477/D477)*100,0)</f>
        <v>114</v>
      </c>
      <c r="G477" t="s">
        <v>20</v>
      </c>
      <c r="H477">
        <v>211</v>
      </c>
      <c r="I477">
        <f>ROUND(IFERROR(E477/H477,0),2)</f>
        <v>39.96</v>
      </c>
      <c r="J477" t="s">
        <v>21</v>
      </c>
      <c r="K477" t="s">
        <v>22</v>
      </c>
      <c r="L477">
        <v>1372136400</v>
      </c>
      <c r="M477">
        <v>1372482000</v>
      </c>
      <c r="N477" s="5">
        <f>(((L477/60)/60)/24)+DATE(1970,1,1)</f>
        <v>41450.208333333336</v>
      </c>
      <c r="O477" s="5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LEFT(R477,FIND("/",R477)-1)</f>
        <v>publishing</v>
      </c>
      <c r="T477" t="str">
        <f>RIGHT(R477,LEN(R477)-FIND("/",R477))</f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ROUND((E478/D478)*100,0)</f>
        <v>30</v>
      </c>
      <c r="G478" t="s">
        <v>14</v>
      </c>
      <c r="H478">
        <v>1120</v>
      </c>
      <c r="I478">
        <f>ROUND(IFERROR(E478/H478,0),2)</f>
        <v>51</v>
      </c>
      <c r="J478" t="s">
        <v>21</v>
      </c>
      <c r="K478" t="s">
        <v>22</v>
      </c>
      <c r="L478">
        <v>1533877200</v>
      </c>
      <c r="M478">
        <v>1534395600</v>
      </c>
      <c r="N478" s="5">
        <f>(((L478/60)/60)/24)+DATE(1970,1,1)</f>
        <v>43322.208333333328</v>
      </c>
      <c r="O478" s="5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RIGHT(R478,LEN(R478)-FIND("/",R478))</f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ROUND((E479/D479)*100,0)</f>
        <v>54</v>
      </c>
      <c r="G479" t="s">
        <v>14</v>
      </c>
      <c r="H479">
        <v>113</v>
      </c>
      <c r="I479">
        <f>ROUND(IFERROR(E479/H479,0),2)</f>
        <v>40.82</v>
      </c>
      <c r="J479" t="s">
        <v>21</v>
      </c>
      <c r="K479" t="s">
        <v>22</v>
      </c>
      <c r="L479">
        <v>1309064400</v>
      </c>
      <c r="M479">
        <v>1311397200</v>
      </c>
      <c r="N479" s="5">
        <f>(((L479/60)/60)/24)+DATE(1970,1,1)</f>
        <v>40720.208333333336</v>
      </c>
      <c r="O479" s="5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RIGHT(R479,LEN(R479)-FIND("/",R479))</f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ROUND((E480/D480)*100,0)</f>
        <v>236</v>
      </c>
      <c r="G480" t="s">
        <v>20</v>
      </c>
      <c r="H480">
        <v>2756</v>
      </c>
      <c r="I480">
        <f>ROUND(IFERROR(E480/H480,0),2)</f>
        <v>59</v>
      </c>
      <c r="J480" t="s">
        <v>21</v>
      </c>
      <c r="K480" t="s">
        <v>22</v>
      </c>
      <c r="L480">
        <v>1425877200</v>
      </c>
      <c r="M480">
        <v>1426914000</v>
      </c>
      <c r="N480" s="5">
        <f>(((L480/60)/60)/24)+DATE(1970,1,1)</f>
        <v>42072.208333333328</v>
      </c>
      <c r="O480" s="5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LEFT(R480,FIND("/",R480)-1)</f>
        <v>technology</v>
      </c>
      <c r="T480" t="str">
        <f>RIGHT(R480,LEN(R480)-FIND("/",R480))</f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ROUND((E481/D481)*100,0)</f>
        <v>513</v>
      </c>
      <c r="G481" t="s">
        <v>20</v>
      </c>
      <c r="H481">
        <v>173</v>
      </c>
      <c r="I481">
        <f>ROUND(IFERROR(E481/H481,0),2)</f>
        <v>71.16</v>
      </c>
      <c r="J481" t="s">
        <v>40</v>
      </c>
      <c r="K481" t="s">
        <v>41</v>
      </c>
      <c r="L481">
        <v>1501304400</v>
      </c>
      <c r="M481">
        <v>1501477200</v>
      </c>
      <c r="N481" s="5">
        <f>(((L481/60)/60)/24)+DATE(1970,1,1)</f>
        <v>42945.208333333328</v>
      </c>
      <c r="O481" s="5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LEFT(R481,FIND("/",R481)-1)</f>
        <v>food</v>
      </c>
      <c r="T481" t="str">
        <f>RIGHT(R481,LEN(R481)-FIND("/",R481))</f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ROUND((E482/D482)*100,0)</f>
        <v>101</v>
      </c>
      <c r="G482" t="s">
        <v>20</v>
      </c>
      <c r="H482">
        <v>87</v>
      </c>
      <c r="I482">
        <f>ROUND(IFERROR(E482/H482,0),2)</f>
        <v>99.49</v>
      </c>
      <c r="J482" t="s">
        <v>21</v>
      </c>
      <c r="K482" t="s">
        <v>22</v>
      </c>
      <c r="L482">
        <v>1268287200</v>
      </c>
      <c r="M482">
        <v>1269061200</v>
      </c>
      <c r="N482" s="5">
        <f>(((L482/60)/60)/24)+DATE(1970,1,1)</f>
        <v>40248.25</v>
      </c>
      <c r="O482" s="5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LEFT(R482,FIND("/",R482)-1)</f>
        <v>photography</v>
      </c>
      <c r="T482" t="str">
        <f>RIGHT(R482,LEN(R482)-FIND("/",R482))</f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ROUND((E483/D483)*100,0)</f>
        <v>81</v>
      </c>
      <c r="G483" t="s">
        <v>14</v>
      </c>
      <c r="H483">
        <v>1538</v>
      </c>
      <c r="I483">
        <f>ROUND(IFERROR(E483/H483,0),2)</f>
        <v>103.99</v>
      </c>
      <c r="J483" t="s">
        <v>21</v>
      </c>
      <c r="K483" t="s">
        <v>22</v>
      </c>
      <c r="L483">
        <v>1412139600</v>
      </c>
      <c r="M483">
        <v>1415772000</v>
      </c>
      <c r="N483" s="5">
        <f>(((L483/60)/60)/24)+DATE(1970,1,1)</f>
        <v>41913.208333333336</v>
      </c>
      <c r="O483" s="5">
        <f>(((M483/60)/60)/24)+DATE(1970,1,1)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RIGHT(R483,LEN(R483)-FIND("/",R483))</f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ROUND((E484/D484)*100,0)</f>
        <v>16</v>
      </c>
      <c r="G484" t="s">
        <v>14</v>
      </c>
      <c r="H484">
        <v>9</v>
      </c>
      <c r="I484">
        <f>ROUND(IFERROR(E484/H484,0),2)</f>
        <v>76.56</v>
      </c>
      <c r="J484" t="s">
        <v>21</v>
      </c>
      <c r="K484" t="s">
        <v>22</v>
      </c>
      <c r="L484">
        <v>1330063200</v>
      </c>
      <c r="M484">
        <v>1331013600</v>
      </c>
      <c r="N484" s="5">
        <f>(((L484/60)/60)/24)+DATE(1970,1,1)</f>
        <v>40963.25</v>
      </c>
      <c r="O484" s="5">
        <f>(((M484/60)/60)/24)+DATE(1970,1,1)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RIGHT(R484,LEN(R484)-FIND("/",R484))</f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ROUND((E485/D485)*100,0)</f>
        <v>53</v>
      </c>
      <c r="G485" t="s">
        <v>14</v>
      </c>
      <c r="H485">
        <v>554</v>
      </c>
      <c r="I485">
        <f>ROUND(IFERROR(E485/H485,0),2)</f>
        <v>87.07</v>
      </c>
      <c r="J485" t="s">
        <v>21</v>
      </c>
      <c r="K485" t="s">
        <v>22</v>
      </c>
      <c r="L485">
        <v>1576130400</v>
      </c>
      <c r="M485">
        <v>1576735200</v>
      </c>
      <c r="N485" s="5">
        <f>(((L485/60)/60)/24)+DATE(1970,1,1)</f>
        <v>43811.25</v>
      </c>
      <c r="O485" s="5">
        <f>(((M485/60)/60)/24)+DATE(1970,1,1)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RIGHT(R485,LEN(R485)-FIND("/",R485))</f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ROUND((E486/D486)*100,0)</f>
        <v>260</v>
      </c>
      <c r="G486" t="s">
        <v>20</v>
      </c>
      <c r="H486">
        <v>1572</v>
      </c>
      <c r="I486">
        <f>ROUND(IFERROR(E486/H486,0),2)</f>
        <v>49</v>
      </c>
      <c r="J486" t="s">
        <v>40</v>
      </c>
      <c r="K486" t="s">
        <v>41</v>
      </c>
      <c r="L486">
        <v>1407128400</v>
      </c>
      <c r="M486">
        <v>1411362000</v>
      </c>
      <c r="N486" s="5">
        <f>(((L486/60)/60)/24)+DATE(1970,1,1)</f>
        <v>41855.208333333336</v>
      </c>
      <c r="O486" s="5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LEFT(R486,FIND("/",R486)-1)</f>
        <v>food</v>
      </c>
      <c r="T486" t="str">
        <f>RIGHT(R486,LEN(R486)-FIND("/",R486))</f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ROUND((E487/D487)*100,0)</f>
        <v>31</v>
      </c>
      <c r="G487" t="s">
        <v>14</v>
      </c>
      <c r="H487">
        <v>648</v>
      </c>
      <c r="I487">
        <f>ROUND(IFERROR(E487/H487,0),2)</f>
        <v>42.97</v>
      </c>
      <c r="J487" t="s">
        <v>40</v>
      </c>
      <c r="K487" t="s">
        <v>41</v>
      </c>
      <c r="L487">
        <v>1560142800</v>
      </c>
      <c r="M487">
        <v>1563685200</v>
      </c>
      <c r="N487" s="5">
        <f>(((L487/60)/60)/24)+DATE(1970,1,1)</f>
        <v>43626.208333333328</v>
      </c>
      <c r="O487" s="5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RIGHT(R487,LEN(R487)-FIND("/",R487))</f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ROUND((E488/D488)*100,0)</f>
        <v>14</v>
      </c>
      <c r="G488" t="s">
        <v>14</v>
      </c>
      <c r="H488">
        <v>21</v>
      </c>
      <c r="I488">
        <f>ROUND(IFERROR(E488/H488,0),2)</f>
        <v>33.43</v>
      </c>
      <c r="J488" t="s">
        <v>40</v>
      </c>
      <c r="K488" t="s">
        <v>41</v>
      </c>
      <c r="L488">
        <v>1520575200</v>
      </c>
      <c r="M488">
        <v>1521867600</v>
      </c>
      <c r="N488" s="5">
        <f>(((L488/60)/60)/24)+DATE(1970,1,1)</f>
        <v>43168.25</v>
      </c>
      <c r="O488" s="5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RIGHT(R488,LEN(R488)-FIND("/",R488))</f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ROUND((E489/D489)*100,0)</f>
        <v>179</v>
      </c>
      <c r="G489" t="s">
        <v>20</v>
      </c>
      <c r="H489">
        <v>2346</v>
      </c>
      <c r="I489">
        <f>ROUND(IFERROR(E489/H489,0),2)</f>
        <v>83.98</v>
      </c>
      <c r="J489" t="s">
        <v>21</v>
      </c>
      <c r="K489" t="s">
        <v>22</v>
      </c>
      <c r="L489">
        <v>1492664400</v>
      </c>
      <c r="M489">
        <v>1495515600</v>
      </c>
      <c r="N489" s="5">
        <f>(((L489/60)/60)/24)+DATE(1970,1,1)</f>
        <v>42845.208333333328</v>
      </c>
      <c r="O489" s="5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LEFT(R489,FIND("/",R489)-1)</f>
        <v>theater</v>
      </c>
      <c r="T489" t="str">
        <f>RIGHT(R489,LEN(R489)-FIND("/",R489))</f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ROUND((E490/D490)*100,0)</f>
        <v>220</v>
      </c>
      <c r="G490" t="s">
        <v>20</v>
      </c>
      <c r="H490">
        <v>115</v>
      </c>
      <c r="I490">
        <f>ROUND(IFERROR(E490/H490,0),2)</f>
        <v>101.42</v>
      </c>
      <c r="J490" t="s">
        <v>21</v>
      </c>
      <c r="K490" t="s">
        <v>22</v>
      </c>
      <c r="L490">
        <v>1454479200</v>
      </c>
      <c r="M490">
        <v>1455948000</v>
      </c>
      <c r="N490" s="5">
        <f>(((L490/60)/60)/24)+DATE(1970,1,1)</f>
        <v>42403.25</v>
      </c>
      <c r="O490" s="5">
        <f>(((M490/60)/60)/24)+DATE(1970,1,1)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RIGHT(R490,LEN(R490)-FIND("/",R490))</f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ROUND((E491/D491)*100,0)</f>
        <v>102</v>
      </c>
      <c r="G491" t="s">
        <v>20</v>
      </c>
      <c r="H491">
        <v>85</v>
      </c>
      <c r="I491">
        <f>ROUND(IFERROR(E491/H491,0),2)</f>
        <v>109.87</v>
      </c>
      <c r="J491" t="s">
        <v>107</v>
      </c>
      <c r="K491" t="s">
        <v>108</v>
      </c>
      <c r="L491">
        <v>1281934800</v>
      </c>
      <c r="M491">
        <v>1282366800</v>
      </c>
      <c r="N491" s="5">
        <f>(((L491/60)/60)/24)+DATE(1970,1,1)</f>
        <v>40406.208333333336</v>
      </c>
      <c r="O491" s="5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LEFT(R491,FIND("/",R491)-1)</f>
        <v>technology</v>
      </c>
      <c r="T491" t="str">
        <f>RIGHT(R491,LEN(R491)-FIND("/",R491))</f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ROUND((E492/D492)*100,0)</f>
        <v>192</v>
      </c>
      <c r="G492" t="s">
        <v>20</v>
      </c>
      <c r="H492">
        <v>144</v>
      </c>
      <c r="I492">
        <f>ROUND(IFERROR(E492/H492,0),2)</f>
        <v>31.92</v>
      </c>
      <c r="J492" t="s">
        <v>21</v>
      </c>
      <c r="K492" t="s">
        <v>22</v>
      </c>
      <c r="L492">
        <v>1573970400</v>
      </c>
      <c r="M492">
        <v>1574575200</v>
      </c>
      <c r="N492" s="5">
        <f>(((L492/60)/60)/24)+DATE(1970,1,1)</f>
        <v>43786.25</v>
      </c>
      <c r="O492" s="5">
        <f>(((M492/60)/60)/24)+DATE(1970,1,1)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LEFT(R492,FIND("/",R492)-1)</f>
        <v>journalism</v>
      </c>
      <c r="T492" t="str">
        <f>RIGHT(R492,LEN(R492)-FIND("/",R492))</f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ROUND((E493/D493)*100,0)</f>
        <v>305</v>
      </c>
      <c r="G493" t="s">
        <v>20</v>
      </c>
      <c r="H493">
        <v>2443</v>
      </c>
      <c r="I493">
        <f>ROUND(IFERROR(E493/H493,0),2)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5">
        <f>(((L493/60)/60)/24)+DATE(1970,1,1)</f>
        <v>41456.208333333336</v>
      </c>
      <c r="O493" s="5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LEFT(R493,FIND("/",R493)-1)</f>
        <v>food</v>
      </c>
      <c r="T493" t="str">
        <f>RIGHT(R493,LEN(R493)-FIND("/",R493))</f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ROUND((E494/D494)*100,0)</f>
        <v>24</v>
      </c>
      <c r="G494" t="s">
        <v>74</v>
      </c>
      <c r="H494">
        <v>595</v>
      </c>
      <c r="I494">
        <f>ROUND(IFERROR(E494/H494,0),2)</f>
        <v>77.03</v>
      </c>
      <c r="J494" t="s">
        <v>21</v>
      </c>
      <c r="K494" t="s">
        <v>22</v>
      </c>
      <c r="L494">
        <v>1275886800</v>
      </c>
      <c r="M494">
        <v>1278910800</v>
      </c>
      <c r="N494" s="5">
        <f>(((L494/60)/60)/24)+DATE(1970,1,1)</f>
        <v>40336.208333333336</v>
      </c>
      <c r="O494" s="5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RIGHT(R494,LEN(R494)-FIND("/",R494))</f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ROUND((E495/D495)*100,0)</f>
        <v>724</v>
      </c>
      <c r="G495" t="s">
        <v>20</v>
      </c>
      <c r="H495">
        <v>64</v>
      </c>
      <c r="I495">
        <f>ROUND(IFERROR(E495/H495,0),2)</f>
        <v>101.78</v>
      </c>
      <c r="J495" t="s">
        <v>21</v>
      </c>
      <c r="K495" t="s">
        <v>22</v>
      </c>
      <c r="L495">
        <v>1561784400</v>
      </c>
      <c r="M495">
        <v>1562907600</v>
      </c>
      <c r="N495" s="5">
        <f>(((L495/60)/60)/24)+DATE(1970,1,1)</f>
        <v>43645.208333333328</v>
      </c>
      <c r="O495" s="5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LEFT(R495,FIND("/",R495)-1)</f>
        <v>photography</v>
      </c>
      <c r="T495" t="str">
        <f>RIGHT(R495,LEN(R495)-FIND("/",R495))</f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ROUND((E496/D496)*100,0)</f>
        <v>547</v>
      </c>
      <c r="G496" t="s">
        <v>20</v>
      </c>
      <c r="H496">
        <v>268</v>
      </c>
      <c r="I496">
        <f>ROUND(IFERROR(E496/H496,0),2)</f>
        <v>51.06</v>
      </c>
      <c r="J496" t="s">
        <v>21</v>
      </c>
      <c r="K496" t="s">
        <v>22</v>
      </c>
      <c r="L496">
        <v>1332392400</v>
      </c>
      <c r="M496">
        <v>1332478800</v>
      </c>
      <c r="N496" s="5">
        <f>(((L496/60)/60)/24)+DATE(1970,1,1)</f>
        <v>40990.208333333336</v>
      </c>
      <c r="O496" s="5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LEFT(R496,FIND("/",R496)-1)</f>
        <v>technology</v>
      </c>
      <c r="T496" t="str">
        <f>RIGHT(R496,LEN(R496)-FIND("/",R496))</f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ROUND((E497/D497)*100,0)</f>
        <v>415</v>
      </c>
      <c r="G497" t="s">
        <v>20</v>
      </c>
      <c r="H497">
        <v>195</v>
      </c>
      <c r="I497">
        <f>ROUND(IFERROR(E497/H497,0),2)</f>
        <v>68.02</v>
      </c>
      <c r="J497" t="s">
        <v>36</v>
      </c>
      <c r="K497" t="s">
        <v>37</v>
      </c>
      <c r="L497">
        <v>1402376400</v>
      </c>
      <c r="M497">
        <v>1402722000</v>
      </c>
      <c r="N497" s="5">
        <f>(((L497/60)/60)/24)+DATE(1970,1,1)</f>
        <v>41800.208333333336</v>
      </c>
      <c r="O497" s="5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LEFT(R497,FIND("/",R497)-1)</f>
        <v>theater</v>
      </c>
      <c r="T497" t="str">
        <f>RIGHT(R497,LEN(R497)-FIND("/",R497))</f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ROUND((E498/D498)*100,0)</f>
        <v>1</v>
      </c>
      <c r="G498" t="s">
        <v>14</v>
      </c>
      <c r="H498">
        <v>54</v>
      </c>
      <c r="I498">
        <f>ROUND(IFERROR(E498/H498,0),2)</f>
        <v>30.87</v>
      </c>
      <c r="J498" t="s">
        <v>21</v>
      </c>
      <c r="K498" t="s">
        <v>22</v>
      </c>
      <c r="L498">
        <v>1495342800</v>
      </c>
      <c r="M498">
        <v>1496811600</v>
      </c>
      <c r="N498" s="5">
        <f>(((L498/60)/60)/24)+DATE(1970,1,1)</f>
        <v>42876.208333333328</v>
      </c>
      <c r="O498" s="5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RIGHT(R498,LEN(R498)-FIND("/",R498))</f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ROUND((E499/D499)*100,0)</f>
        <v>34</v>
      </c>
      <c r="G499" t="s">
        <v>14</v>
      </c>
      <c r="H499">
        <v>120</v>
      </c>
      <c r="I499">
        <f>ROUND(IFERROR(E499/H499,0),2)</f>
        <v>27.91</v>
      </c>
      <c r="J499" t="s">
        <v>21</v>
      </c>
      <c r="K499" t="s">
        <v>22</v>
      </c>
      <c r="L499">
        <v>1482213600</v>
      </c>
      <c r="M499">
        <v>1482213600</v>
      </c>
      <c r="N499" s="5">
        <f>(((L499/60)/60)/24)+DATE(1970,1,1)</f>
        <v>42724.25</v>
      </c>
      <c r="O499" s="5">
        <f>(((M499/60)/60)/24)+DATE(1970,1,1)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RIGHT(R499,LEN(R499)-FIND("/",R499))</f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ROUND((E500/D500)*100,0)</f>
        <v>24</v>
      </c>
      <c r="G500" t="s">
        <v>14</v>
      </c>
      <c r="H500">
        <v>579</v>
      </c>
      <c r="I500">
        <f>ROUND(IFERROR(E500/H500,0),2)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5">
        <f>(((L500/60)/60)/24)+DATE(1970,1,1)</f>
        <v>42005.25</v>
      </c>
      <c r="O500" s="5">
        <f>(((M500/60)/60)/24)+DATE(1970,1,1)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RIGHT(R500,LEN(R500)-FIND("/",R500))</f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ROUND((E501/D501)*100,0)</f>
        <v>48</v>
      </c>
      <c r="G501" t="s">
        <v>14</v>
      </c>
      <c r="H501">
        <v>2072</v>
      </c>
      <c r="I501">
        <f>ROUND(IFERROR(E501/H501,0),2)</f>
        <v>38</v>
      </c>
      <c r="J501" t="s">
        <v>21</v>
      </c>
      <c r="K501" t="s">
        <v>22</v>
      </c>
      <c r="L501">
        <v>1458018000</v>
      </c>
      <c r="M501">
        <v>1458450000</v>
      </c>
      <c r="N501" s="5">
        <f>(((L501/60)/60)/24)+DATE(1970,1,1)</f>
        <v>42444.208333333328</v>
      </c>
      <c r="O501" s="5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RIGHT(R501,LEN(R501)-FIND("/",R501))</f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ROUND((E502/D502)*100,0)</f>
        <v>0</v>
      </c>
      <c r="G502" t="s">
        <v>14</v>
      </c>
      <c r="H502">
        <v>0</v>
      </c>
      <c r="I502">
        <f>ROUND(IFERROR(E502/H502,0),2)</f>
        <v>0</v>
      </c>
      <c r="J502" t="s">
        <v>21</v>
      </c>
      <c r="K502" t="s">
        <v>22</v>
      </c>
      <c r="L502">
        <v>1367384400</v>
      </c>
      <c r="M502">
        <v>1369803600</v>
      </c>
      <c r="N502" s="5">
        <f>(((L502/60)/60)/24)+DATE(1970,1,1)</f>
        <v>41395.208333333336</v>
      </c>
      <c r="O502" s="5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RIGHT(R502,LEN(R502)-FIND("/",R502))</f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ROUND((E503/D503)*100,0)</f>
        <v>70</v>
      </c>
      <c r="G503" t="s">
        <v>14</v>
      </c>
      <c r="H503">
        <v>1796</v>
      </c>
      <c r="I503">
        <f>ROUND(IFERROR(E503/H503,0),2)</f>
        <v>59.99</v>
      </c>
      <c r="J503" t="s">
        <v>21</v>
      </c>
      <c r="K503" t="s">
        <v>22</v>
      </c>
      <c r="L503">
        <v>1363064400</v>
      </c>
      <c r="M503">
        <v>1363237200</v>
      </c>
      <c r="N503" s="5">
        <f>(((L503/60)/60)/24)+DATE(1970,1,1)</f>
        <v>41345.208333333336</v>
      </c>
      <c r="O503" s="5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RIGHT(R503,LEN(R503)-FIND("/",R503))</f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ROUND((E504/D504)*100,0)</f>
        <v>530</v>
      </c>
      <c r="G504" t="s">
        <v>20</v>
      </c>
      <c r="H504">
        <v>186</v>
      </c>
      <c r="I504">
        <f>ROUND(IFERROR(E504/H504,0),2)</f>
        <v>37.04</v>
      </c>
      <c r="J504" t="s">
        <v>26</v>
      </c>
      <c r="K504" t="s">
        <v>27</v>
      </c>
      <c r="L504">
        <v>1343365200</v>
      </c>
      <c r="M504">
        <v>1345870800</v>
      </c>
      <c r="N504" s="5">
        <f>(((L504/60)/60)/24)+DATE(1970,1,1)</f>
        <v>41117.208333333336</v>
      </c>
      <c r="O504" s="5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LEFT(R504,FIND("/",R504)-1)</f>
        <v>games</v>
      </c>
      <c r="T504" t="str">
        <f>RIGHT(R504,LEN(R504)-FIND("/",R504))</f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ROUND((E505/D505)*100,0)</f>
        <v>180</v>
      </c>
      <c r="G505" t="s">
        <v>20</v>
      </c>
      <c r="H505">
        <v>460</v>
      </c>
      <c r="I505">
        <f>ROUND(IFERROR(E505/H505,0),2)</f>
        <v>99.96</v>
      </c>
      <c r="J505" t="s">
        <v>21</v>
      </c>
      <c r="K505" t="s">
        <v>22</v>
      </c>
      <c r="L505">
        <v>1435726800</v>
      </c>
      <c r="M505">
        <v>1437454800</v>
      </c>
      <c r="N505" s="5">
        <f>(((L505/60)/60)/24)+DATE(1970,1,1)</f>
        <v>42186.208333333328</v>
      </c>
      <c r="O505" s="5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LEFT(R505,FIND("/",R505)-1)</f>
        <v>film &amp; video</v>
      </c>
      <c r="T505" t="str">
        <f>RIGHT(R505,LEN(R505)-FIND("/",R505))</f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ROUND((E506/D506)*100,0)</f>
        <v>92</v>
      </c>
      <c r="G506" t="s">
        <v>14</v>
      </c>
      <c r="H506">
        <v>62</v>
      </c>
      <c r="I506">
        <f>ROUND(IFERROR(E506/H506,0),2)</f>
        <v>111.68</v>
      </c>
      <c r="J506" t="s">
        <v>107</v>
      </c>
      <c r="K506" t="s">
        <v>108</v>
      </c>
      <c r="L506">
        <v>1431925200</v>
      </c>
      <c r="M506">
        <v>1432011600</v>
      </c>
      <c r="N506" s="5">
        <f>(((L506/60)/60)/24)+DATE(1970,1,1)</f>
        <v>42142.208333333328</v>
      </c>
      <c r="O506" s="5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RIGHT(R506,LEN(R506)-FIND("/",R506))</f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ROUND((E507/D507)*100,0)</f>
        <v>14</v>
      </c>
      <c r="G507" t="s">
        <v>14</v>
      </c>
      <c r="H507">
        <v>347</v>
      </c>
      <c r="I507">
        <f>ROUND(IFERROR(E507/H507,0),2)</f>
        <v>36.01</v>
      </c>
      <c r="J507" t="s">
        <v>21</v>
      </c>
      <c r="K507" t="s">
        <v>22</v>
      </c>
      <c r="L507">
        <v>1362722400</v>
      </c>
      <c r="M507">
        <v>1366347600</v>
      </c>
      <c r="N507" s="5">
        <f>(((L507/60)/60)/24)+DATE(1970,1,1)</f>
        <v>41341.25</v>
      </c>
      <c r="O507" s="5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RIGHT(R507,LEN(R507)-FIND("/",R507))</f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ROUND((E508/D508)*100,0)</f>
        <v>927</v>
      </c>
      <c r="G508" t="s">
        <v>20</v>
      </c>
      <c r="H508">
        <v>2528</v>
      </c>
      <c r="I508">
        <f>ROUND(IFERROR(E508/H508,0),2)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5">
        <f>(((L508/60)/60)/24)+DATE(1970,1,1)</f>
        <v>43062.25</v>
      </c>
      <c r="O508" s="5">
        <f>(((M508/60)/60)/24)+DATE(1970,1,1)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LEFT(R508,FIND("/",R508)-1)</f>
        <v>theater</v>
      </c>
      <c r="T508" t="str">
        <f>RIGHT(R508,LEN(R508)-FIND("/",R508))</f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ROUND((E509/D509)*100,0)</f>
        <v>40</v>
      </c>
      <c r="G509" t="s">
        <v>14</v>
      </c>
      <c r="H509">
        <v>19</v>
      </c>
      <c r="I509">
        <f>ROUND(IFERROR(E509/H509,0),2)</f>
        <v>44.05</v>
      </c>
      <c r="J509" t="s">
        <v>21</v>
      </c>
      <c r="K509" t="s">
        <v>22</v>
      </c>
      <c r="L509">
        <v>1365483600</v>
      </c>
      <c r="M509">
        <v>1369717200</v>
      </c>
      <c r="N509" s="5">
        <f>(((L509/60)/60)/24)+DATE(1970,1,1)</f>
        <v>41373.208333333336</v>
      </c>
      <c r="O509" s="5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RIGHT(R509,LEN(R509)-FIND("/",R509))</f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ROUND((E510/D510)*100,0)</f>
        <v>112</v>
      </c>
      <c r="G510" t="s">
        <v>20</v>
      </c>
      <c r="H510">
        <v>3657</v>
      </c>
      <c r="I510">
        <f>ROUND(IFERROR(E510/H510,0),2)</f>
        <v>53</v>
      </c>
      <c r="J510" t="s">
        <v>21</v>
      </c>
      <c r="K510" t="s">
        <v>22</v>
      </c>
      <c r="L510">
        <v>1532840400</v>
      </c>
      <c r="M510">
        <v>1534654800</v>
      </c>
      <c r="N510" s="5">
        <f>(((L510/60)/60)/24)+DATE(1970,1,1)</f>
        <v>43310.208333333328</v>
      </c>
      <c r="O510" s="5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LEFT(R510,FIND("/",R510)-1)</f>
        <v>theater</v>
      </c>
      <c r="T510" t="str">
        <f>RIGHT(R510,LEN(R510)-FIND("/",R510))</f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ROUND((E511/D511)*100,0)</f>
        <v>71</v>
      </c>
      <c r="G511" t="s">
        <v>14</v>
      </c>
      <c r="H511">
        <v>1258</v>
      </c>
      <c r="I511">
        <f>ROUND(IFERROR(E511/H511,0),2)</f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>(((L511/60)/60)/24)+DATE(1970,1,1)</f>
        <v>41034.208333333336</v>
      </c>
      <c r="O511" s="5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RIGHT(R511,LEN(R511)-FIND("/",R511))</f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ROUND((E512/D512)*100,0)</f>
        <v>119</v>
      </c>
      <c r="G512" t="s">
        <v>20</v>
      </c>
      <c r="H512">
        <v>131</v>
      </c>
      <c r="I512">
        <f>ROUND(IFERROR(E512/H512,0),2)</f>
        <v>70.91</v>
      </c>
      <c r="J512" t="s">
        <v>26</v>
      </c>
      <c r="K512" t="s">
        <v>27</v>
      </c>
      <c r="L512">
        <v>1527742800</v>
      </c>
      <c r="M512">
        <v>1529816400</v>
      </c>
      <c r="N512" s="5">
        <f>(((L512/60)/60)/24)+DATE(1970,1,1)</f>
        <v>43251.208333333328</v>
      </c>
      <c r="O512" s="5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LEFT(R512,FIND("/",R512)-1)</f>
        <v>film &amp; video</v>
      </c>
      <c r="T512" t="str">
        <f>RIGHT(R512,LEN(R512)-FIND("/",R512))</f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ROUND((E513/D513)*100,0)</f>
        <v>24</v>
      </c>
      <c r="G513" t="s">
        <v>14</v>
      </c>
      <c r="H513">
        <v>362</v>
      </c>
      <c r="I513">
        <f>ROUND(IFERROR(E513/H513,0),2)</f>
        <v>98.06</v>
      </c>
      <c r="J513" t="s">
        <v>21</v>
      </c>
      <c r="K513" t="s">
        <v>22</v>
      </c>
      <c r="L513">
        <v>1564030800</v>
      </c>
      <c r="M513">
        <v>1564894800</v>
      </c>
      <c r="N513" s="5">
        <f>(((L513/60)/60)/24)+DATE(1970,1,1)</f>
        <v>43671.208333333328</v>
      </c>
      <c r="O513" s="5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RIGHT(R513,LEN(R513)-FIND("/",R513))</f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ROUND((E514/D514)*100,0)</f>
        <v>139</v>
      </c>
      <c r="G514" t="s">
        <v>20</v>
      </c>
      <c r="H514">
        <v>239</v>
      </c>
      <c r="I514">
        <f>ROUND(IFERROR(E514/H514,0),2)</f>
        <v>53.05</v>
      </c>
      <c r="J514" t="s">
        <v>21</v>
      </c>
      <c r="K514" t="s">
        <v>22</v>
      </c>
      <c r="L514">
        <v>1404536400</v>
      </c>
      <c r="M514">
        <v>1404622800</v>
      </c>
      <c r="N514" s="5">
        <f>(((L514/60)/60)/24)+DATE(1970,1,1)</f>
        <v>41825.208333333336</v>
      </c>
      <c r="O514" s="5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LEFT(R514,FIND("/",R514)-1)</f>
        <v>games</v>
      </c>
      <c r="T514" t="str">
        <f>RIGHT(R514,LEN(R514)-FIND("/",R514))</f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ROUND((E515/D515)*100,0)</f>
        <v>39</v>
      </c>
      <c r="G515" t="s">
        <v>74</v>
      </c>
      <c r="H515">
        <v>35</v>
      </c>
      <c r="I515">
        <f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5">
        <f>(((L515/60)/60)/24)+DATE(1970,1,1)</f>
        <v>40430.208333333336</v>
      </c>
      <c r="O515" s="5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RIGHT(R515,LEN(R515)-FIND("/",R515))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ROUND((E516/D516)*100,0)</f>
        <v>22</v>
      </c>
      <c r="G516" t="s">
        <v>74</v>
      </c>
      <c r="H516">
        <v>528</v>
      </c>
      <c r="I516">
        <f>ROUND(IFERROR(E516/H516,0),2)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5">
        <f>(((L516/60)/60)/24)+DATE(1970,1,1)</f>
        <v>41614.25</v>
      </c>
      <c r="O516" s="5">
        <f>(((M516/60)/60)/24)+DATE(1970,1,1)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RIGHT(R516,LEN(R516)-FIND("/",R516))</f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ROUND((E517/D517)*100,0)</f>
        <v>56</v>
      </c>
      <c r="G517" t="s">
        <v>14</v>
      </c>
      <c r="H517">
        <v>133</v>
      </c>
      <c r="I517">
        <f>ROUND(IFERROR(E517/H517,0),2)</f>
        <v>36.07</v>
      </c>
      <c r="J517" t="s">
        <v>15</v>
      </c>
      <c r="K517" t="s">
        <v>16</v>
      </c>
      <c r="L517">
        <v>1324620000</v>
      </c>
      <c r="M517">
        <v>1324792800</v>
      </c>
      <c r="N517" s="5">
        <f>(((L517/60)/60)/24)+DATE(1970,1,1)</f>
        <v>40900.25</v>
      </c>
      <c r="O517" s="5">
        <f>(((M517/60)/60)/24)+DATE(1970,1,1)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RIGHT(R517,LEN(R517)-FIND("/",R517))</f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ROUND((E518/D518)*100,0)</f>
        <v>43</v>
      </c>
      <c r="G518" t="s">
        <v>14</v>
      </c>
      <c r="H518">
        <v>846</v>
      </c>
      <c r="I518">
        <f>ROUND(IFERROR(E518/H518,0),2)</f>
        <v>63.03</v>
      </c>
      <c r="J518" t="s">
        <v>21</v>
      </c>
      <c r="K518" t="s">
        <v>22</v>
      </c>
      <c r="L518">
        <v>1281070800</v>
      </c>
      <c r="M518">
        <v>1284354000</v>
      </c>
      <c r="N518" s="5">
        <f>(((L518/60)/60)/24)+DATE(1970,1,1)</f>
        <v>40396.208333333336</v>
      </c>
      <c r="O518" s="5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RIGHT(R518,LEN(R518)-FIND("/",R518))</f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ROUND((E519/D519)*100,0)</f>
        <v>112</v>
      </c>
      <c r="G519" t="s">
        <v>20</v>
      </c>
      <c r="H519">
        <v>78</v>
      </c>
      <c r="I519">
        <f>ROUND(IFERROR(E519/H519,0),2)</f>
        <v>84.72</v>
      </c>
      <c r="J519" t="s">
        <v>21</v>
      </c>
      <c r="K519" t="s">
        <v>22</v>
      </c>
      <c r="L519">
        <v>1493960400</v>
      </c>
      <c r="M519">
        <v>1494392400</v>
      </c>
      <c r="N519" s="5">
        <f>(((L519/60)/60)/24)+DATE(1970,1,1)</f>
        <v>42860.208333333328</v>
      </c>
      <c r="O519" s="5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LEFT(R519,FIND("/",R519)-1)</f>
        <v>food</v>
      </c>
      <c r="T519" t="str">
        <f>RIGHT(R519,LEN(R519)-FIND("/",R519))</f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ROUND((E520/D520)*100,0)</f>
        <v>7</v>
      </c>
      <c r="G520" t="s">
        <v>14</v>
      </c>
      <c r="H520">
        <v>10</v>
      </c>
      <c r="I520">
        <f>ROUND(IFERROR(E520/H520,0),2)</f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>(((L520/60)/60)/24)+DATE(1970,1,1)</f>
        <v>43154.25</v>
      </c>
      <c r="O520" s="5">
        <f>(((M520/60)/60)/24)+DATE(1970,1,1)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RIGHT(R520,LEN(R520)-FIND("/",R520))</f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ROUND((E521/D521)*100,0)</f>
        <v>102</v>
      </c>
      <c r="G521" t="s">
        <v>20</v>
      </c>
      <c r="H521">
        <v>1773</v>
      </c>
      <c r="I521">
        <f>ROUND(IFERROR(E521/H521,0),2)</f>
        <v>101.98</v>
      </c>
      <c r="J521" t="s">
        <v>21</v>
      </c>
      <c r="K521" t="s">
        <v>22</v>
      </c>
      <c r="L521">
        <v>1420696800</v>
      </c>
      <c r="M521">
        <v>1421906400</v>
      </c>
      <c r="N521" s="5">
        <f>(((L521/60)/60)/24)+DATE(1970,1,1)</f>
        <v>42012.25</v>
      </c>
      <c r="O521" s="5">
        <f>(((M521/60)/60)/24)+DATE(1970,1,1)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LEFT(R521,FIND("/",R521)-1)</f>
        <v>music</v>
      </c>
      <c r="T521" t="str">
        <f>RIGHT(R521,LEN(R521)-FIND("/",R521))</f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ROUND((E522/D522)*100,0)</f>
        <v>426</v>
      </c>
      <c r="G522" t="s">
        <v>20</v>
      </c>
      <c r="H522">
        <v>32</v>
      </c>
      <c r="I522">
        <f>ROUND(IFERROR(E522/H522,0),2)</f>
        <v>106.44</v>
      </c>
      <c r="J522" t="s">
        <v>21</v>
      </c>
      <c r="K522" t="s">
        <v>22</v>
      </c>
      <c r="L522">
        <v>1555650000</v>
      </c>
      <c r="M522">
        <v>1555909200</v>
      </c>
      <c r="N522" s="5">
        <f>(((L522/60)/60)/24)+DATE(1970,1,1)</f>
        <v>43574.208333333328</v>
      </c>
      <c r="O522" s="5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LEFT(R522,FIND("/",R522)-1)</f>
        <v>theater</v>
      </c>
      <c r="T522" t="str">
        <f>RIGHT(R522,LEN(R522)-FIND("/",R522))</f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ROUND((E523/D523)*100,0)</f>
        <v>146</v>
      </c>
      <c r="G523" t="s">
        <v>20</v>
      </c>
      <c r="H523">
        <v>369</v>
      </c>
      <c r="I523">
        <f>ROUND(IFERROR(E523/H523,0),2)</f>
        <v>29.98</v>
      </c>
      <c r="J523" t="s">
        <v>21</v>
      </c>
      <c r="K523" t="s">
        <v>22</v>
      </c>
      <c r="L523">
        <v>1471928400</v>
      </c>
      <c r="M523">
        <v>1472446800</v>
      </c>
      <c r="N523" s="5">
        <f>(((L523/60)/60)/24)+DATE(1970,1,1)</f>
        <v>42605.208333333328</v>
      </c>
      <c r="O523" s="5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LEFT(R523,FIND("/",R523)-1)</f>
        <v>film &amp; video</v>
      </c>
      <c r="T523" t="str">
        <f>RIGHT(R523,LEN(R523)-FIND("/",R523))</f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ROUND((E524/D524)*100,0)</f>
        <v>32</v>
      </c>
      <c r="G524" t="s">
        <v>14</v>
      </c>
      <c r="H524">
        <v>191</v>
      </c>
      <c r="I524">
        <f>ROUND(IFERROR(E524/H524,0),2)</f>
        <v>85.81</v>
      </c>
      <c r="J524" t="s">
        <v>21</v>
      </c>
      <c r="K524" t="s">
        <v>22</v>
      </c>
      <c r="L524">
        <v>1341291600</v>
      </c>
      <c r="M524">
        <v>1342328400</v>
      </c>
      <c r="N524" s="5">
        <f>(((L524/60)/60)/24)+DATE(1970,1,1)</f>
        <v>41093.208333333336</v>
      </c>
      <c r="O524" s="5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RIGHT(R524,LEN(R524)-FIND("/",R524))</f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ROUND((E525/D525)*100,0)</f>
        <v>700</v>
      </c>
      <c r="G525" t="s">
        <v>20</v>
      </c>
      <c r="H525">
        <v>89</v>
      </c>
      <c r="I525">
        <f>ROUND(IFERROR(E525/H525,0),2)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5">
        <f>(((L525/60)/60)/24)+DATE(1970,1,1)</f>
        <v>40241.25</v>
      </c>
      <c r="O525" s="5">
        <f>(((M525/60)/60)/24)+DATE(1970,1,1)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LEFT(R525,FIND("/",R525)-1)</f>
        <v>film &amp; video</v>
      </c>
      <c r="T525" t="str">
        <f>RIGHT(R525,LEN(R525)-FIND("/",R525))</f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ROUND((E526/D526)*100,0)</f>
        <v>84</v>
      </c>
      <c r="G526" t="s">
        <v>14</v>
      </c>
      <c r="H526">
        <v>1979</v>
      </c>
      <c r="I526">
        <f>ROUND(IFERROR(E526/H526,0),2)</f>
        <v>41</v>
      </c>
      <c r="J526" t="s">
        <v>21</v>
      </c>
      <c r="K526" t="s">
        <v>22</v>
      </c>
      <c r="L526">
        <v>1272258000</v>
      </c>
      <c r="M526">
        <v>1273381200</v>
      </c>
      <c r="N526" s="5">
        <f>(((L526/60)/60)/24)+DATE(1970,1,1)</f>
        <v>40294.208333333336</v>
      </c>
      <c r="O526" s="5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RIGHT(R526,LEN(R526)-FIND("/",R526))</f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ROUND((E527/D527)*100,0)</f>
        <v>84</v>
      </c>
      <c r="G527" t="s">
        <v>14</v>
      </c>
      <c r="H527">
        <v>63</v>
      </c>
      <c r="I527">
        <f>ROUND(IFERROR(E527/H527,0),2)</f>
        <v>28.06</v>
      </c>
      <c r="J527" t="s">
        <v>21</v>
      </c>
      <c r="K527" t="s">
        <v>22</v>
      </c>
      <c r="L527">
        <v>1290492000</v>
      </c>
      <c r="M527">
        <v>1290837600</v>
      </c>
      <c r="N527" s="5">
        <f>(((L527/60)/60)/24)+DATE(1970,1,1)</f>
        <v>40505.25</v>
      </c>
      <c r="O527" s="5">
        <f>(((M527/60)/60)/24)+DATE(1970,1,1)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RIGHT(R527,LEN(R527)-FIND("/",R527))</f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ROUND((E528/D528)*100,0)</f>
        <v>156</v>
      </c>
      <c r="G528" t="s">
        <v>20</v>
      </c>
      <c r="H528">
        <v>147</v>
      </c>
      <c r="I528">
        <f>ROUND(IFERROR(E528/H528,0),2)</f>
        <v>88.05</v>
      </c>
      <c r="J528" t="s">
        <v>21</v>
      </c>
      <c r="K528" t="s">
        <v>22</v>
      </c>
      <c r="L528">
        <v>1451109600</v>
      </c>
      <c r="M528">
        <v>1454306400</v>
      </c>
      <c r="N528" s="5">
        <f>(((L528/60)/60)/24)+DATE(1970,1,1)</f>
        <v>42364.25</v>
      </c>
      <c r="O528" s="5">
        <f>(((M528/60)/60)/24)+DATE(1970,1,1)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LEFT(R528,FIND("/",R528)-1)</f>
        <v>theater</v>
      </c>
      <c r="T528" t="str">
        <f>RIGHT(R528,LEN(R528)-FIND("/",R528))</f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ROUND((E529/D529)*100,0)</f>
        <v>100</v>
      </c>
      <c r="G529" t="s">
        <v>14</v>
      </c>
      <c r="H529">
        <v>6080</v>
      </c>
      <c r="I529">
        <f>ROUND(IFERROR(E529/H529,0),2)</f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>(((L529/60)/60)/24)+DATE(1970,1,1)</f>
        <v>42405.25</v>
      </c>
      <c r="O529" s="5">
        <f>(((M529/60)/60)/24)+DATE(1970,1,1)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RIGHT(R529,LEN(R529)-FIND("/",R529))</f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ROUND((E530/D530)*100,0)</f>
        <v>80</v>
      </c>
      <c r="G530" t="s">
        <v>14</v>
      </c>
      <c r="H530">
        <v>80</v>
      </c>
      <c r="I530">
        <f>ROUND(IFERROR(E530/H530,0),2)</f>
        <v>90.34</v>
      </c>
      <c r="J530" t="s">
        <v>40</v>
      </c>
      <c r="K530" t="s">
        <v>41</v>
      </c>
      <c r="L530">
        <v>1385186400</v>
      </c>
      <c r="M530">
        <v>1389074400</v>
      </c>
      <c r="N530" s="5">
        <f>(((L530/60)/60)/24)+DATE(1970,1,1)</f>
        <v>41601.25</v>
      </c>
      <c r="O530" s="5">
        <f>(((M530/60)/60)/24)+DATE(1970,1,1)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RIGHT(R530,LEN(R530)-FIND("/",R530))</f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ROUND((E531/D531)*100,0)</f>
        <v>11</v>
      </c>
      <c r="G531" t="s">
        <v>14</v>
      </c>
      <c r="H531">
        <v>9</v>
      </c>
      <c r="I531">
        <f>ROUND(IFERROR(E531/H531,0),2)</f>
        <v>63.78</v>
      </c>
      <c r="J531" t="s">
        <v>21</v>
      </c>
      <c r="K531" t="s">
        <v>22</v>
      </c>
      <c r="L531">
        <v>1399698000</v>
      </c>
      <c r="M531">
        <v>1402117200</v>
      </c>
      <c r="N531" s="5">
        <f>(((L531/60)/60)/24)+DATE(1970,1,1)</f>
        <v>41769.208333333336</v>
      </c>
      <c r="O531" s="5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RIGHT(R531,LEN(R531)-FIND("/",R531))</f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ROUND((E532/D532)*100,0)</f>
        <v>92</v>
      </c>
      <c r="G532" t="s">
        <v>14</v>
      </c>
      <c r="H532">
        <v>1784</v>
      </c>
      <c r="I532">
        <f>ROUND(IFERROR(E532/H532,0),2)</f>
        <v>54</v>
      </c>
      <c r="J532" t="s">
        <v>21</v>
      </c>
      <c r="K532" t="s">
        <v>22</v>
      </c>
      <c r="L532">
        <v>1283230800</v>
      </c>
      <c r="M532">
        <v>1284440400</v>
      </c>
      <c r="N532" s="5">
        <f>(((L532/60)/60)/24)+DATE(1970,1,1)</f>
        <v>40421.208333333336</v>
      </c>
      <c r="O532" s="5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RIGHT(R532,LEN(R532)-FIND("/",R532))</f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ROUND((E533/D533)*100,0)</f>
        <v>96</v>
      </c>
      <c r="G533" t="s">
        <v>47</v>
      </c>
      <c r="H533">
        <v>3640</v>
      </c>
      <c r="I533">
        <f>ROUND(IFERROR(E533/H533,0),2)</f>
        <v>48.99</v>
      </c>
      <c r="J533" t="s">
        <v>98</v>
      </c>
      <c r="K533" t="s">
        <v>99</v>
      </c>
      <c r="L533">
        <v>1384149600</v>
      </c>
      <c r="M533">
        <v>1388988000</v>
      </c>
      <c r="N533" s="5">
        <f>(((L533/60)/60)/24)+DATE(1970,1,1)</f>
        <v>41589.25</v>
      </c>
      <c r="O533" s="5">
        <f>(((M533/60)/60)/24)+DATE(1970,1,1)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RIGHT(R533,LEN(R533)-FIND("/",R533))</f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ROUND((E534/D534)*100,0)</f>
        <v>503</v>
      </c>
      <c r="G534" t="s">
        <v>20</v>
      </c>
      <c r="H534">
        <v>126</v>
      </c>
      <c r="I534">
        <f>ROUND(IFERROR(E534/H534,0),2)</f>
        <v>63.86</v>
      </c>
      <c r="J534" t="s">
        <v>15</v>
      </c>
      <c r="K534" t="s">
        <v>16</v>
      </c>
      <c r="L534">
        <v>1516860000</v>
      </c>
      <c r="M534">
        <v>1516946400</v>
      </c>
      <c r="N534" s="5">
        <f>(((L534/60)/60)/24)+DATE(1970,1,1)</f>
        <v>43125.25</v>
      </c>
      <c r="O534" s="5">
        <f>(((M534/60)/60)/24)+DATE(1970,1,1)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LEFT(R534,FIND("/",R534)-1)</f>
        <v>theater</v>
      </c>
      <c r="T534" t="str">
        <f>RIGHT(R534,LEN(R534)-FIND("/",R534))</f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ROUND((E535/D535)*100,0)</f>
        <v>159</v>
      </c>
      <c r="G535" t="s">
        <v>20</v>
      </c>
      <c r="H535">
        <v>2218</v>
      </c>
      <c r="I535">
        <f>ROUND(IFERROR(E535/H535,0),2)</f>
        <v>83</v>
      </c>
      <c r="J535" t="s">
        <v>40</v>
      </c>
      <c r="K535" t="s">
        <v>41</v>
      </c>
      <c r="L535">
        <v>1374642000</v>
      </c>
      <c r="M535">
        <v>1377752400</v>
      </c>
      <c r="N535" s="5">
        <f>(((L535/60)/60)/24)+DATE(1970,1,1)</f>
        <v>41479.208333333336</v>
      </c>
      <c r="O535" s="5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LEFT(R535,FIND("/",R535)-1)</f>
        <v>music</v>
      </c>
      <c r="T535" t="str">
        <f>RIGHT(R535,LEN(R535)-FIND("/",R535))</f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ROUND((E536/D536)*100,0)</f>
        <v>15</v>
      </c>
      <c r="G536" t="s">
        <v>14</v>
      </c>
      <c r="H536">
        <v>243</v>
      </c>
      <c r="I536">
        <f>ROUND(IFERROR(E536/H536,0),2)</f>
        <v>55.08</v>
      </c>
      <c r="J536" t="s">
        <v>21</v>
      </c>
      <c r="K536" t="s">
        <v>22</v>
      </c>
      <c r="L536">
        <v>1534482000</v>
      </c>
      <c r="M536">
        <v>1534568400</v>
      </c>
      <c r="N536" s="5">
        <f>(((L536/60)/60)/24)+DATE(1970,1,1)</f>
        <v>43329.208333333328</v>
      </c>
      <c r="O536" s="5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RIGHT(R536,LEN(R536)-FIND("/",R536))</f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ROUND((E537/D537)*100,0)</f>
        <v>482</v>
      </c>
      <c r="G537" t="s">
        <v>20</v>
      </c>
      <c r="H537">
        <v>202</v>
      </c>
      <c r="I537">
        <f>ROUND(IFERROR(E537/H537,0),2)</f>
        <v>62.04</v>
      </c>
      <c r="J537" t="s">
        <v>107</v>
      </c>
      <c r="K537" t="s">
        <v>108</v>
      </c>
      <c r="L537">
        <v>1528434000</v>
      </c>
      <c r="M537">
        <v>1528606800</v>
      </c>
      <c r="N537" s="5">
        <f>(((L537/60)/60)/24)+DATE(1970,1,1)</f>
        <v>43259.208333333328</v>
      </c>
      <c r="O537" s="5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LEFT(R537,FIND("/",R537)-1)</f>
        <v>theater</v>
      </c>
      <c r="T537" t="str">
        <f>RIGHT(R537,LEN(R537)-FIND("/",R537))</f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ROUND((E538/D538)*100,0)</f>
        <v>150</v>
      </c>
      <c r="G538" t="s">
        <v>20</v>
      </c>
      <c r="H538">
        <v>140</v>
      </c>
      <c r="I538">
        <f>ROUND(IFERROR(E538/H538,0),2)</f>
        <v>104.98</v>
      </c>
      <c r="J538" t="s">
        <v>107</v>
      </c>
      <c r="K538" t="s">
        <v>108</v>
      </c>
      <c r="L538">
        <v>1282626000</v>
      </c>
      <c r="M538">
        <v>1284872400</v>
      </c>
      <c r="N538" s="5">
        <f>(((L538/60)/60)/24)+DATE(1970,1,1)</f>
        <v>40414.208333333336</v>
      </c>
      <c r="O538" s="5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LEFT(R538,FIND("/",R538)-1)</f>
        <v>publishing</v>
      </c>
      <c r="T538" t="str">
        <f>RIGHT(R538,LEN(R538)-FIND("/",R538))</f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ROUND((E539/D539)*100,0)</f>
        <v>117</v>
      </c>
      <c r="G539" t="s">
        <v>20</v>
      </c>
      <c r="H539">
        <v>1052</v>
      </c>
      <c r="I539">
        <f>ROUND(IFERROR(E539/H539,0),2)</f>
        <v>94.04</v>
      </c>
      <c r="J539" t="s">
        <v>36</v>
      </c>
      <c r="K539" t="s">
        <v>37</v>
      </c>
      <c r="L539">
        <v>1535605200</v>
      </c>
      <c r="M539">
        <v>1537592400</v>
      </c>
      <c r="N539" s="5">
        <f>(((L539/60)/60)/24)+DATE(1970,1,1)</f>
        <v>43342.208333333328</v>
      </c>
      <c r="O539" s="5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LEFT(R539,FIND("/",R539)-1)</f>
        <v>film &amp; video</v>
      </c>
      <c r="T539" t="str">
        <f>RIGHT(R539,LEN(R539)-FIND("/",R539))</f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ROUND((E540/D540)*100,0)</f>
        <v>38</v>
      </c>
      <c r="G540" t="s">
        <v>14</v>
      </c>
      <c r="H540">
        <v>1296</v>
      </c>
      <c r="I540">
        <f>ROUND(IFERROR(E540/H540,0),2)</f>
        <v>44.01</v>
      </c>
      <c r="J540" t="s">
        <v>21</v>
      </c>
      <c r="K540" t="s">
        <v>22</v>
      </c>
      <c r="L540">
        <v>1379826000</v>
      </c>
      <c r="M540">
        <v>1381208400</v>
      </c>
      <c r="N540" s="5">
        <f>(((L540/60)/60)/24)+DATE(1970,1,1)</f>
        <v>41539.208333333336</v>
      </c>
      <c r="O540" s="5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RIGHT(R540,LEN(R540)-FIND("/",R540))</f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ROUND((E541/D541)*100,0)</f>
        <v>73</v>
      </c>
      <c r="G541" t="s">
        <v>14</v>
      </c>
      <c r="H541">
        <v>77</v>
      </c>
      <c r="I541">
        <f>ROUND(IFERROR(E541/H541,0),2)</f>
        <v>92.47</v>
      </c>
      <c r="J541" t="s">
        <v>21</v>
      </c>
      <c r="K541" t="s">
        <v>22</v>
      </c>
      <c r="L541">
        <v>1561957200</v>
      </c>
      <c r="M541">
        <v>1562475600</v>
      </c>
      <c r="N541" s="5">
        <f>(((L541/60)/60)/24)+DATE(1970,1,1)</f>
        <v>43647.208333333328</v>
      </c>
      <c r="O541" s="5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RIGHT(R541,LEN(R541)-FIND("/",R541))</f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ROUND((E542/D542)*100,0)</f>
        <v>266</v>
      </c>
      <c r="G542" t="s">
        <v>20</v>
      </c>
      <c r="H542">
        <v>247</v>
      </c>
      <c r="I542">
        <f>ROUND(IFERROR(E542/H542,0),2)</f>
        <v>57.07</v>
      </c>
      <c r="J542" t="s">
        <v>21</v>
      </c>
      <c r="K542" t="s">
        <v>22</v>
      </c>
      <c r="L542">
        <v>1525496400</v>
      </c>
      <c r="M542">
        <v>1527397200</v>
      </c>
      <c r="N542" s="5">
        <f>(((L542/60)/60)/24)+DATE(1970,1,1)</f>
        <v>43225.208333333328</v>
      </c>
      <c r="O542" s="5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LEFT(R542,FIND("/",R542)-1)</f>
        <v>photography</v>
      </c>
      <c r="T542" t="str">
        <f>RIGHT(R542,LEN(R542)-FIND("/",R542))</f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ROUND((E543/D543)*100,0)</f>
        <v>24</v>
      </c>
      <c r="G543" t="s">
        <v>14</v>
      </c>
      <c r="H543">
        <v>395</v>
      </c>
      <c r="I543">
        <f>ROUND(IFERROR(E543/H543,0),2)</f>
        <v>109.08</v>
      </c>
      <c r="J543" t="s">
        <v>107</v>
      </c>
      <c r="K543" t="s">
        <v>108</v>
      </c>
      <c r="L543">
        <v>1433912400</v>
      </c>
      <c r="M543">
        <v>1436158800</v>
      </c>
      <c r="N543" s="5">
        <f>(((L543/60)/60)/24)+DATE(1970,1,1)</f>
        <v>42165.208333333328</v>
      </c>
      <c r="O543" s="5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RIGHT(R543,LEN(R543)-FIND("/",R543))</f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ROUND((E544/D544)*100,0)</f>
        <v>3</v>
      </c>
      <c r="G544" t="s">
        <v>14</v>
      </c>
      <c r="H544">
        <v>49</v>
      </c>
      <c r="I544">
        <f>ROUND(IFERROR(E544/H544,0),2)</f>
        <v>39.39</v>
      </c>
      <c r="J544" t="s">
        <v>40</v>
      </c>
      <c r="K544" t="s">
        <v>41</v>
      </c>
      <c r="L544">
        <v>1453442400</v>
      </c>
      <c r="M544">
        <v>1456034400</v>
      </c>
      <c r="N544" s="5">
        <f>(((L544/60)/60)/24)+DATE(1970,1,1)</f>
        <v>42391.25</v>
      </c>
      <c r="O544" s="5">
        <f>(((M544/60)/60)/24)+DATE(1970,1,1)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RIGHT(R544,LEN(R544)-FIND("/",R544))</f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ROUND((E545/D545)*100,0)</f>
        <v>16</v>
      </c>
      <c r="G545" t="s">
        <v>14</v>
      </c>
      <c r="H545">
        <v>180</v>
      </c>
      <c r="I545">
        <f>ROUND(IFERROR(E545/H545,0),2)</f>
        <v>77.02</v>
      </c>
      <c r="J545" t="s">
        <v>21</v>
      </c>
      <c r="K545" t="s">
        <v>22</v>
      </c>
      <c r="L545">
        <v>1378875600</v>
      </c>
      <c r="M545">
        <v>1380171600</v>
      </c>
      <c r="N545" s="5">
        <f>(((L545/60)/60)/24)+DATE(1970,1,1)</f>
        <v>41528.208333333336</v>
      </c>
      <c r="O545" s="5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RIGHT(R545,LEN(R545)-FIND("/",R545))</f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ROUND((E546/D546)*100,0)</f>
        <v>277</v>
      </c>
      <c r="G546" t="s">
        <v>20</v>
      </c>
      <c r="H546">
        <v>84</v>
      </c>
      <c r="I546">
        <f>ROUND(IFERROR(E546/H546,0),2)</f>
        <v>92.17</v>
      </c>
      <c r="J546" t="s">
        <v>21</v>
      </c>
      <c r="K546" t="s">
        <v>22</v>
      </c>
      <c r="L546">
        <v>1452232800</v>
      </c>
      <c r="M546">
        <v>1453356000</v>
      </c>
      <c r="N546" s="5">
        <f>(((L546/60)/60)/24)+DATE(1970,1,1)</f>
        <v>42377.25</v>
      </c>
      <c r="O546" s="5">
        <f>(((M546/60)/60)/24)+DATE(1970,1,1)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LEFT(R546,FIND("/",R546)-1)</f>
        <v>music</v>
      </c>
      <c r="T546" t="str">
        <f>RIGHT(R546,LEN(R546)-FIND("/",R546))</f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ROUND((E547/D547)*100,0)</f>
        <v>89</v>
      </c>
      <c r="G547" t="s">
        <v>14</v>
      </c>
      <c r="H547">
        <v>2690</v>
      </c>
      <c r="I547">
        <f>ROUND(IFERROR(E547/H547,0),2)</f>
        <v>61.01</v>
      </c>
      <c r="J547" t="s">
        <v>21</v>
      </c>
      <c r="K547" t="s">
        <v>22</v>
      </c>
      <c r="L547">
        <v>1577253600</v>
      </c>
      <c r="M547">
        <v>1578981600</v>
      </c>
      <c r="N547" s="5">
        <f>(((L547/60)/60)/24)+DATE(1970,1,1)</f>
        <v>43824.25</v>
      </c>
      <c r="O547" s="5">
        <f>(((M547/60)/60)/24)+DATE(1970,1,1)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RIGHT(R547,LEN(R547)-FIND("/",R547))</f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ROUND((E548/D548)*100,0)</f>
        <v>164</v>
      </c>
      <c r="G548" t="s">
        <v>20</v>
      </c>
      <c r="H548">
        <v>88</v>
      </c>
      <c r="I548">
        <f>ROUND(IFERROR(E548/H548,0),2)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5">
        <f>(((L548/60)/60)/24)+DATE(1970,1,1)</f>
        <v>43360.208333333328</v>
      </c>
      <c r="O548" s="5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LEFT(R548,FIND("/",R548)-1)</f>
        <v>theater</v>
      </c>
      <c r="T548" t="str">
        <f>RIGHT(R548,LEN(R548)-FIND("/",R548))</f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ROUND((E549/D549)*100,0)</f>
        <v>969</v>
      </c>
      <c r="G549" t="s">
        <v>20</v>
      </c>
      <c r="H549">
        <v>156</v>
      </c>
      <c r="I549">
        <f>ROUND(IFERROR(E549/H549,0),2)</f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>(((L549/60)/60)/24)+DATE(1970,1,1)</f>
        <v>42029.25</v>
      </c>
      <c r="O549" s="5">
        <f>(((M549/60)/60)/24)+DATE(1970,1,1)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LEFT(R549,FIND("/",R549)-1)</f>
        <v>film &amp; video</v>
      </c>
      <c r="T549" t="str">
        <f>RIGHT(R549,LEN(R549)-FIND("/",R549))</f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ROUND((E550/D550)*100,0)</f>
        <v>271</v>
      </c>
      <c r="G550" t="s">
        <v>20</v>
      </c>
      <c r="H550">
        <v>2985</v>
      </c>
      <c r="I550">
        <f>ROUND(IFERROR(E550/H550,0),2)</f>
        <v>59.99</v>
      </c>
      <c r="J550" t="s">
        <v>21</v>
      </c>
      <c r="K550" t="s">
        <v>22</v>
      </c>
      <c r="L550">
        <v>1459486800</v>
      </c>
      <c r="M550">
        <v>1460610000</v>
      </c>
      <c r="N550" s="5">
        <f>(((L550/60)/60)/24)+DATE(1970,1,1)</f>
        <v>42461.208333333328</v>
      </c>
      <c r="O550" s="5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RIGHT(R550,LEN(R550)-FIND("/",R550))</f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ROUND((E551/D551)*100,0)</f>
        <v>284</v>
      </c>
      <c r="G551" t="s">
        <v>20</v>
      </c>
      <c r="H551">
        <v>762</v>
      </c>
      <c r="I551">
        <f>ROUND(IFERROR(E551/H551,0),2)</f>
        <v>110.03</v>
      </c>
      <c r="J551" t="s">
        <v>21</v>
      </c>
      <c r="K551" t="s">
        <v>22</v>
      </c>
      <c r="L551">
        <v>1369717200</v>
      </c>
      <c r="M551">
        <v>1370494800</v>
      </c>
      <c r="N551" s="5">
        <f>(((L551/60)/60)/24)+DATE(1970,1,1)</f>
        <v>41422.208333333336</v>
      </c>
      <c r="O551" s="5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LEFT(R551,FIND("/",R551)-1)</f>
        <v>technology</v>
      </c>
      <c r="T551" t="str">
        <f>RIGHT(R551,LEN(R551)-FIND("/",R551))</f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ROUND((E552/D552)*100,0)</f>
        <v>4</v>
      </c>
      <c r="G552" t="s">
        <v>74</v>
      </c>
      <c r="H552">
        <v>1</v>
      </c>
      <c r="I552">
        <f>ROUND(IFERROR(E552/H552,0),2)</f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>(((L552/60)/60)/24)+DATE(1970,1,1)</f>
        <v>40968.25</v>
      </c>
      <c r="O552" s="5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RIGHT(R552,LEN(R552)-FIND("/",R552))</f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ROUND((E553/D553)*100,0)</f>
        <v>59</v>
      </c>
      <c r="G553" t="s">
        <v>14</v>
      </c>
      <c r="H553">
        <v>2779</v>
      </c>
      <c r="I553">
        <f>ROUND(IFERROR(E553/H553,0),2)</f>
        <v>38</v>
      </c>
      <c r="J553" t="s">
        <v>26</v>
      </c>
      <c r="K553" t="s">
        <v>27</v>
      </c>
      <c r="L553">
        <v>1419055200</v>
      </c>
      <c r="M553">
        <v>1422511200</v>
      </c>
      <c r="N553" s="5">
        <f>(((L553/60)/60)/24)+DATE(1970,1,1)</f>
        <v>41993.25</v>
      </c>
      <c r="O553" s="5">
        <f>(((M553/60)/60)/24)+DATE(1970,1,1)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RIGHT(R553,LEN(R553)-FIND("/",R553))</f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ROUND((E554/D554)*100,0)</f>
        <v>99</v>
      </c>
      <c r="G554" t="s">
        <v>14</v>
      </c>
      <c r="H554">
        <v>92</v>
      </c>
      <c r="I554">
        <f>ROUND(IFERROR(E554/H554,0),2)</f>
        <v>96.37</v>
      </c>
      <c r="J554" t="s">
        <v>21</v>
      </c>
      <c r="K554" t="s">
        <v>22</v>
      </c>
      <c r="L554">
        <v>1480140000</v>
      </c>
      <c r="M554">
        <v>1480312800</v>
      </c>
      <c r="N554" s="5">
        <f>(((L554/60)/60)/24)+DATE(1970,1,1)</f>
        <v>42700.25</v>
      </c>
      <c r="O554" s="5">
        <f>(((M554/60)/60)/24)+DATE(1970,1,1)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RIGHT(R554,LEN(R554)-FIND("/",R554))</f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ROUND((E555/D555)*100,0)</f>
        <v>44</v>
      </c>
      <c r="G555" t="s">
        <v>14</v>
      </c>
      <c r="H555">
        <v>1028</v>
      </c>
      <c r="I555">
        <f>ROUND(IFERROR(E555/H555,0),2)</f>
        <v>72.98</v>
      </c>
      <c r="J555" t="s">
        <v>21</v>
      </c>
      <c r="K555" t="s">
        <v>22</v>
      </c>
      <c r="L555">
        <v>1293948000</v>
      </c>
      <c r="M555">
        <v>1294034400</v>
      </c>
      <c r="N555" s="5">
        <f>(((L555/60)/60)/24)+DATE(1970,1,1)</f>
        <v>40545.25</v>
      </c>
      <c r="O555" s="5">
        <f>(((M555/60)/60)/24)+DATE(1970,1,1)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RIGHT(R555,LEN(R555)-FIND("/",R555))</f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ROUND((E556/D556)*100,0)</f>
        <v>152</v>
      </c>
      <c r="G556" t="s">
        <v>20</v>
      </c>
      <c r="H556">
        <v>554</v>
      </c>
      <c r="I556">
        <f>ROUND(IFERROR(E556/H556,0),2)</f>
        <v>26.01</v>
      </c>
      <c r="J556" t="s">
        <v>15</v>
      </c>
      <c r="K556" t="s">
        <v>16</v>
      </c>
      <c r="L556">
        <v>1482127200</v>
      </c>
      <c r="M556">
        <v>1482645600</v>
      </c>
      <c r="N556" s="5">
        <f>(((L556/60)/60)/24)+DATE(1970,1,1)</f>
        <v>42723.25</v>
      </c>
      <c r="O556" s="5">
        <f>(((M556/60)/60)/24)+DATE(1970,1,1)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LEFT(R556,FIND("/",R556)-1)</f>
        <v>music</v>
      </c>
      <c r="T556" t="str">
        <f>RIGHT(R556,LEN(R556)-FIND("/",R556))</f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ROUND((E557/D557)*100,0)</f>
        <v>224</v>
      </c>
      <c r="G557" t="s">
        <v>20</v>
      </c>
      <c r="H557">
        <v>135</v>
      </c>
      <c r="I557">
        <f>ROUND(IFERROR(E557/H557,0),2)</f>
        <v>104.36</v>
      </c>
      <c r="J557" t="s">
        <v>36</v>
      </c>
      <c r="K557" t="s">
        <v>37</v>
      </c>
      <c r="L557">
        <v>1396414800</v>
      </c>
      <c r="M557">
        <v>1399093200</v>
      </c>
      <c r="N557" s="5">
        <f>(((L557/60)/60)/24)+DATE(1970,1,1)</f>
        <v>41731.208333333336</v>
      </c>
      <c r="O557" s="5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LEFT(R557,FIND("/",R557)-1)</f>
        <v>music</v>
      </c>
      <c r="T557" t="str">
        <f>RIGHT(R557,LEN(R557)-FIND("/",R557))</f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ROUND((E558/D558)*100,0)</f>
        <v>240</v>
      </c>
      <c r="G558" t="s">
        <v>20</v>
      </c>
      <c r="H558">
        <v>122</v>
      </c>
      <c r="I558">
        <f>ROUND(IFERROR(E558/H558,0),2)</f>
        <v>102.19</v>
      </c>
      <c r="J558" t="s">
        <v>21</v>
      </c>
      <c r="K558" t="s">
        <v>22</v>
      </c>
      <c r="L558">
        <v>1315285200</v>
      </c>
      <c r="M558">
        <v>1315890000</v>
      </c>
      <c r="N558" s="5">
        <f>(((L558/60)/60)/24)+DATE(1970,1,1)</f>
        <v>40792.208333333336</v>
      </c>
      <c r="O558" s="5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LEFT(R558,FIND("/",R558)-1)</f>
        <v>publishing</v>
      </c>
      <c r="T558" t="str">
        <f>RIGHT(R558,LEN(R558)-FIND("/",R558))</f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ROUND((E559/D559)*100,0)</f>
        <v>199</v>
      </c>
      <c r="G559" t="s">
        <v>20</v>
      </c>
      <c r="H559">
        <v>221</v>
      </c>
      <c r="I559">
        <f>ROUND(IFERROR(E559/H559,0),2)</f>
        <v>54.12</v>
      </c>
      <c r="J559" t="s">
        <v>21</v>
      </c>
      <c r="K559" t="s">
        <v>22</v>
      </c>
      <c r="L559">
        <v>1443762000</v>
      </c>
      <c r="M559">
        <v>1444021200</v>
      </c>
      <c r="N559" s="5">
        <f>(((L559/60)/60)/24)+DATE(1970,1,1)</f>
        <v>42279.208333333328</v>
      </c>
      <c r="O559" s="5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LEFT(R559,FIND("/",R559)-1)</f>
        <v>film &amp; video</v>
      </c>
      <c r="T559" t="str">
        <f>RIGHT(R559,LEN(R559)-FIND("/",R559))</f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ROUND((E560/D560)*100,0)</f>
        <v>137</v>
      </c>
      <c r="G560" t="s">
        <v>20</v>
      </c>
      <c r="H560">
        <v>126</v>
      </c>
      <c r="I560">
        <f>ROUND(IFERROR(E560/H560,0),2)</f>
        <v>63.22</v>
      </c>
      <c r="J560" t="s">
        <v>21</v>
      </c>
      <c r="K560" t="s">
        <v>22</v>
      </c>
      <c r="L560">
        <v>1456293600</v>
      </c>
      <c r="M560">
        <v>1460005200</v>
      </c>
      <c r="N560" s="5">
        <f>(((L560/60)/60)/24)+DATE(1970,1,1)</f>
        <v>42424.25</v>
      </c>
      <c r="O560" s="5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RIGHT(R560,LEN(R560)-FIND("/",R560))</f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ROUND((E561/D561)*100,0)</f>
        <v>101</v>
      </c>
      <c r="G561" t="s">
        <v>20</v>
      </c>
      <c r="H561">
        <v>1022</v>
      </c>
      <c r="I561">
        <f>ROUND(IFERROR(E561/H561,0),2)</f>
        <v>104.03</v>
      </c>
      <c r="J561" t="s">
        <v>21</v>
      </c>
      <c r="K561" t="s">
        <v>22</v>
      </c>
      <c r="L561">
        <v>1470114000</v>
      </c>
      <c r="M561">
        <v>1470718800</v>
      </c>
      <c r="N561" s="5">
        <f>(((L561/60)/60)/24)+DATE(1970,1,1)</f>
        <v>42584.208333333328</v>
      </c>
      <c r="O561" s="5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RIGHT(R561,LEN(R561)-FIND("/",R561))</f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ROUND((E562/D562)*100,0)</f>
        <v>794</v>
      </c>
      <c r="G562" t="s">
        <v>20</v>
      </c>
      <c r="H562">
        <v>3177</v>
      </c>
      <c r="I562">
        <f>ROUND(IFERROR(E562/H562,0),2)</f>
        <v>49.99</v>
      </c>
      <c r="J562" t="s">
        <v>21</v>
      </c>
      <c r="K562" t="s">
        <v>22</v>
      </c>
      <c r="L562">
        <v>1321596000</v>
      </c>
      <c r="M562">
        <v>1325052000</v>
      </c>
      <c r="N562" s="5">
        <f>(((L562/60)/60)/24)+DATE(1970,1,1)</f>
        <v>40865.25</v>
      </c>
      <c r="O562" s="5">
        <f>(((M562/60)/60)/24)+DATE(1970,1,1)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LEFT(R562,FIND("/",R562)-1)</f>
        <v>film &amp; video</v>
      </c>
      <c r="T562" t="str">
        <f>RIGHT(R562,LEN(R562)-FIND("/",R562))</f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ROUND((E563/D563)*100,0)</f>
        <v>370</v>
      </c>
      <c r="G563" t="s">
        <v>20</v>
      </c>
      <c r="H563">
        <v>198</v>
      </c>
      <c r="I563">
        <f>ROUND(IFERROR(E563/H563,0),2)</f>
        <v>56.02</v>
      </c>
      <c r="J563" t="s">
        <v>98</v>
      </c>
      <c r="K563" t="s">
        <v>99</v>
      </c>
      <c r="L563">
        <v>1318827600</v>
      </c>
      <c r="M563">
        <v>1319000400</v>
      </c>
      <c r="N563" s="5">
        <f>(((L563/60)/60)/24)+DATE(1970,1,1)</f>
        <v>40833.208333333336</v>
      </c>
      <c r="O563" s="5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RIGHT(R563,LEN(R563)-FIND("/",R563))</f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ROUND((E564/D564)*100,0)</f>
        <v>13</v>
      </c>
      <c r="G564" t="s">
        <v>14</v>
      </c>
      <c r="H564">
        <v>26</v>
      </c>
      <c r="I564">
        <f>ROUND(IFERROR(E564/H564,0),2)</f>
        <v>48.81</v>
      </c>
      <c r="J564" t="s">
        <v>98</v>
      </c>
      <c r="K564" t="s">
        <v>99</v>
      </c>
      <c r="L564">
        <v>1552366800</v>
      </c>
      <c r="M564">
        <v>1552539600</v>
      </c>
      <c r="N564" s="5">
        <f>(((L564/60)/60)/24)+DATE(1970,1,1)</f>
        <v>43536.208333333328</v>
      </c>
      <c r="O564" s="5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RIGHT(R564,LEN(R564)-FIND("/",R564))</f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ROUND((E565/D565)*100,0)</f>
        <v>138</v>
      </c>
      <c r="G565" t="s">
        <v>20</v>
      </c>
      <c r="H565">
        <v>85</v>
      </c>
      <c r="I565">
        <f>ROUND(IFERROR(E565/H565,0),2)</f>
        <v>60.08</v>
      </c>
      <c r="J565" t="s">
        <v>26</v>
      </c>
      <c r="K565" t="s">
        <v>27</v>
      </c>
      <c r="L565">
        <v>1542088800</v>
      </c>
      <c r="M565">
        <v>1543816800</v>
      </c>
      <c r="N565" s="5">
        <f>(((L565/60)/60)/24)+DATE(1970,1,1)</f>
        <v>43417.25</v>
      </c>
      <c r="O565" s="5">
        <f>(((M565/60)/60)/24)+DATE(1970,1,1)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LEFT(R565,FIND("/",R565)-1)</f>
        <v>film &amp; video</v>
      </c>
      <c r="T565" t="str">
        <f>RIGHT(R565,LEN(R565)-FIND("/",R565))</f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ROUND((E566/D566)*100,0)</f>
        <v>84</v>
      </c>
      <c r="G566" t="s">
        <v>14</v>
      </c>
      <c r="H566">
        <v>1790</v>
      </c>
      <c r="I566">
        <f>ROUND(IFERROR(E566/H566,0),2)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5">
        <f>(((L566/60)/60)/24)+DATE(1970,1,1)</f>
        <v>42078.208333333328</v>
      </c>
      <c r="O566" s="5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RIGHT(R566,LEN(R566)-FIND("/",R566))</f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ROUND((E567/D567)*100,0)</f>
        <v>205</v>
      </c>
      <c r="G567" t="s">
        <v>20</v>
      </c>
      <c r="H567">
        <v>3596</v>
      </c>
      <c r="I567">
        <f>ROUND(IFERROR(E567/H567,0),2)</f>
        <v>53.99</v>
      </c>
      <c r="J567" t="s">
        <v>21</v>
      </c>
      <c r="K567" t="s">
        <v>22</v>
      </c>
      <c r="L567">
        <v>1321336800</v>
      </c>
      <c r="M567">
        <v>1323064800</v>
      </c>
      <c r="N567" s="5">
        <f>(((L567/60)/60)/24)+DATE(1970,1,1)</f>
        <v>40862.25</v>
      </c>
      <c r="O567" s="5">
        <f>(((M567/60)/60)/24)+DATE(1970,1,1)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RIGHT(R567,LEN(R567)-FIND("/",R567))</f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ROUND((E568/D568)*100,0)</f>
        <v>44</v>
      </c>
      <c r="G568" t="s">
        <v>14</v>
      </c>
      <c r="H568">
        <v>37</v>
      </c>
      <c r="I568">
        <f>ROUND(IFERROR(E568/H568,0),2)</f>
        <v>111.46</v>
      </c>
      <c r="J568" t="s">
        <v>21</v>
      </c>
      <c r="K568" t="s">
        <v>22</v>
      </c>
      <c r="L568">
        <v>1456293600</v>
      </c>
      <c r="M568">
        <v>1458277200</v>
      </c>
      <c r="N568" s="5">
        <f>(((L568/60)/60)/24)+DATE(1970,1,1)</f>
        <v>42424.25</v>
      </c>
      <c r="O568" s="5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RIGHT(R568,LEN(R568)-FIND("/",R568))</f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ROUND((E569/D569)*100,0)</f>
        <v>219</v>
      </c>
      <c r="G569" t="s">
        <v>20</v>
      </c>
      <c r="H569">
        <v>244</v>
      </c>
      <c r="I569">
        <f>ROUND(IFERROR(E569/H569,0),2)</f>
        <v>60.92</v>
      </c>
      <c r="J569" t="s">
        <v>21</v>
      </c>
      <c r="K569" t="s">
        <v>22</v>
      </c>
      <c r="L569">
        <v>1404968400</v>
      </c>
      <c r="M569">
        <v>1405141200</v>
      </c>
      <c r="N569" s="5">
        <f>(((L569/60)/60)/24)+DATE(1970,1,1)</f>
        <v>41830.208333333336</v>
      </c>
      <c r="O569" s="5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LEFT(R569,FIND("/",R569)-1)</f>
        <v>music</v>
      </c>
      <c r="T569" t="str">
        <f>RIGHT(R569,LEN(R569)-FIND("/",R569))</f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ROUND((E570/D570)*100,0)</f>
        <v>186</v>
      </c>
      <c r="G570" t="s">
        <v>20</v>
      </c>
      <c r="H570">
        <v>5180</v>
      </c>
      <c r="I570">
        <f>ROUND(IFERROR(E570/H570,0),2)</f>
        <v>26</v>
      </c>
      <c r="J570" t="s">
        <v>21</v>
      </c>
      <c r="K570" t="s">
        <v>22</v>
      </c>
      <c r="L570">
        <v>1279170000</v>
      </c>
      <c r="M570">
        <v>1283058000</v>
      </c>
      <c r="N570" s="5">
        <f>(((L570/60)/60)/24)+DATE(1970,1,1)</f>
        <v>40374.208333333336</v>
      </c>
      <c r="O570" s="5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RIGHT(R570,LEN(R570)-FIND("/",R570))</f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ROUND((E571/D571)*100,0)</f>
        <v>237</v>
      </c>
      <c r="G571" t="s">
        <v>20</v>
      </c>
      <c r="H571">
        <v>589</v>
      </c>
      <c r="I571">
        <f>ROUND(IFERROR(E571/H571,0),2)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5">
        <f>(((L571/60)/60)/24)+DATE(1970,1,1)</f>
        <v>40554.25</v>
      </c>
      <c r="O571" s="5">
        <f>(((M571/60)/60)/24)+DATE(1970,1,1)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RIGHT(R571,LEN(R571)-FIND("/",R571))</f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ROUND((E572/D572)*100,0)</f>
        <v>306</v>
      </c>
      <c r="G572" t="s">
        <v>20</v>
      </c>
      <c r="H572">
        <v>2725</v>
      </c>
      <c r="I572">
        <f>ROUND(IFERROR(E572/H572,0),2)</f>
        <v>35</v>
      </c>
      <c r="J572" t="s">
        <v>21</v>
      </c>
      <c r="K572" t="s">
        <v>22</v>
      </c>
      <c r="L572">
        <v>1419055200</v>
      </c>
      <c r="M572">
        <v>1419573600</v>
      </c>
      <c r="N572" s="5">
        <f>(((L572/60)/60)/24)+DATE(1970,1,1)</f>
        <v>41993.25</v>
      </c>
      <c r="O572" s="5">
        <f>(((M572/60)/60)/24)+DATE(1970,1,1)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LEFT(R572,FIND("/",R572)-1)</f>
        <v>music</v>
      </c>
      <c r="T572" t="str">
        <f>RIGHT(R572,LEN(R572)-FIND("/",R572))</f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ROUND((E573/D573)*100,0)</f>
        <v>94</v>
      </c>
      <c r="G573" t="s">
        <v>14</v>
      </c>
      <c r="H573">
        <v>35</v>
      </c>
      <c r="I573">
        <f>ROUND(IFERROR(E573/H573,0),2)</f>
        <v>94.14</v>
      </c>
      <c r="J573" t="s">
        <v>107</v>
      </c>
      <c r="K573" t="s">
        <v>108</v>
      </c>
      <c r="L573">
        <v>1434690000</v>
      </c>
      <c r="M573">
        <v>1438750800</v>
      </c>
      <c r="N573" s="5">
        <f>(((L573/60)/60)/24)+DATE(1970,1,1)</f>
        <v>42174.208333333328</v>
      </c>
      <c r="O573" s="5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RIGHT(R573,LEN(R573)-FIND("/",R573))</f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ROUND((E574/D574)*100,0)</f>
        <v>54</v>
      </c>
      <c r="G574" t="s">
        <v>74</v>
      </c>
      <c r="H574">
        <v>94</v>
      </c>
      <c r="I574">
        <f>ROUND(IFERROR(E574/H574,0),2)</f>
        <v>52.09</v>
      </c>
      <c r="J574" t="s">
        <v>21</v>
      </c>
      <c r="K574" t="s">
        <v>22</v>
      </c>
      <c r="L574">
        <v>1443416400</v>
      </c>
      <c r="M574">
        <v>1444798800</v>
      </c>
      <c r="N574" s="5">
        <f>(((L574/60)/60)/24)+DATE(1970,1,1)</f>
        <v>42275.208333333328</v>
      </c>
      <c r="O574" s="5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RIGHT(R574,LEN(R574)-FIND("/",R574))</f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ROUND((E575/D575)*100,0)</f>
        <v>112</v>
      </c>
      <c r="G575" t="s">
        <v>20</v>
      </c>
      <c r="H575">
        <v>300</v>
      </c>
      <c r="I575">
        <f>ROUND(IFERROR(E575/H575,0),2)</f>
        <v>24.99</v>
      </c>
      <c r="J575" t="s">
        <v>21</v>
      </c>
      <c r="K575" t="s">
        <v>22</v>
      </c>
      <c r="L575">
        <v>1399006800</v>
      </c>
      <c r="M575">
        <v>1399179600</v>
      </c>
      <c r="N575" s="5">
        <f>(((L575/60)/60)/24)+DATE(1970,1,1)</f>
        <v>41761.208333333336</v>
      </c>
      <c r="O575" s="5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LEFT(R575,FIND("/",R575)-1)</f>
        <v>journalism</v>
      </c>
      <c r="T575" t="str">
        <f>RIGHT(R575,LEN(R575)-FIND("/",R575))</f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ROUND((E576/D576)*100,0)</f>
        <v>369</v>
      </c>
      <c r="G576" t="s">
        <v>20</v>
      </c>
      <c r="H576">
        <v>144</v>
      </c>
      <c r="I576">
        <f>ROUND(IFERROR(E576/H576,0),2)</f>
        <v>69.22</v>
      </c>
      <c r="J576" t="s">
        <v>21</v>
      </c>
      <c r="K576" t="s">
        <v>22</v>
      </c>
      <c r="L576">
        <v>1575698400</v>
      </c>
      <c r="M576">
        <v>1576562400</v>
      </c>
      <c r="N576" s="5">
        <f>(((L576/60)/60)/24)+DATE(1970,1,1)</f>
        <v>43806.25</v>
      </c>
      <c r="O576" s="5">
        <f>(((M576/60)/60)/24)+DATE(1970,1,1)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LEFT(R576,FIND("/",R576)-1)</f>
        <v>food</v>
      </c>
      <c r="T576" t="str">
        <f>RIGHT(R576,LEN(R576)-FIND("/",R576))</f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ROUND((E577/D577)*100,0)</f>
        <v>63</v>
      </c>
      <c r="G577" t="s">
        <v>14</v>
      </c>
      <c r="H577">
        <v>558</v>
      </c>
      <c r="I577">
        <f>ROUND(IFERROR(E577/H577,0),2)</f>
        <v>93.94</v>
      </c>
      <c r="J577" t="s">
        <v>21</v>
      </c>
      <c r="K577" t="s">
        <v>22</v>
      </c>
      <c r="L577">
        <v>1400562000</v>
      </c>
      <c r="M577">
        <v>1400821200</v>
      </c>
      <c r="N577" s="5">
        <f>(((L577/60)/60)/24)+DATE(1970,1,1)</f>
        <v>41779.208333333336</v>
      </c>
      <c r="O577" s="5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RIGHT(R577,LEN(R577)-FIND("/",R577))</f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ROUND((E578/D578)*100,0)</f>
        <v>65</v>
      </c>
      <c r="G578" t="s">
        <v>14</v>
      </c>
      <c r="H578">
        <v>64</v>
      </c>
      <c r="I578">
        <f>ROUND(IFERROR(E578/H578,0),2)</f>
        <v>98.41</v>
      </c>
      <c r="J578" t="s">
        <v>21</v>
      </c>
      <c r="K578" t="s">
        <v>22</v>
      </c>
      <c r="L578">
        <v>1509512400</v>
      </c>
      <c r="M578">
        <v>1510984800</v>
      </c>
      <c r="N578" s="5">
        <f>(((L578/60)/60)/24)+DATE(1970,1,1)</f>
        <v>43040.208333333328</v>
      </c>
      <c r="O578" s="5">
        <f>(((M578/60)/60)/24)+DATE(1970,1,1)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RIGHT(R578,LEN(R578)-FIND("/",R578))</f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ROUND((E579/D579)*100,0)</f>
        <v>19</v>
      </c>
      <c r="G579" t="s">
        <v>74</v>
      </c>
      <c r="H579">
        <v>37</v>
      </c>
      <c r="I579">
        <f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5">
        <f>(((L579/60)/60)/24)+DATE(1970,1,1)</f>
        <v>40613.25</v>
      </c>
      <c r="O579" s="5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ROUND((E580/D580)*100,0)</f>
        <v>17</v>
      </c>
      <c r="G580" t="s">
        <v>14</v>
      </c>
      <c r="H580">
        <v>245</v>
      </c>
      <c r="I580">
        <f>ROUND(IFERROR(E580/H580,0),2)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5">
        <f>(((L580/60)/60)/24)+DATE(1970,1,1)</f>
        <v>40878.25</v>
      </c>
      <c r="O580" s="5">
        <f>(((M580/60)/60)/24)+DATE(1970,1,1)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RIGHT(R580,LEN(R580)-FIND("/",R580))</f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ROUND((E581/D581)*100,0)</f>
        <v>101</v>
      </c>
      <c r="G581" t="s">
        <v>20</v>
      </c>
      <c r="H581">
        <v>87</v>
      </c>
      <c r="I581">
        <f>ROUND(IFERROR(E581/H581,0),2)</f>
        <v>72.06</v>
      </c>
      <c r="J581" t="s">
        <v>21</v>
      </c>
      <c r="K581" t="s">
        <v>22</v>
      </c>
      <c r="L581">
        <v>1312693200</v>
      </c>
      <c r="M581">
        <v>1313730000</v>
      </c>
      <c r="N581" s="5">
        <f>(((L581/60)/60)/24)+DATE(1970,1,1)</f>
        <v>40762.208333333336</v>
      </c>
      <c r="O581" s="5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LEFT(R581,FIND("/",R581)-1)</f>
        <v>music</v>
      </c>
      <c r="T581" t="str">
        <f>RIGHT(R581,LEN(R581)-FIND("/",R581))</f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ROUND((E582/D582)*100,0)</f>
        <v>342</v>
      </c>
      <c r="G582" t="s">
        <v>20</v>
      </c>
      <c r="H582">
        <v>3116</v>
      </c>
      <c r="I582">
        <f>ROUND(IFERROR(E582/H582,0),2)</f>
        <v>48</v>
      </c>
      <c r="J582" t="s">
        <v>21</v>
      </c>
      <c r="K582" t="s">
        <v>22</v>
      </c>
      <c r="L582">
        <v>1393394400</v>
      </c>
      <c r="M582">
        <v>1394085600</v>
      </c>
      <c r="N582" s="5">
        <f>(((L582/60)/60)/24)+DATE(1970,1,1)</f>
        <v>41696.25</v>
      </c>
      <c r="O582" s="5">
        <f>(((M582/60)/60)/24)+DATE(1970,1,1)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RIGHT(R582,LEN(R582)-FIND("/",R582))</f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ROUND((E583/D583)*100,0)</f>
        <v>64</v>
      </c>
      <c r="G583" t="s">
        <v>14</v>
      </c>
      <c r="H583">
        <v>71</v>
      </c>
      <c r="I583">
        <f>ROUND(IFERROR(E583/H583,0),2)</f>
        <v>54.1</v>
      </c>
      <c r="J583" t="s">
        <v>21</v>
      </c>
      <c r="K583" t="s">
        <v>22</v>
      </c>
      <c r="L583">
        <v>1304053200</v>
      </c>
      <c r="M583">
        <v>1305349200</v>
      </c>
      <c r="N583" s="5">
        <f>(((L583/60)/60)/24)+DATE(1970,1,1)</f>
        <v>40662.208333333336</v>
      </c>
      <c r="O583" s="5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RIGHT(R583,LEN(R583)-FIND("/",R583))</f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ROUND((E584/D584)*100,0)</f>
        <v>52</v>
      </c>
      <c r="G584" t="s">
        <v>14</v>
      </c>
      <c r="H584">
        <v>42</v>
      </c>
      <c r="I584">
        <f>ROUND(IFERROR(E584/H584,0),2)</f>
        <v>107.88</v>
      </c>
      <c r="J584" t="s">
        <v>21</v>
      </c>
      <c r="K584" t="s">
        <v>22</v>
      </c>
      <c r="L584">
        <v>1433912400</v>
      </c>
      <c r="M584">
        <v>1434344400</v>
      </c>
      <c r="N584" s="5">
        <f>(((L584/60)/60)/24)+DATE(1970,1,1)</f>
        <v>42165.208333333328</v>
      </c>
      <c r="O584" s="5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RIGHT(R584,LEN(R584)-FIND("/",R584))</f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ROUND((E585/D585)*100,0)</f>
        <v>322</v>
      </c>
      <c r="G585" t="s">
        <v>20</v>
      </c>
      <c r="H585">
        <v>909</v>
      </c>
      <c r="I585">
        <f>ROUND(IFERROR(E585/H585,0),2)</f>
        <v>67.03</v>
      </c>
      <c r="J585" t="s">
        <v>21</v>
      </c>
      <c r="K585" t="s">
        <v>22</v>
      </c>
      <c r="L585">
        <v>1329717600</v>
      </c>
      <c r="M585">
        <v>1331186400</v>
      </c>
      <c r="N585" s="5">
        <f>(((L585/60)/60)/24)+DATE(1970,1,1)</f>
        <v>40959.25</v>
      </c>
      <c r="O585" s="5">
        <f>(((M585/60)/60)/24)+DATE(1970,1,1)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LEFT(R585,FIND("/",R585)-1)</f>
        <v>film &amp; video</v>
      </c>
      <c r="T585" t="str">
        <f>RIGHT(R585,LEN(R585)-FIND("/",R585))</f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ROUND((E586/D586)*100,0)</f>
        <v>120</v>
      </c>
      <c r="G586" t="s">
        <v>20</v>
      </c>
      <c r="H586">
        <v>1613</v>
      </c>
      <c r="I586">
        <f>ROUND(IFERROR(E586/H586,0),2)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5">
        <f>(((L586/60)/60)/24)+DATE(1970,1,1)</f>
        <v>41024.208333333336</v>
      </c>
      <c r="O586" s="5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LEFT(R586,FIND("/",R586)-1)</f>
        <v>technology</v>
      </c>
      <c r="T586" t="str">
        <f>RIGHT(R586,LEN(R586)-FIND("/",R586))</f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ROUND((E587/D587)*100,0)</f>
        <v>147</v>
      </c>
      <c r="G587" t="s">
        <v>20</v>
      </c>
      <c r="H587">
        <v>136</v>
      </c>
      <c r="I587">
        <f>ROUND(IFERROR(E587/H587,0),2)</f>
        <v>96.07</v>
      </c>
      <c r="J587" t="s">
        <v>21</v>
      </c>
      <c r="K587" t="s">
        <v>22</v>
      </c>
      <c r="L587">
        <v>1268888400</v>
      </c>
      <c r="M587">
        <v>1269752400</v>
      </c>
      <c r="N587" s="5">
        <f>(((L587/60)/60)/24)+DATE(1970,1,1)</f>
        <v>40255.208333333336</v>
      </c>
      <c r="O587" s="5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LEFT(R587,FIND("/",R587)-1)</f>
        <v>publishing</v>
      </c>
      <c r="T587" t="str">
        <f>RIGHT(R587,LEN(R587)-FIND("/",R587))</f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ROUND((E588/D588)*100,0)</f>
        <v>951</v>
      </c>
      <c r="G588" t="s">
        <v>20</v>
      </c>
      <c r="H588">
        <v>130</v>
      </c>
      <c r="I588">
        <f>ROUND(IFERROR(E588/H588,0),2)</f>
        <v>51.18</v>
      </c>
      <c r="J588" t="s">
        <v>21</v>
      </c>
      <c r="K588" t="s">
        <v>22</v>
      </c>
      <c r="L588">
        <v>1289973600</v>
      </c>
      <c r="M588">
        <v>1291615200</v>
      </c>
      <c r="N588" s="5">
        <f>(((L588/60)/60)/24)+DATE(1970,1,1)</f>
        <v>40499.25</v>
      </c>
      <c r="O588" s="5">
        <f>(((M588/60)/60)/24)+DATE(1970,1,1)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LEFT(R588,FIND("/",R588)-1)</f>
        <v>music</v>
      </c>
      <c r="T588" t="str">
        <f>RIGHT(R588,LEN(R588)-FIND("/",R588))</f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ROUND((E589/D589)*100,0)</f>
        <v>73</v>
      </c>
      <c r="G589" t="s">
        <v>14</v>
      </c>
      <c r="H589">
        <v>156</v>
      </c>
      <c r="I589">
        <f>ROUND(IFERROR(E589/H589,0),2)</f>
        <v>43.92</v>
      </c>
      <c r="J589" t="s">
        <v>15</v>
      </c>
      <c r="K589" t="s">
        <v>16</v>
      </c>
      <c r="L589">
        <v>1547877600</v>
      </c>
      <c r="M589">
        <v>1552366800</v>
      </c>
      <c r="N589" s="5">
        <f>(((L589/60)/60)/24)+DATE(1970,1,1)</f>
        <v>43484.25</v>
      </c>
      <c r="O589" s="5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RIGHT(R589,LEN(R589)-FIND("/",R589))</f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ROUND((E590/D590)*100,0)</f>
        <v>79</v>
      </c>
      <c r="G590" t="s">
        <v>14</v>
      </c>
      <c r="H590">
        <v>1368</v>
      </c>
      <c r="I590">
        <f>ROUND(IFERROR(E590/H590,0),2)</f>
        <v>91.02</v>
      </c>
      <c r="J590" t="s">
        <v>40</v>
      </c>
      <c r="K590" t="s">
        <v>41</v>
      </c>
      <c r="L590">
        <v>1269493200</v>
      </c>
      <c r="M590">
        <v>1272171600</v>
      </c>
      <c r="N590" s="5">
        <f>(((L590/60)/60)/24)+DATE(1970,1,1)</f>
        <v>40262.208333333336</v>
      </c>
      <c r="O590" s="5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RIGHT(R590,LEN(R590)-FIND("/",R590))</f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ROUND((E591/D591)*100,0)</f>
        <v>65</v>
      </c>
      <c r="G591" t="s">
        <v>14</v>
      </c>
      <c r="H591">
        <v>102</v>
      </c>
      <c r="I591">
        <f>ROUND(IFERROR(E591/H591,0),2)</f>
        <v>50.13</v>
      </c>
      <c r="J591" t="s">
        <v>21</v>
      </c>
      <c r="K591" t="s">
        <v>22</v>
      </c>
      <c r="L591">
        <v>1436072400</v>
      </c>
      <c r="M591">
        <v>1436677200</v>
      </c>
      <c r="N591" s="5">
        <f>(((L591/60)/60)/24)+DATE(1970,1,1)</f>
        <v>42190.208333333328</v>
      </c>
      <c r="O591" s="5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RIGHT(R591,LEN(R591)-FIND("/",R591))</f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ROUND((E592/D592)*100,0)</f>
        <v>82</v>
      </c>
      <c r="G592" t="s">
        <v>14</v>
      </c>
      <c r="H592">
        <v>86</v>
      </c>
      <c r="I592">
        <f>ROUND(IFERROR(E592/H592,0),2)</f>
        <v>67.72</v>
      </c>
      <c r="J592" t="s">
        <v>26</v>
      </c>
      <c r="K592" t="s">
        <v>27</v>
      </c>
      <c r="L592">
        <v>1419141600</v>
      </c>
      <c r="M592">
        <v>1420092000</v>
      </c>
      <c r="N592" s="5">
        <f>(((L592/60)/60)/24)+DATE(1970,1,1)</f>
        <v>41994.25</v>
      </c>
      <c r="O592" s="5">
        <f>(((M592/60)/60)/24)+DATE(1970,1,1)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RIGHT(R592,LEN(R592)-FIND("/",R592))</f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ROUND((E593/D593)*100,0)</f>
        <v>1038</v>
      </c>
      <c r="G593" t="s">
        <v>20</v>
      </c>
      <c r="H593">
        <v>102</v>
      </c>
      <c r="I593">
        <f>ROUND(IFERROR(E593/H593,0),2)</f>
        <v>61.04</v>
      </c>
      <c r="J593" t="s">
        <v>21</v>
      </c>
      <c r="K593" t="s">
        <v>22</v>
      </c>
      <c r="L593">
        <v>1279083600</v>
      </c>
      <c r="M593">
        <v>1279947600</v>
      </c>
      <c r="N593" s="5">
        <f>(((L593/60)/60)/24)+DATE(1970,1,1)</f>
        <v>40373.208333333336</v>
      </c>
      <c r="O593" s="5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LEFT(R593,FIND("/",R593)-1)</f>
        <v>games</v>
      </c>
      <c r="T593" t="str">
        <f>RIGHT(R593,LEN(R593)-FIND("/",R593))</f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ROUND((E594/D594)*100,0)</f>
        <v>13</v>
      </c>
      <c r="G594" t="s">
        <v>14</v>
      </c>
      <c r="H594">
        <v>253</v>
      </c>
      <c r="I594">
        <f>ROUND(IFERROR(E594/H594,0),2)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5">
        <f>(((L594/60)/60)/24)+DATE(1970,1,1)</f>
        <v>41789.208333333336</v>
      </c>
      <c r="O594" s="5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RIGHT(R594,LEN(R594)-FIND("/",R594))</f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ROUND((E595/D595)*100,0)</f>
        <v>155</v>
      </c>
      <c r="G595" t="s">
        <v>20</v>
      </c>
      <c r="H595">
        <v>4006</v>
      </c>
      <c r="I595">
        <f>ROUND(IFERROR(E595/H595,0),2)</f>
        <v>47</v>
      </c>
      <c r="J595" t="s">
        <v>21</v>
      </c>
      <c r="K595" t="s">
        <v>22</v>
      </c>
      <c r="L595">
        <v>1395810000</v>
      </c>
      <c r="M595">
        <v>1396933200</v>
      </c>
      <c r="N595" s="5">
        <f>(((L595/60)/60)/24)+DATE(1970,1,1)</f>
        <v>41724.208333333336</v>
      </c>
      <c r="O595" s="5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LEFT(R595,FIND("/",R595)-1)</f>
        <v>film &amp; video</v>
      </c>
      <c r="T595" t="str">
        <f>RIGHT(R595,LEN(R595)-FIND("/",R595))</f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ROUND((E596/D596)*100,0)</f>
        <v>7</v>
      </c>
      <c r="G596" t="s">
        <v>14</v>
      </c>
      <c r="H596">
        <v>157</v>
      </c>
      <c r="I596">
        <f>ROUND(IFERROR(E596/H596,0),2)</f>
        <v>71.13</v>
      </c>
      <c r="J596" t="s">
        <v>21</v>
      </c>
      <c r="K596" t="s">
        <v>22</v>
      </c>
      <c r="L596">
        <v>1467003600</v>
      </c>
      <c r="M596">
        <v>1467262800</v>
      </c>
      <c r="N596" s="5">
        <f>(((L596/60)/60)/24)+DATE(1970,1,1)</f>
        <v>42548.208333333328</v>
      </c>
      <c r="O596" s="5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RIGHT(R596,LEN(R596)-FIND("/",R596))</f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ROUND((E597/D597)*100,0)</f>
        <v>209</v>
      </c>
      <c r="G597" t="s">
        <v>20</v>
      </c>
      <c r="H597">
        <v>1629</v>
      </c>
      <c r="I597">
        <f>ROUND(IFERROR(E597/H597,0),2)</f>
        <v>89.99</v>
      </c>
      <c r="J597" t="s">
        <v>21</v>
      </c>
      <c r="K597" t="s">
        <v>22</v>
      </c>
      <c r="L597">
        <v>1268715600</v>
      </c>
      <c r="M597">
        <v>1270530000</v>
      </c>
      <c r="N597" s="5">
        <f>(((L597/60)/60)/24)+DATE(1970,1,1)</f>
        <v>40253.208333333336</v>
      </c>
      <c r="O597" s="5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LEFT(R597,FIND("/",R597)-1)</f>
        <v>theater</v>
      </c>
      <c r="T597" t="str">
        <f>RIGHT(R597,LEN(R597)-FIND("/",R597))</f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ROUND((E598/D598)*100,0)</f>
        <v>100</v>
      </c>
      <c r="G598" t="s">
        <v>14</v>
      </c>
      <c r="H598">
        <v>183</v>
      </c>
      <c r="I598">
        <f>ROUND(IFERROR(E598/H598,0),2)</f>
        <v>43.03</v>
      </c>
      <c r="J598" t="s">
        <v>21</v>
      </c>
      <c r="K598" t="s">
        <v>22</v>
      </c>
      <c r="L598">
        <v>1457157600</v>
      </c>
      <c r="M598">
        <v>1457762400</v>
      </c>
      <c r="N598" s="5">
        <f>(((L598/60)/60)/24)+DATE(1970,1,1)</f>
        <v>42434.25</v>
      </c>
      <c r="O598" s="5">
        <f>(((M598/60)/60)/24)+DATE(1970,1,1)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RIGHT(R598,LEN(R598)-FIND("/",R598))</f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ROUND((E599/D599)*100,0)</f>
        <v>202</v>
      </c>
      <c r="G599" t="s">
        <v>20</v>
      </c>
      <c r="H599">
        <v>2188</v>
      </c>
      <c r="I599">
        <f>ROUND(IFERROR(E599/H599,0),2)</f>
        <v>68</v>
      </c>
      <c r="J599" t="s">
        <v>21</v>
      </c>
      <c r="K599" t="s">
        <v>22</v>
      </c>
      <c r="L599">
        <v>1573970400</v>
      </c>
      <c r="M599">
        <v>1575525600</v>
      </c>
      <c r="N599" s="5">
        <f>(((L599/60)/60)/24)+DATE(1970,1,1)</f>
        <v>43786.25</v>
      </c>
      <c r="O599" s="5">
        <f>(((M599/60)/60)/24)+DATE(1970,1,1)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RIGHT(R599,LEN(R599)-FIND("/",R599))</f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ROUND((E600/D600)*100,0)</f>
        <v>162</v>
      </c>
      <c r="G600" t="s">
        <v>20</v>
      </c>
      <c r="H600">
        <v>2409</v>
      </c>
      <c r="I600">
        <f>ROUND(IFERROR(E600/H600,0),2)</f>
        <v>73</v>
      </c>
      <c r="J600" t="s">
        <v>107</v>
      </c>
      <c r="K600" t="s">
        <v>108</v>
      </c>
      <c r="L600">
        <v>1276578000</v>
      </c>
      <c r="M600">
        <v>1279083600</v>
      </c>
      <c r="N600" s="5">
        <f>(((L600/60)/60)/24)+DATE(1970,1,1)</f>
        <v>40344.208333333336</v>
      </c>
      <c r="O600" s="5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LEFT(R600,FIND("/",R600)-1)</f>
        <v>music</v>
      </c>
      <c r="T600" t="str">
        <f>RIGHT(R600,LEN(R600)-FIND("/",R600))</f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ROUND((E601/D601)*100,0)</f>
        <v>4</v>
      </c>
      <c r="G601" t="s">
        <v>14</v>
      </c>
      <c r="H601">
        <v>82</v>
      </c>
      <c r="I601">
        <f>ROUND(IFERROR(E601/H601,0),2)</f>
        <v>62.34</v>
      </c>
      <c r="J601" t="s">
        <v>36</v>
      </c>
      <c r="K601" t="s">
        <v>37</v>
      </c>
      <c r="L601">
        <v>1423720800</v>
      </c>
      <c r="M601">
        <v>1424412000</v>
      </c>
      <c r="N601" s="5">
        <f>(((L601/60)/60)/24)+DATE(1970,1,1)</f>
        <v>42047.25</v>
      </c>
      <c r="O601" s="5">
        <f>(((M601/60)/60)/24)+DATE(1970,1,1)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RIGHT(R601,LEN(R601)-FIND("/",R601))</f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ROUND((E602/D602)*100,0)</f>
        <v>5</v>
      </c>
      <c r="G602" t="s">
        <v>14</v>
      </c>
      <c r="H602">
        <v>1</v>
      </c>
      <c r="I602">
        <f>ROUND(IFERROR(E602/H602,0),2)</f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>(((L602/60)/60)/24)+DATE(1970,1,1)</f>
        <v>41485.208333333336</v>
      </c>
      <c r="O602" s="5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RIGHT(R602,LEN(R602)-FIND("/",R602))</f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ROUND((E603/D603)*100,0)</f>
        <v>207</v>
      </c>
      <c r="G603" t="s">
        <v>20</v>
      </c>
      <c r="H603">
        <v>194</v>
      </c>
      <c r="I603">
        <f>ROUND(IFERROR(E603/H603,0),2)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5">
        <f>(((L603/60)/60)/24)+DATE(1970,1,1)</f>
        <v>41789.208333333336</v>
      </c>
      <c r="O603" s="5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LEFT(R603,FIND("/",R603)-1)</f>
        <v>technology</v>
      </c>
      <c r="T603" t="str">
        <f>RIGHT(R603,LEN(R603)-FIND("/",R603))</f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ROUND((E604/D604)*100,0)</f>
        <v>128</v>
      </c>
      <c r="G604" t="s">
        <v>20</v>
      </c>
      <c r="H604">
        <v>1140</v>
      </c>
      <c r="I604">
        <f>ROUND(IFERROR(E604/H604,0),2)</f>
        <v>79.98</v>
      </c>
      <c r="J604" t="s">
        <v>21</v>
      </c>
      <c r="K604" t="s">
        <v>22</v>
      </c>
      <c r="L604">
        <v>1433480400</v>
      </c>
      <c r="M604">
        <v>1434430800</v>
      </c>
      <c r="N604" s="5">
        <f>(((L604/60)/60)/24)+DATE(1970,1,1)</f>
        <v>42160.208333333328</v>
      </c>
      <c r="O604" s="5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RIGHT(R604,LEN(R604)-FIND("/",R604))</f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ROUND((E605/D605)*100,0)</f>
        <v>120</v>
      </c>
      <c r="G605" t="s">
        <v>20</v>
      </c>
      <c r="H605">
        <v>102</v>
      </c>
      <c r="I605">
        <f>ROUND(IFERROR(E605/H605,0),2)</f>
        <v>62.18</v>
      </c>
      <c r="J605" t="s">
        <v>21</v>
      </c>
      <c r="K605" t="s">
        <v>22</v>
      </c>
      <c r="L605">
        <v>1555563600</v>
      </c>
      <c r="M605">
        <v>1557896400</v>
      </c>
      <c r="N605" s="5">
        <f>(((L605/60)/60)/24)+DATE(1970,1,1)</f>
        <v>43573.208333333328</v>
      </c>
      <c r="O605" s="5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LEFT(R605,FIND("/",R605)-1)</f>
        <v>theater</v>
      </c>
      <c r="T605" t="str">
        <f>RIGHT(R605,LEN(R605)-FIND("/",R605))</f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ROUND((E606/D606)*100,0)</f>
        <v>171</v>
      </c>
      <c r="G606" t="s">
        <v>20</v>
      </c>
      <c r="H606">
        <v>2857</v>
      </c>
      <c r="I606">
        <f>ROUND(IFERROR(E606/H606,0),2)</f>
        <v>53.01</v>
      </c>
      <c r="J606" t="s">
        <v>21</v>
      </c>
      <c r="K606" t="s">
        <v>22</v>
      </c>
      <c r="L606">
        <v>1295676000</v>
      </c>
      <c r="M606">
        <v>1297490400</v>
      </c>
      <c r="N606" s="5">
        <f>(((L606/60)/60)/24)+DATE(1970,1,1)</f>
        <v>40565.25</v>
      </c>
      <c r="O606" s="5">
        <f>(((M606/60)/60)/24)+DATE(1970,1,1)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RIGHT(R606,LEN(R606)-FIND("/",R606))</f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ROUND((E607/D607)*100,0)</f>
        <v>187</v>
      </c>
      <c r="G607" t="s">
        <v>20</v>
      </c>
      <c r="H607">
        <v>107</v>
      </c>
      <c r="I607">
        <f>ROUND(IFERROR(E607/H607,0),2)</f>
        <v>57.74</v>
      </c>
      <c r="J607" t="s">
        <v>21</v>
      </c>
      <c r="K607" t="s">
        <v>22</v>
      </c>
      <c r="L607">
        <v>1443848400</v>
      </c>
      <c r="M607">
        <v>1447394400</v>
      </c>
      <c r="N607" s="5">
        <f>(((L607/60)/60)/24)+DATE(1970,1,1)</f>
        <v>42280.208333333328</v>
      </c>
      <c r="O607" s="5">
        <f>(((M607/60)/60)/24)+DATE(1970,1,1)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LEFT(R607,FIND("/",R607)-1)</f>
        <v>publishing</v>
      </c>
      <c r="T607" t="str">
        <f>RIGHT(R607,LEN(R607)-FIND("/",R607))</f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ROUND((E608/D608)*100,0)</f>
        <v>188</v>
      </c>
      <c r="G608" t="s">
        <v>20</v>
      </c>
      <c r="H608">
        <v>160</v>
      </c>
      <c r="I608">
        <f>ROUND(IFERROR(E608/H608,0),2)</f>
        <v>40.03</v>
      </c>
      <c r="J608" t="s">
        <v>40</v>
      </c>
      <c r="K608" t="s">
        <v>41</v>
      </c>
      <c r="L608">
        <v>1457330400</v>
      </c>
      <c r="M608">
        <v>1458277200</v>
      </c>
      <c r="N608" s="5">
        <f>(((L608/60)/60)/24)+DATE(1970,1,1)</f>
        <v>42436.25</v>
      </c>
      <c r="O608" s="5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LEFT(R608,FIND("/",R608)-1)</f>
        <v>music</v>
      </c>
      <c r="T608" t="str">
        <f>RIGHT(R608,LEN(R608)-FIND("/",R608))</f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ROUND((E609/D609)*100,0)</f>
        <v>131</v>
      </c>
      <c r="G609" t="s">
        <v>20</v>
      </c>
      <c r="H609">
        <v>2230</v>
      </c>
      <c r="I609">
        <f>ROUND(IFERROR(E609/H609,0),2)</f>
        <v>81.02</v>
      </c>
      <c r="J609" t="s">
        <v>21</v>
      </c>
      <c r="K609" t="s">
        <v>22</v>
      </c>
      <c r="L609">
        <v>1395550800</v>
      </c>
      <c r="M609">
        <v>1395723600</v>
      </c>
      <c r="N609" s="5">
        <f>(((L609/60)/60)/24)+DATE(1970,1,1)</f>
        <v>41721.208333333336</v>
      </c>
      <c r="O609" s="5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LEFT(R609,FIND("/",R609)-1)</f>
        <v>food</v>
      </c>
      <c r="T609" t="str">
        <f>RIGHT(R609,LEN(R609)-FIND("/",R609))</f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ROUND((E610/D610)*100,0)</f>
        <v>284</v>
      </c>
      <c r="G610" t="s">
        <v>20</v>
      </c>
      <c r="H610">
        <v>316</v>
      </c>
      <c r="I610">
        <f>ROUND(IFERROR(E610/H610,0),2)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5">
        <f>(((L610/60)/60)/24)+DATE(1970,1,1)</f>
        <v>43530.25</v>
      </c>
      <c r="O610" s="5">
        <f>(((M610/60)/60)/24)+DATE(1970,1,1)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LEFT(R610,FIND("/",R610)-1)</f>
        <v>music</v>
      </c>
      <c r="T610" t="str">
        <f>RIGHT(R610,LEN(R610)-FIND("/",R610))</f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ROUND((E611/D611)*100,0)</f>
        <v>120</v>
      </c>
      <c r="G611" t="s">
        <v>20</v>
      </c>
      <c r="H611">
        <v>117</v>
      </c>
      <c r="I611">
        <f>ROUND(IFERROR(E611/H611,0),2)</f>
        <v>102.92</v>
      </c>
      <c r="J611" t="s">
        <v>21</v>
      </c>
      <c r="K611" t="s">
        <v>22</v>
      </c>
      <c r="L611">
        <v>1547618400</v>
      </c>
      <c r="M611">
        <v>1549087200</v>
      </c>
      <c r="N611" s="5">
        <f>(((L611/60)/60)/24)+DATE(1970,1,1)</f>
        <v>43481.25</v>
      </c>
      <c r="O611" s="5">
        <f>(((M611/60)/60)/24)+DATE(1970,1,1)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LEFT(R611,FIND("/",R611)-1)</f>
        <v>film &amp; video</v>
      </c>
      <c r="T611" t="str">
        <f>RIGHT(R611,LEN(R611)-FIND("/",R611))</f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ROUND((E612/D612)*100,0)</f>
        <v>419</v>
      </c>
      <c r="G612" t="s">
        <v>20</v>
      </c>
      <c r="H612">
        <v>6406</v>
      </c>
      <c r="I612">
        <f>ROUND(IFERROR(E612/H612,0),2)</f>
        <v>28</v>
      </c>
      <c r="J612" t="s">
        <v>21</v>
      </c>
      <c r="K612" t="s">
        <v>22</v>
      </c>
      <c r="L612">
        <v>1355637600</v>
      </c>
      <c r="M612">
        <v>1356847200</v>
      </c>
      <c r="N612" s="5">
        <f>(((L612/60)/60)/24)+DATE(1970,1,1)</f>
        <v>41259.25</v>
      </c>
      <c r="O612" s="5">
        <f>(((M612/60)/60)/24)+DATE(1970,1,1)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LEFT(R612,FIND("/",R612)-1)</f>
        <v>theater</v>
      </c>
      <c r="T612" t="str">
        <f>RIGHT(R612,LEN(R612)-FIND("/",R612))</f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ROUND((E613/D613)*100,0)</f>
        <v>14</v>
      </c>
      <c r="G613" t="s">
        <v>74</v>
      </c>
      <c r="H613">
        <v>15</v>
      </c>
      <c r="I613">
        <f>ROUND(IFERROR(E613/H613,0),2)</f>
        <v>75.73</v>
      </c>
      <c r="J613" t="s">
        <v>21</v>
      </c>
      <c r="K613" t="s">
        <v>22</v>
      </c>
      <c r="L613">
        <v>1374728400</v>
      </c>
      <c r="M613">
        <v>1375765200</v>
      </c>
      <c r="N613" s="5">
        <f>(((L613/60)/60)/24)+DATE(1970,1,1)</f>
        <v>41480.208333333336</v>
      </c>
      <c r="O613" s="5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RIGHT(R613,LEN(R613)-FIND("/",R613))</f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ROUND((E614/D614)*100,0)</f>
        <v>139</v>
      </c>
      <c r="G614" t="s">
        <v>20</v>
      </c>
      <c r="H614">
        <v>192</v>
      </c>
      <c r="I614">
        <f>ROUND(IFERROR(E614/H614,0),2)</f>
        <v>45.03</v>
      </c>
      <c r="J614" t="s">
        <v>21</v>
      </c>
      <c r="K614" t="s">
        <v>22</v>
      </c>
      <c r="L614">
        <v>1287810000</v>
      </c>
      <c r="M614">
        <v>1289800800</v>
      </c>
      <c r="N614" s="5">
        <f>(((L614/60)/60)/24)+DATE(1970,1,1)</f>
        <v>40474.208333333336</v>
      </c>
      <c r="O614" s="5">
        <f>(((M614/60)/60)/24)+DATE(1970,1,1)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LEFT(R614,FIND("/",R614)-1)</f>
        <v>music</v>
      </c>
      <c r="T614" t="str">
        <f>RIGHT(R614,LEN(R614)-FIND("/",R614))</f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ROUND((E615/D615)*100,0)</f>
        <v>174</v>
      </c>
      <c r="G615" t="s">
        <v>20</v>
      </c>
      <c r="H615">
        <v>26</v>
      </c>
      <c r="I615">
        <f>ROUND(IFERROR(E615/H615,0),2)</f>
        <v>73.62</v>
      </c>
      <c r="J615" t="s">
        <v>15</v>
      </c>
      <c r="K615" t="s">
        <v>16</v>
      </c>
      <c r="L615">
        <v>1503723600</v>
      </c>
      <c r="M615">
        <v>1504501200</v>
      </c>
      <c r="N615" s="5">
        <f>(((L615/60)/60)/24)+DATE(1970,1,1)</f>
        <v>42973.208333333328</v>
      </c>
      <c r="O615" s="5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RIGHT(R615,LEN(R615)-FIND("/",R615))</f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ROUND((E616/D616)*100,0)</f>
        <v>155</v>
      </c>
      <c r="G616" t="s">
        <v>20</v>
      </c>
      <c r="H616">
        <v>723</v>
      </c>
      <c r="I616">
        <f>ROUND(IFERROR(E616/H616,0),2)</f>
        <v>56.99</v>
      </c>
      <c r="J616" t="s">
        <v>21</v>
      </c>
      <c r="K616" t="s">
        <v>22</v>
      </c>
      <c r="L616">
        <v>1484114400</v>
      </c>
      <c r="M616">
        <v>1485669600</v>
      </c>
      <c r="N616" s="5">
        <f>(((L616/60)/60)/24)+DATE(1970,1,1)</f>
        <v>42746.25</v>
      </c>
      <c r="O616" s="5">
        <f>(((M616/60)/60)/24)+DATE(1970,1,1)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RIGHT(R616,LEN(R616)-FIND("/",R616))</f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ROUND((E617/D617)*100,0)</f>
        <v>170</v>
      </c>
      <c r="G617" t="s">
        <v>20</v>
      </c>
      <c r="H617">
        <v>170</v>
      </c>
      <c r="I617">
        <f>ROUND(IFERROR(E617/H617,0),2)</f>
        <v>85.22</v>
      </c>
      <c r="J617" t="s">
        <v>107</v>
      </c>
      <c r="K617" t="s">
        <v>108</v>
      </c>
      <c r="L617">
        <v>1461906000</v>
      </c>
      <c r="M617">
        <v>1462770000</v>
      </c>
      <c r="N617" s="5">
        <f>(((L617/60)/60)/24)+DATE(1970,1,1)</f>
        <v>42489.208333333328</v>
      </c>
      <c r="O617" s="5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RIGHT(R617,LEN(R617)-FIND("/",R617))</f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ROUND((E618/D618)*100,0)</f>
        <v>190</v>
      </c>
      <c r="G618" t="s">
        <v>20</v>
      </c>
      <c r="H618">
        <v>238</v>
      </c>
      <c r="I618">
        <f>ROUND(IFERROR(E618/H618,0),2)</f>
        <v>50.96</v>
      </c>
      <c r="J618" t="s">
        <v>40</v>
      </c>
      <c r="K618" t="s">
        <v>41</v>
      </c>
      <c r="L618">
        <v>1379653200</v>
      </c>
      <c r="M618">
        <v>1379739600</v>
      </c>
      <c r="N618" s="5">
        <f>(((L618/60)/60)/24)+DATE(1970,1,1)</f>
        <v>41537.208333333336</v>
      </c>
      <c r="O618" s="5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LEFT(R618,FIND("/",R618)-1)</f>
        <v>music</v>
      </c>
      <c r="T618" t="str">
        <f>RIGHT(R618,LEN(R618)-FIND("/",R618))</f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ROUND((E619/D619)*100,0)</f>
        <v>250</v>
      </c>
      <c r="G619" t="s">
        <v>20</v>
      </c>
      <c r="H619">
        <v>55</v>
      </c>
      <c r="I619">
        <f>ROUND(IFERROR(E619/H619,0),2)</f>
        <v>63.56</v>
      </c>
      <c r="J619" t="s">
        <v>21</v>
      </c>
      <c r="K619" t="s">
        <v>22</v>
      </c>
      <c r="L619">
        <v>1401858000</v>
      </c>
      <c r="M619">
        <v>1402722000</v>
      </c>
      <c r="N619" s="5">
        <f>(((L619/60)/60)/24)+DATE(1970,1,1)</f>
        <v>41794.208333333336</v>
      </c>
      <c r="O619" s="5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RIGHT(R619,LEN(R619)-FIND("/",R619))</f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ROUND((E620/D620)*100,0)</f>
        <v>49</v>
      </c>
      <c r="G620" t="s">
        <v>14</v>
      </c>
      <c r="H620">
        <v>1198</v>
      </c>
      <c r="I620">
        <f>ROUND(IFERROR(E620/H620,0),2)</f>
        <v>81</v>
      </c>
      <c r="J620" t="s">
        <v>21</v>
      </c>
      <c r="K620" t="s">
        <v>22</v>
      </c>
      <c r="L620">
        <v>1367470800</v>
      </c>
      <c r="M620">
        <v>1369285200</v>
      </c>
      <c r="N620" s="5">
        <f>(((L620/60)/60)/24)+DATE(1970,1,1)</f>
        <v>41396.208333333336</v>
      </c>
      <c r="O620" s="5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RIGHT(R620,LEN(R620)-FIND("/",R620))</f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ROUND((E621/D621)*100,0)</f>
        <v>28</v>
      </c>
      <c r="G621" t="s">
        <v>14</v>
      </c>
      <c r="H621">
        <v>648</v>
      </c>
      <c r="I621">
        <f>ROUND(IFERROR(E621/H621,0),2)</f>
        <v>86.04</v>
      </c>
      <c r="J621" t="s">
        <v>21</v>
      </c>
      <c r="K621" t="s">
        <v>22</v>
      </c>
      <c r="L621">
        <v>1304658000</v>
      </c>
      <c r="M621">
        <v>1304744400</v>
      </c>
      <c r="N621" s="5">
        <f>(((L621/60)/60)/24)+DATE(1970,1,1)</f>
        <v>40669.208333333336</v>
      </c>
      <c r="O621" s="5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RIGHT(R621,LEN(R621)-FIND("/",R621))</f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ROUND((E622/D622)*100,0)</f>
        <v>268</v>
      </c>
      <c r="G622" t="s">
        <v>20</v>
      </c>
      <c r="H622">
        <v>128</v>
      </c>
      <c r="I622">
        <f>ROUND(IFERROR(E622/H622,0),2)</f>
        <v>90.04</v>
      </c>
      <c r="J622" t="s">
        <v>26</v>
      </c>
      <c r="K622" t="s">
        <v>27</v>
      </c>
      <c r="L622">
        <v>1467954000</v>
      </c>
      <c r="M622">
        <v>1468299600</v>
      </c>
      <c r="N622" s="5">
        <f>(((L622/60)/60)/24)+DATE(1970,1,1)</f>
        <v>42559.208333333328</v>
      </c>
      <c r="O622" s="5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LEFT(R622,FIND("/",R622)-1)</f>
        <v>photography</v>
      </c>
      <c r="T622" t="str">
        <f>RIGHT(R622,LEN(R622)-FIND("/",R622))</f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ROUND((E623/D623)*100,0)</f>
        <v>620</v>
      </c>
      <c r="G623" t="s">
        <v>20</v>
      </c>
      <c r="H623">
        <v>2144</v>
      </c>
      <c r="I623">
        <f>ROUND(IFERROR(E623/H623,0),2)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5">
        <f>(((L623/60)/60)/24)+DATE(1970,1,1)</f>
        <v>42626.208333333328</v>
      </c>
      <c r="O623" s="5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LEFT(R623,FIND("/",R623)-1)</f>
        <v>theater</v>
      </c>
      <c r="T623" t="str">
        <f>RIGHT(R623,LEN(R623)-FIND("/",R623))</f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ROUND((E624/D624)*100,0)</f>
        <v>3</v>
      </c>
      <c r="G624" t="s">
        <v>14</v>
      </c>
      <c r="H624">
        <v>64</v>
      </c>
      <c r="I624">
        <f>ROUND(IFERROR(E624/H624,0),2)</f>
        <v>92.44</v>
      </c>
      <c r="J624" t="s">
        <v>21</v>
      </c>
      <c r="K624" t="s">
        <v>22</v>
      </c>
      <c r="L624">
        <v>1523768400</v>
      </c>
      <c r="M624">
        <v>1526014800</v>
      </c>
      <c r="N624" s="5">
        <f>(((L624/60)/60)/24)+DATE(1970,1,1)</f>
        <v>43205.208333333328</v>
      </c>
      <c r="O624" s="5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RIGHT(R624,LEN(R624)-FIND("/",R624))</f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ROUND((E625/D625)*100,0)</f>
        <v>160</v>
      </c>
      <c r="G625" t="s">
        <v>20</v>
      </c>
      <c r="H625">
        <v>2693</v>
      </c>
      <c r="I625">
        <f>ROUND(IFERROR(E625/H625,0),2)</f>
        <v>56</v>
      </c>
      <c r="J625" t="s">
        <v>40</v>
      </c>
      <c r="K625" t="s">
        <v>41</v>
      </c>
      <c r="L625">
        <v>1437022800</v>
      </c>
      <c r="M625">
        <v>1437454800</v>
      </c>
      <c r="N625" s="5">
        <f>(((L625/60)/60)/24)+DATE(1970,1,1)</f>
        <v>42201.208333333328</v>
      </c>
      <c r="O625" s="5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RIGHT(R625,LEN(R625)-FIND("/",R625))</f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ROUND((E626/D626)*100,0)</f>
        <v>279</v>
      </c>
      <c r="G626" t="s">
        <v>20</v>
      </c>
      <c r="H626">
        <v>432</v>
      </c>
      <c r="I626">
        <f>ROUND(IFERROR(E626/H626,0),2)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5">
        <f>(((L626/60)/60)/24)+DATE(1970,1,1)</f>
        <v>42029.25</v>
      </c>
      <c r="O626" s="5">
        <f>(((M626/60)/60)/24)+DATE(1970,1,1)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LEFT(R626,FIND("/",R626)-1)</f>
        <v>photography</v>
      </c>
      <c r="T626" t="str">
        <f>RIGHT(R626,LEN(R626)-FIND("/",R626))</f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ROUND((E627/D627)*100,0)</f>
        <v>77</v>
      </c>
      <c r="G627" t="s">
        <v>14</v>
      </c>
      <c r="H627">
        <v>62</v>
      </c>
      <c r="I627">
        <f>ROUND(IFERROR(E627/H627,0),2)</f>
        <v>93.6</v>
      </c>
      <c r="J627" t="s">
        <v>21</v>
      </c>
      <c r="K627" t="s">
        <v>22</v>
      </c>
      <c r="L627">
        <v>1580104800</v>
      </c>
      <c r="M627">
        <v>1581314400</v>
      </c>
      <c r="N627" s="5">
        <f>(((L627/60)/60)/24)+DATE(1970,1,1)</f>
        <v>43857.25</v>
      </c>
      <c r="O627" s="5">
        <f>(((M627/60)/60)/24)+DATE(1970,1,1)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RIGHT(R627,LEN(R627)-FIND("/",R627))</f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ROUND((E628/D628)*100,0)</f>
        <v>206</v>
      </c>
      <c r="G628" t="s">
        <v>20</v>
      </c>
      <c r="H628">
        <v>189</v>
      </c>
      <c r="I628">
        <f>ROUND(IFERROR(E628/H628,0),2)</f>
        <v>69.87</v>
      </c>
      <c r="J628" t="s">
        <v>21</v>
      </c>
      <c r="K628" t="s">
        <v>22</v>
      </c>
      <c r="L628">
        <v>1285650000</v>
      </c>
      <c r="M628">
        <v>1286427600</v>
      </c>
      <c r="N628" s="5">
        <f>(((L628/60)/60)/24)+DATE(1970,1,1)</f>
        <v>40449.208333333336</v>
      </c>
      <c r="O628" s="5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LEFT(R628,FIND("/",R628)-1)</f>
        <v>theater</v>
      </c>
      <c r="T628" t="str">
        <f>RIGHT(R628,LEN(R628)-FIND("/",R628))</f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ROUND((E629/D629)*100,0)</f>
        <v>694</v>
      </c>
      <c r="G629" t="s">
        <v>20</v>
      </c>
      <c r="H629">
        <v>154</v>
      </c>
      <c r="I629">
        <f>ROUND(IFERROR(E629/H629,0),2)</f>
        <v>72.13</v>
      </c>
      <c r="J629" t="s">
        <v>40</v>
      </c>
      <c r="K629" t="s">
        <v>41</v>
      </c>
      <c r="L629">
        <v>1276664400</v>
      </c>
      <c r="M629">
        <v>1278738000</v>
      </c>
      <c r="N629" s="5">
        <f>(((L629/60)/60)/24)+DATE(1970,1,1)</f>
        <v>40345.208333333336</v>
      </c>
      <c r="O629" s="5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RIGHT(R629,LEN(R629)-FIND("/",R629))</f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ROUND((E630/D630)*100,0)</f>
        <v>152</v>
      </c>
      <c r="G630" t="s">
        <v>20</v>
      </c>
      <c r="H630">
        <v>96</v>
      </c>
      <c r="I630">
        <f>ROUND(IFERROR(E630/H630,0),2)</f>
        <v>30.04</v>
      </c>
      <c r="J630" t="s">
        <v>21</v>
      </c>
      <c r="K630" t="s">
        <v>22</v>
      </c>
      <c r="L630">
        <v>1286168400</v>
      </c>
      <c r="M630">
        <v>1286427600</v>
      </c>
      <c r="N630" s="5">
        <f>(((L630/60)/60)/24)+DATE(1970,1,1)</f>
        <v>40455.208333333336</v>
      </c>
      <c r="O630" s="5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LEFT(R630,FIND("/",R630)-1)</f>
        <v>music</v>
      </c>
      <c r="T630" t="str">
        <f>RIGHT(R630,LEN(R630)-FIND("/",R630))</f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ROUND((E631/D631)*100,0)</f>
        <v>65</v>
      </c>
      <c r="G631" t="s">
        <v>14</v>
      </c>
      <c r="H631">
        <v>750</v>
      </c>
      <c r="I631">
        <f>ROUND(IFERROR(E631/H631,0),2)</f>
        <v>73.97</v>
      </c>
      <c r="J631" t="s">
        <v>21</v>
      </c>
      <c r="K631" t="s">
        <v>22</v>
      </c>
      <c r="L631">
        <v>1467781200</v>
      </c>
      <c r="M631">
        <v>1467954000</v>
      </c>
      <c r="N631" s="5">
        <f>(((L631/60)/60)/24)+DATE(1970,1,1)</f>
        <v>42557.208333333328</v>
      </c>
      <c r="O631" s="5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RIGHT(R631,LEN(R631)-FIND("/",R631))</f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ROUND((E632/D632)*100,0)</f>
        <v>63</v>
      </c>
      <c r="G632" t="s">
        <v>74</v>
      </c>
      <c r="H632">
        <v>87</v>
      </c>
      <c r="I632">
        <f>ROUND(IFERROR(E632/H632,0),2)</f>
        <v>68.66</v>
      </c>
      <c r="J632" t="s">
        <v>21</v>
      </c>
      <c r="K632" t="s">
        <v>22</v>
      </c>
      <c r="L632">
        <v>1556686800</v>
      </c>
      <c r="M632">
        <v>1557637200</v>
      </c>
      <c r="N632" s="5">
        <f>(((L632/60)/60)/24)+DATE(1970,1,1)</f>
        <v>43586.208333333328</v>
      </c>
      <c r="O632" s="5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RIGHT(R632,LEN(R632)-FIND("/",R632))</f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ROUND((E633/D633)*100,0)</f>
        <v>310</v>
      </c>
      <c r="G633" t="s">
        <v>20</v>
      </c>
      <c r="H633">
        <v>3063</v>
      </c>
      <c r="I633">
        <f>ROUND(IFERROR(E633/H633,0),2)</f>
        <v>59.99</v>
      </c>
      <c r="J633" t="s">
        <v>21</v>
      </c>
      <c r="K633" t="s">
        <v>22</v>
      </c>
      <c r="L633">
        <v>1553576400</v>
      </c>
      <c r="M633">
        <v>1553922000</v>
      </c>
      <c r="N633" s="5">
        <f>(((L633/60)/60)/24)+DATE(1970,1,1)</f>
        <v>43550.208333333328</v>
      </c>
      <c r="O633" s="5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LEFT(R633,FIND("/",R633)-1)</f>
        <v>theater</v>
      </c>
      <c r="T633" t="str">
        <f>RIGHT(R633,LEN(R633)-FIND("/",R633))</f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ROUND((E634/D634)*100,0)</f>
        <v>43</v>
      </c>
      <c r="G634" t="s">
        <v>47</v>
      </c>
      <c r="H634">
        <v>278</v>
      </c>
      <c r="I634">
        <f>ROUND(IFERROR(E634/H634,0),2)</f>
        <v>111.16</v>
      </c>
      <c r="J634" t="s">
        <v>21</v>
      </c>
      <c r="K634" t="s">
        <v>22</v>
      </c>
      <c r="L634">
        <v>1414904400</v>
      </c>
      <c r="M634">
        <v>1416463200</v>
      </c>
      <c r="N634" s="5">
        <f>(((L634/60)/60)/24)+DATE(1970,1,1)</f>
        <v>41945.208333333336</v>
      </c>
      <c r="O634" s="5">
        <f>(((M634/60)/60)/24)+DATE(1970,1,1)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RIGHT(R634,LEN(R634)-FIND("/",R634))</f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ROUND((E635/D635)*100,0)</f>
        <v>83</v>
      </c>
      <c r="G635" t="s">
        <v>14</v>
      </c>
      <c r="H635">
        <v>105</v>
      </c>
      <c r="I635">
        <f>ROUND(IFERROR(E635/H635,0),2)</f>
        <v>53.04</v>
      </c>
      <c r="J635" t="s">
        <v>21</v>
      </c>
      <c r="K635" t="s">
        <v>22</v>
      </c>
      <c r="L635">
        <v>1446876000</v>
      </c>
      <c r="M635">
        <v>1447221600</v>
      </c>
      <c r="N635" s="5">
        <f>(((L635/60)/60)/24)+DATE(1970,1,1)</f>
        <v>42315.25</v>
      </c>
      <c r="O635" s="5">
        <f>(((M635/60)/60)/24)+DATE(1970,1,1)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RIGHT(R635,LEN(R635)-FIND("/",R635))</f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ROUND((E636/D636)*100,0)</f>
        <v>79</v>
      </c>
      <c r="G636" t="s">
        <v>74</v>
      </c>
      <c r="H636">
        <v>1658</v>
      </c>
      <c r="I636">
        <f>ROUND(IFERROR(E636/H636,0),2)</f>
        <v>55.99</v>
      </c>
      <c r="J636" t="s">
        <v>21</v>
      </c>
      <c r="K636" t="s">
        <v>22</v>
      </c>
      <c r="L636">
        <v>1490418000</v>
      </c>
      <c r="M636">
        <v>1491627600</v>
      </c>
      <c r="N636" s="5">
        <f>(((L636/60)/60)/24)+DATE(1970,1,1)</f>
        <v>42819.208333333328</v>
      </c>
      <c r="O636" s="5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RIGHT(R636,LEN(R636)-FIND("/",R636))</f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ROUND((E637/D637)*100,0)</f>
        <v>114</v>
      </c>
      <c r="G637" t="s">
        <v>20</v>
      </c>
      <c r="H637">
        <v>2266</v>
      </c>
      <c r="I637">
        <f>ROUND(IFERROR(E637/H637,0),2)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5">
        <f>(((L637/60)/60)/24)+DATE(1970,1,1)</f>
        <v>41314.25</v>
      </c>
      <c r="O637" s="5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LEFT(R637,FIND("/",R637)-1)</f>
        <v>film &amp; video</v>
      </c>
      <c r="T637" t="str">
        <f>RIGHT(R637,LEN(R637)-FIND("/",R637))</f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ROUND((E638/D638)*100,0)</f>
        <v>65</v>
      </c>
      <c r="G638" t="s">
        <v>14</v>
      </c>
      <c r="H638">
        <v>2604</v>
      </c>
      <c r="I638">
        <f>ROUND(IFERROR(E638/H638,0),2)</f>
        <v>49</v>
      </c>
      <c r="J638" t="s">
        <v>36</v>
      </c>
      <c r="K638" t="s">
        <v>37</v>
      </c>
      <c r="L638">
        <v>1326866400</v>
      </c>
      <c r="M638">
        <v>1330754400</v>
      </c>
      <c r="N638" s="5">
        <f>(((L638/60)/60)/24)+DATE(1970,1,1)</f>
        <v>40926.25</v>
      </c>
      <c r="O638" s="5">
        <f>(((M638/60)/60)/24)+DATE(1970,1,1)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RIGHT(R638,LEN(R638)-FIND("/",R638))</f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ROUND((E639/D639)*100,0)</f>
        <v>79</v>
      </c>
      <c r="G639" t="s">
        <v>14</v>
      </c>
      <c r="H639">
        <v>65</v>
      </c>
      <c r="I639">
        <f>ROUND(IFERROR(E639/H639,0),2)</f>
        <v>103.85</v>
      </c>
      <c r="J639" t="s">
        <v>21</v>
      </c>
      <c r="K639" t="s">
        <v>22</v>
      </c>
      <c r="L639">
        <v>1479103200</v>
      </c>
      <c r="M639">
        <v>1479794400</v>
      </c>
      <c r="N639" s="5">
        <f>(((L639/60)/60)/24)+DATE(1970,1,1)</f>
        <v>42688.25</v>
      </c>
      <c r="O639" s="5">
        <f>(((M639/60)/60)/24)+DATE(1970,1,1)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RIGHT(R639,LEN(R639)-FIND("/",R639))</f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ROUND((E640/D640)*100,0)</f>
        <v>11</v>
      </c>
      <c r="G640" t="s">
        <v>14</v>
      </c>
      <c r="H640">
        <v>94</v>
      </c>
      <c r="I640">
        <f>ROUND(IFERROR(E640/H640,0),2)</f>
        <v>99.13</v>
      </c>
      <c r="J640" t="s">
        <v>21</v>
      </c>
      <c r="K640" t="s">
        <v>22</v>
      </c>
      <c r="L640">
        <v>1280206800</v>
      </c>
      <c r="M640">
        <v>1281243600</v>
      </c>
      <c r="N640" s="5">
        <f>(((L640/60)/60)/24)+DATE(1970,1,1)</f>
        <v>40386.208333333336</v>
      </c>
      <c r="O640" s="5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RIGHT(R640,LEN(R640)-FIND("/",R640))</f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ROUND((E641/D641)*100,0)</f>
        <v>56</v>
      </c>
      <c r="G641" t="s">
        <v>47</v>
      </c>
      <c r="H641">
        <v>45</v>
      </c>
      <c r="I641">
        <f>ROUND(IFERROR(E641/H641,0),2)</f>
        <v>107.38</v>
      </c>
      <c r="J641" t="s">
        <v>21</v>
      </c>
      <c r="K641" t="s">
        <v>22</v>
      </c>
      <c r="L641">
        <v>1532754000</v>
      </c>
      <c r="M641">
        <v>1532754000</v>
      </c>
      <c r="N641" s="5">
        <f>(((L641/60)/60)/24)+DATE(1970,1,1)</f>
        <v>43309.208333333328</v>
      </c>
      <c r="O641" s="5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RIGHT(R641,LEN(R641)-FIND("/",R641))</f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ROUND((E642/D642)*100,0)</f>
        <v>17</v>
      </c>
      <c r="G642" t="s">
        <v>14</v>
      </c>
      <c r="H642">
        <v>257</v>
      </c>
      <c r="I642">
        <f>ROUND(IFERROR(E642/H642,0),2)</f>
        <v>76.92</v>
      </c>
      <c r="J642" t="s">
        <v>21</v>
      </c>
      <c r="K642" t="s">
        <v>22</v>
      </c>
      <c r="L642">
        <v>1453096800</v>
      </c>
      <c r="M642">
        <v>1453356000</v>
      </c>
      <c r="N642" s="5">
        <f>(((L642/60)/60)/24)+DATE(1970,1,1)</f>
        <v>42387.25</v>
      </c>
      <c r="O642" s="5">
        <f>(((M642/60)/60)/24)+DATE(1970,1,1)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RIGHT(R642,LEN(R642)-FIND("/",R642))</f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ROUND((E643/D643)*100,0)</f>
        <v>120</v>
      </c>
      <c r="G643" t="s">
        <v>20</v>
      </c>
      <c r="H643">
        <v>194</v>
      </c>
      <c r="I643">
        <f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5">
        <f>(((L643/60)/60)/24)+DATE(1970,1,1)</f>
        <v>42786.25</v>
      </c>
      <c r="O643" s="5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ROUND((E644/D644)*100,0)</f>
        <v>145</v>
      </c>
      <c r="G644" t="s">
        <v>20</v>
      </c>
      <c r="H644">
        <v>129</v>
      </c>
      <c r="I644">
        <f>ROUND(IFERROR(E644/H644,0),2)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5">
        <f>(((L644/60)/60)/24)+DATE(1970,1,1)</f>
        <v>43451.25</v>
      </c>
      <c r="O644" s="5">
        <f>(((M644/60)/60)/24)+DATE(1970,1,1)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LEFT(R644,FIND("/",R644)-1)</f>
        <v>technology</v>
      </c>
      <c r="T644" t="str">
        <f>RIGHT(R644,LEN(R644)-FIND("/",R644))</f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ROUND((E645/D645)*100,0)</f>
        <v>221</v>
      </c>
      <c r="G645" t="s">
        <v>20</v>
      </c>
      <c r="H645">
        <v>375</v>
      </c>
      <c r="I645">
        <f>ROUND(IFERROR(E645/H645,0),2)</f>
        <v>87.96</v>
      </c>
      <c r="J645" t="s">
        <v>21</v>
      </c>
      <c r="K645" t="s">
        <v>22</v>
      </c>
      <c r="L645">
        <v>1488348000</v>
      </c>
      <c r="M645">
        <v>1489899600</v>
      </c>
      <c r="N645" s="5">
        <f>(((L645/60)/60)/24)+DATE(1970,1,1)</f>
        <v>42795.25</v>
      </c>
      <c r="O645" s="5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LEFT(R645,FIND("/",R645)-1)</f>
        <v>theater</v>
      </c>
      <c r="T645" t="str">
        <f>RIGHT(R645,LEN(R645)-FIND("/",R645))</f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ROUND((E646/D646)*100,0)</f>
        <v>48</v>
      </c>
      <c r="G646" t="s">
        <v>14</v>
      </c>
      <c r="H646">
        <v>2928</v>
      </c>
      <c r="I646">
        <f>ROUND(IFERROR(E646/H646,0),2)</f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>(((L646/60)/60)/24)+DATE(1970,1,1)</f>
        <v>43452.25</v>
      </c>
      <c r="O646" s="5">
        <f>(((M646/60)/60)/24)+DATE(1970,1,1)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RIGHT(R646,LEN(R646)-FIND("/",R646))</f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ROUND((E647/D647)*100,0)</f>
        <v>93</v>
      </c>
      <c r="G647" t="s">
        <v>14</v>
      </c>
      <c r="H647">
        <v>4697</v>
      </c>
      <c r="I647">
        <f>ROUND(IFERROR(E647/H647,0),2)</f>
        <v>38</v>
      </c>
      <c r="J647" t="s">
        <v>21</v>
      </c>
      <c r="K647" t="s">
        <v>22</v>
      </c>
      <c r="L647">
        <v>1537938000</v>
      </c>
      <c r="M647">
        <v>1539752400</v>
      </c>
      <c r="N647" s="5">
        <f>(((L647/60)/60)/24)+DATE(1970,1,1)</f>
        <v>43369.208333333328</v>
      </c>
      <c r="O647" s="5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RIGHT(R647,LEN(R647)-FIND("/",R647))</f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ROUND((E648/D648)*100,0)</f>
        <v>89</v>
      </c>
      <c r="G648" t="s">
        <v>14</v>
      </c>
      <c r="H648">
        <v>2915</v>
      </c>
      <c r="I648">
        <f>ROUND(IFERROR(E648/H648,0),2)</f>
        <v>30</v>
      </c>
      <c r="J648" t="s">
        <v>21</v>
      </c>
      <c r="K648" t="s">
        <v>22</v>
      </c>
      <c r="L648">
        <v>1363150800</v>
      </c>
      <c r="M648">
        <v>1364101200</v>
      </c>
      <c r="N648" s="5">
        <f>(((L648/60)/60)/24)+DATE(1970,1,1)</f>
        <v>41346.208333333336</v>
      </c>
      <c r="O648" s="5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RIGHT(R648,LEN(R648)-FIND("/",R648))</f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ROUND((E649/D649)*100,0)</f>
        <v>41</v>
      </c>
      <c r="G649" t="s">
        <v>14</v>
      </c>
      <c r="H649">
        <v>18</v>
      </c>
      <c r="I649">
        <f>ROUND(IFERROR(E649/H649,0),2)</f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>(((L649/60)/60)/24)+DATE(1970,1,1)</f>
        <v>43199.208333333328</v>
      </c>
      <c r="O649" s="5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RIGHT(R649,LEN(R649)-FIND("/",R649))</f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ROUND((E650/D650)*100,0)</f>
        <v>63</v>
      </c>
      <c r="G650" t="s">
        <v>74</v>
      </c>
      <c r="H650">
        <v>723</v>
      </c>
      <c r="I650">
        <f>ROUND(IFERROR(E650/H650,0),2)</f>
        <v>85.99</v>
      </c>
      <c r="J650" t="s">
        <v>21</v>
      </c>
      <c r="K650" t="s">
        <v>22</v>
      </c>
      <c r="L650">
        <v>1499317200</v>
      </c>
      <c r="M650">
        <v>1500872400</v>
      </c>
      <c r="N650" s="5">
        <f>(((L650/60)/60)/24)+DATE(1970,1,1)</f>
        <v>42922.208333333328</v>
      </c>
      <c r="O650" s="5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RIGHT(R650,LEN(R650)-FIND("/",R650))</f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ROUND((E651/D651)*100,0)</f>
        <v>48</v>
      </c>
      <c r="G651" t="s">
        <v>14</v>
      </c>
      <c r="H651">
        <v>602</v>
      </c>
      <c r="I651">
        <f>ROUND(IFERROR(E651/H651,0),2)</f>
        <v>98.01</v>
      </c>
      <c r="J651" t="s">
        <v>98</v>
      </c>
      <c r="K651" t="s">
        <v>99</v>
      </c>
      <c r="L651">
        <v>1287550800</v>
      </c>
      <c r="M651">
        <v>1288501200</v>
      </c>
      <c r="N651" s="5">
        <f>(((L651/60)/60)/24)+DATE(1970,1,1)</f>
        <v>40471.208333333336</v>
      </c>
      <c r="O651" s="5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RIGHT(R651,LEN(R651)-FIND("/",R651))</f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ROUND((E652/D652)*100,0)</f>
        <v>2</v>
      </c>
      <c r="G652" t="s">
        <v>14</v>
      </c>
      <c r="H652">
        <v>1</v>
      </c>
      <c r="I652">
        <f>ROUND(IFERROR(E652/H652,0),2)</f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>(((L652/60)/60)/24)+DATE(1970,1,1)</f>
        <v>41828.208333333336</v>
      </c>
      <c r="O652" s="5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RIGHT(R652,LEN(R652)-FIND("/",R652))</f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ROUND((E653/D653)*100,0)</f>
        <v>88</v>
      </c>
      <c r="G653" t="s">
        <v>14</v>
      </c>
      <c r="H653">
        <v>3868</v>
      </c>
      <c r="I653">
        <f>ROUND(IFERROR(E653/H653,0),2)</f>
        <v>44.99</v>
      </c>
      <c r="J653" t="s">
        <v>107</v>
      </c>
      <c r="K653" t="s">
        <v>108</v>
      </c>
      <c r="L653">
        <v>1393048800</v>
      </c>
      <c r="M653">
        <v>1394344800</v>
      </c>
      <c r="N653" s="5">
        <f>(((L653/60)/60)/24)+DATE(1970,1,1)</f>
        <v>41692.25</v>
      </c>
      <c r="O653" s="5">
        <f>(((M653/60)/60)/24)+DATE(1970,1,1)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RIGHT(R653,LEN(R653)-FIND("/",R653))</f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ROUND((E654/D654)*100,0)</f>
        <v>127</v>
      </c>
      <c r="G654" t="s">
        <v>20</v>
      </c>
      <c r="H654">
        <v>409</v>
      </c>
      <c r="I654">
        <f>ROUND(IFERROR(E654/H654,0),2)</f>
        <v>31.01</v>
      </c>
      <c r="J654" t="s">
        <v>21</v>
      </c>
      <c r="K654" t="s">
        <v>22</v>
      </c>
      <c r="L654">
        <v>1470373200</v>
      </c>
      <c r="M654">
        <v>1474088400</v>
      </c>
      <c r="N654" s="5">
        <f>(((L654/60)/60)/24)+DATE(1970,1,1)</f>
        <v>42587.208333333328</v>
      </c>
      <c r="O654" s="5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LEFT(R654,FIND("/",R654)-1)</f>
        <v>technology</v>
      </c>
      <c r="T654" t="str">
        <f>RIGHT(R654,LEN(R654)-FIND("/",R654))</f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ROUND((E655/D655)*100,0)</f>
        <v>2339</v>
      </c>
      <c r="G655" t="s">
        <v>20</v>
      </c>
      <c r="H655">
        <v>234</v>
      </c>
      <c r="I655">
        <f>ROUND(IFERROR(E655/H655,0),2)</f>
        <v>59.97</v>
      </c>
      <c r="J655" t="s">
        <v>21</v>
      </c>
      <c r="K655" t="s">
        <v>22</v>
      </c>
      <c r="L655">
        <v>1460091600</v>
      </c>
      <c r="M655">
        <v>1460264400</v>
      </c>
      <c r="N655" s="5">
        <f>(((L655/60)/60)/24)+DATE(1970,1,1)</f>
        <v>42468.208333333328</v>
      </c>
      <c r="O655" s="5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LEFT(R655,FIND("/",R655)-1)</f>
        <v>technology</v>
      </c>
      <c r="T655" t="str">
        <f>RIGHT(R655,LEN(R655)-FIND("/",R655))</f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ROUND((E656/D656)*100,0)</f>
        <v>508</v>
      </c>
      <c r="G656" t="s">
        <v>20</v>
      </c>
      <c r="H656">
        <v>3016</v>
      </c>
      <c r="I656">
        <f>ROUND(IFERROR(E656/H656,0),2)</f>
        <v>59</v>
      </c>
      <c r="J656" t="s">
        <v>21</v>
      </c>
      <c r="K656" t="s">
        <v>22</v>
      </c>
      <c r="L656">
        <v>1440392400</v>
      </c>
      <c r="M656">
        <v>1440824400</v>
      </c>
      <c r="N656" s="5">
        <f>(((L656/60)/60)/24)+DATE(1970,1,1)</f>
        <v>42240.208333333328</v>
      </c>
      <c r="O656" s="5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LEFT(R656,FIND("/",R656)-1)</f>
        <v>music</v>
      </c>
      <c r="T656" t="str">
        <f>RIGHT(R656,LEN(R656)-FIND("/",R656))</f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ROUND((E657/D657)*100,0)</f>
        <v>191</v>
      </c>
      <c r="G657" t="s">
        <v>20</v>
      </c>
      <c r="H657">
        <v>264</v>
      </c>
      <c r="I657">
        <f>ROUND(IFERROR(E657/H657,0),2)</f>
        <v>50.05</v>
      </c>
      <c r="J657" t="s">
        <v>21</v>
      </c>
      <c r="K657" t="s">
        <v>22</v>
      </c>
      <c r="L657">
        <v>1488434400</v>
      </c>
      <c r="M657">
        <v>1489554000</v>
      </c>
      <c r="N657" s="5">
        <f>(((L657/60)/60)/24)+DATE(1970,1,1)</f>
        <v>42796.25</v>
      </c>
      <c r="O657" s="5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LEFT(R657,FIND("/",R657)-1)</f>
        <v>photography</v>
      </c>
      <c r="T657" t="str">
        <f>RIGHT(R657,LEN(R657)-FIND("/",R657))</f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ROUND((E658/D658)*100,0)</f>
        <v>42</v>
      </c>
      <c r="G658" t="s">
        <v>14</v>
      </c>
      <c r="H658">
        <v>504</v>
      </c>
      <c r="I658">
        <f>ROUND(IFERROR(E658/H658,0),2)</f>
        <v>98.97</v>
      </c>
      <c r="J658" t="s">
        <v>26</v>
      </c>
      <c r="K658" t="s">
        <v>27</v>
      </c>
      <c r="L658">
        <v>1514440800</v>
      </c>
      <c r="M658">
        <v>1514872800</v>
      </c>
      <c r="N658" s="5">
        <f>(((L658/60)/60)/24)+DATE(1970,1,1)</f>
        <v>43097.25</v>
      </c>
      <c r="O658" s="5">
        <f>(((M658/60)/60)/24)+DATE(1970,1,1)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RIGHT(R658,LEN(R658)-FIND("/",R658))</f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ROUND((E659/D659)*100,0)</f>
        <v>8</v>
      </c>
      <c r="G659" t="s">
        <v>14</v>
      </c>
      <c r="H659">
        <v>14</v>
      </c>
      <c r="I659">
        <f>ROUND(IFERROR(E659/H659,0),2)</f>
        <v>58.86</v>
      </c>
      <c r="J659" t="s">
        <v>21</v>
      </c>
      <c r="K659" t="s">
        <v>22</v>
      </c>
      <c r="L659">
        <v>1514354400</v>
      </c>
      <c r="M659">
        <v>1515736800</v>
      </c>
      <c r="N659" s="5">
        <f>(((L659/60)/60)/24)+DATE(1970,1,1)</f>
        <v>43096.25</v>
      </c>
      <c r="O659" s="5">
        <f>(((M659/60)/60)/24)+DATE(1970,1,1)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RIGHT(R659,LEN(R659)-FIND("/",R659))</f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ROUND((E660/D660)*100,0)</f>
        <v>60</v>
      </c>
      <c r="G660" t="s">
        <v>74</v>
      </c>
      <c r="H660">
        <v>390</v>
      </c>
      <c r="I660">
        <f>ROUND(IFERROR(E660/H660,0),2)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5">
        <f>(((L660/60)/60)/24)+DATE(1970,1,1)</f>
        <v>42246.208333333328</v>
      </c>
      <c r="O660" s="5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RIGHT(R660,LEN(R660)-FIND("/",R660))</f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ROUND((E661/D661)*100,0)</f>
        <v>47</v>
      </c>
      <c r="G661" t="s">
        <v>14</v>
      </c>
      <c r="H661">
        <v>750</v>
      </c>
      <c r="I661">
        <f>ROUND(IFERROR(E661/H661,0),2)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5">
        <f>(((L661/60)/60)/24)+DATE(1970,1,1)</f>
        <v>40570.25</v>
      </c>
      <c r="O661" s="5">
        <f>(((M661/60)/60)/24)+DATE(1970,1,1)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RIGHT(R661,LEN(R661)-FIND("/",R661))</f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ROUND((E662/D662)*100,0)</f>
        <v>82</v>
      </c>
      <c r="G662" t="s">
        <v>14</v>
      </c>
      <c r="H662">
        <v>77</v>
      </c>
      <c r="I662">
        <f>ROUND(IFERROR(E662/H662,0),2)</f>
        <v>96.6</v>
      </c>
      <c r="J662" t="s">
        <v>21</v>
      </c>
      <c r="K662" t="s">
        <v>22</v>
      </c>
      <c r="L662">
        <v>1440133200</v>
      </c>
      <c r="M662">
        <v>1440910800</v>
      </c>
      <c r="N662" s="5">
        <f>(((L662/60)/60)/24)+DATE(1970,1,1)</f>
        <v>42237.208333333328</v>
      </c>
      <c r="O662" s="5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RIGHT(R662,LEN(R662)-FIND("/",R662))</f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ROUND((E663/D663)*100,0)</f>
        <v>54</v>
      </c>
      <c r="G663" t="s">
        <v>14</v>
      </c>
      <c r="H663">
        <v>752</v>
      </c>
      <c r="I663">
        <f>ROUND(IFERROR(E663/H663,0),2)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5">
        <f>(((L663/60)/60)/24)+DATE(1970,1,1)</f>
        <v>40996.208333333336</v>
      </c>
      <c r="O663" s="5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RIGHT(R663,LEN(R663)-FIND("/",R663))</f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ROUND((E664/D664)*100,0)</f>
        <v>98</v>
      </c>
      <c r="G664" t="s">
        <v>14</v>
      </c>
      <c r="H664">
        <v>131</v>
      </c>
      <c r="I664">
        <f>ROUND(IFERROR(E664/H664,0),2)</f>
        <v>67.98</v>
      </c>
      <c r="J664" t="s">
        <v>21</v>
      </c>
      <c r="K664" t="s">
        <v>22</v>
      </c>
      <c r="L664">
        <v>1544335200</v>
      </c>
      <c r="M664">
        <v>1544680800</v>
      </c>
      <c r="N664" s="5">
        <f>(((L664/60)/60)/24)+DATE(1970,1,1)</f>
        <v>43443.25</v>
      </c>
      <c r="O664" s="5">
        <f>(((M664/60)/60)/24)+DATE(1970,1,1)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RIGHT(R664,LEN(R664)-FIND("/",R664))</f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ROUND((E665/D665)*100,0)</f>
        <v>77</v>
      </c>
      <c r="G665" t="s">
        <v>14</v>
      </c>
      <c r="H665">
        <v>87</v>
      </c>
      <c r="I665">
        <f>ROUND(IFERROR(E665/H665,0),2)</f>
        <v>88.78</v>
      </c>
      <c r="J665" t="s">
        <v>21</v>
      </c>
      <c r="K665" t="s">
        <v>22</v>
      </c>
      <c r="L665">
        <v>1286427600</v>
      </c>
      <c r="M665">
        <v>1288414800</v>
      </c>
      <c r="N665" s="5">
        <f>(((L665/60)/60)/24)+DATE(1970,1,1)</f>
        <v>40458.208333333336</v>
      </c>
      <c r="O665" s="5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RIGHT(R665,LEN(R665)-FIND("/",R665))</f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ROUND((E666/D666)*100,0)</f>
        <v>33</v>
      </c>
      <c r="G666" t="s">
        <v>14</v>
      </c>
      <c r="H666">
        <v>1063</v>
      </c>
      <c r="I666">
        <f>ROUND(IFERROR(E666/H666,0),2)</f>
        <v>25</v>
      </c>
      <c r="J666" t="s">
        <v>21</v>
      </c>
      <c r="K666" t="s">
        <v>22</v>
      </c>
      <c r="L666">
        <v>1329717600</v>
      </c>
      <c r="M666">
        <v>1330581600</v>
      </c>
      <c r="N666" s="5">
        <f>(((L666/60)/60)/24)+DATE(1970,1,1)</f>
        <v>40959.25</v>
      </c>
      <c r="O666" s="5">
        <f>(((M666/60)/60)/24)+DATE(1970,1,1)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RIGHT(R666,LEN(R666)-FIND("/",R666))</f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ROUND((E667/D667)*100,0)</f>
        <v>240</v>
      </c>
      <c r="G667" t="s">
        <v>20</v>
      </c>
      <c r="H667">
        <v>272</v>
      </c>
      <c r="I667">
        <f>ROUND(IFERROR(E667/H667,0),2)</f>
        <v>44.92</v>
      </c>
      <c r="J667" t="s">
        <v>21</v>
      </c>
      <c r="K667" t="s">
        <v>22</v>
      </c>
      <c r="L667">
        <v>1310187600</v>
      </c>
      <c r="M667">
        <v>1311397200</v>
      </c>
      <c r="N667" s="5">
        <f>(((L667/60)/60)/24)+DATE(1970,1,1)</f>
        <v>40733.208333333336</v>
      </c>
      <c r="O667" s="5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LEFT(R667,FIND("/",R667)-1)</f>
        <v>film &amp; video</v>
      </c>
      <c r="T667" t="str">
        <f>RIGHT(R667,LEN(R667)-FIND("/",R667))</f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ROUND((E668/D668)*100,0)</f>
        <v>64</v>
      </c>
      <c r="G668" t="s">
        <v>74</v>
      </c>
      <c r="H668">
        <v>25</v>
      </c>
      <c r="I668">
        <f>ROUND(IFERROR(E668/H668,0),2)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>(((L668/60)/60)/24)+DATE(1970,1,1)</f>
        <v>41516.208333333336</v>
      </c>
      <c r="O668" s="5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RIGHT(R668,LEN(R668)-FIND("/",R668))</f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ROUND((E669/D669)*100,0)</f>
        <v>176</v>
      </c>
      <c r="G669" t="s">
        <v>20</v>
      </c>
      <c r="H669">
        <v>419</v>
      </c>
      <c r="I669">
        <f>ROUND(IFERROR(E669/H669,0),2)</f>
        <v>29.01</v>
      </c>
      <c r="J669" t="s">
        <v>21</v>
      </c>
      <c r="K669" t="s">
        <v>22</v>
      </c>
      <c r="L669">
        <v>1410325200</v>
      </c>
      <c r="M669">
        <v>1411102800</v>
      </c>
      <c r="N669" s="5">
        <f>(((L669/60)/60)/24)+DATE(1970,1,1)</f>
        <v>41892.208333333336</v>
      </c>
      <c r="O669" s="5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LEFT(R669,FIND("/",R669)-1)</f>
        <v>journalism</v>
      </c>
      <c r="T669" t="str">
        <f>RIGHT(R669,LEN(R669)-FIND("/",R669))</f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ROUND((E670/D670)*100,0)</f>
        <v>20</v>
      </c>
      <c r="G670" t="s">
        <v>14</v>
      </c>
      <c r="H670">
        <v>76</v>
      </c>
      <c r="I670">
        <f>ROUND(IFERROR(E670/H670,0),2)</f>
        <v>73.59</v>
      </c>
      <c r="J670" t="s">
        <v>21</v>
      </c>
      <c r="K670" t="s">
        <v>22</v>
      </c>
      <c r="L670">
        <v>1343797200</v>
      </c>
      <c r="M670">
        <v>1344834000</v>
      </c>
      <c r="N670" s="5">
        <f>(((L670/60)/60)/24)+DATE(1970,1,1)</f>
        <v>41122.208333333336</v>
      </c>
      <c r="O670" s="5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RIGHT(R670,LEN(R670)-FIND("/",R670))</f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ROUND((E671/D671)*100,0)</f>
        <v>359</v>
      </c>
      <c r="G671" t="s">
        <v>20</v>
      </c>
      <c r="H671">
        <v>1621</v>
      </c>
      <c r="I671">
        <f>ROUND(IFERROR(E671/H671,0),2)</f>
        <v>107.97</v>
      </c>
      <c r="J671" t="s">
        <v>107</v>
      </c>
      <c r="K671" t="s">
        <v>108</v>
      </c>
      <c r="L671">
        <v>1498453200</v>
      </c>
      <c r="M671">
        <v>1499230800</v>
      </c>
      <c r="N671" s="5">
        <f>(((L671/60)/60)/24)+DATE(1970,1,1)</f>
        <v>42912.208333333328</v>
      </c>
      <c r="O671" s="5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RIGHT(R671,LEN(R671)-FIND("/",R671))</f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ROUND((E672/D672)*100,0)</f>
        <v>469</v>
      </c>
      <c r="G672" t="s">
        <v>20</v>
      </c>
      <c r="H672">
        <v>1101</v>
      </c>
      <c r="I672">
        <f>ROUND(IFERROR(E672/H672,0),2)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5">
        <f>(((L672/60)/60)/24)+DATE(1970,1,1)</f>
        <v>42425.25</v>
      </c>
      <c r="O672" s="5">
        <f>(((M672/60)/60)/24)+DATE(1970,1,1)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LEFT(R672,FIND("/",R672)-1)</f>
        <v>music</v>
      </c>
      <c r="T672" t="str">
        <f>RIGHT(R672,LEN(R672)-FIND("/",R672))</f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ROUND((E673/D673)*100,0)</f>
        <v>122</v>
      </c>
      <c r="G673" t="s">
        <v>20</v>
      </c>
      <c r="H673">
        <v>1073</v>
      </c>
      <c r="I673">
        <f>ROUND(IFERROR(E673/H673,0),2)</f>
        <v>111.02</v>
      </c>
      <c r="J673" t="s">
        <v>21</v>
      </c>
      <c r="K673" t="s">
        <v>22</v>
      </c>
      <c r="L673">
        <v>1280552400</v>
      </c>
      <c r="M673">
        <v>1280898000</v>
      </c>
      <c r="N673" s="5">
        <f>(((L673/60)/60)/24)+DATE(1970,1,1)</f>
        <v>40390.208333333336</v>
      </c>
      <c r="O673" s="5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LEFT(R673,FIND("/",R673)-1)</f>
        <v>theater</v>
      </c>
      <c r="T673" t="str">
        <f>RIGHT(R673,LEN(R673)-FIND("/",R673))</f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ROUND((E674/D674)*100,0)</f>
        <v>56</v>
      </c>
      <c r="G674" t="s">
        <v>14</v>
      </c>
      <c r="H674">
        <v>4428</v>
      </c>
      <c r="I674">
        <f>ROUND(IFERROR(E674/H674,0),2)</f>
        <v>25</v>
      </c>
      <c r="J674" t="s">
        <v>26</v>
      </c>
      <c r="K674" t="s">
        <v>27</v>
      </c>
      <c r="L674">
        <v>1521608400</v>
      </c>
      <c r="M674">
        <v>1522472400</v>
      </c>
      <c r="N674" s="5">
        <f>(((L674/60)/60)/24)+DATE(1970,1,1)</f>
        <v>43180.208333333328</v>
      </c>
      <c r="O674" s="5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RIGHT(R674,LEN(R674)-FIND("/",R674))</f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ROUND((E675/D675)*100,0)</f>
        <v>44</v>
      </c>
      <c r="G675" t="s">
        <v>14</v>
      </c>
      <c r="H675">
        <v>58</v>
      </c>
      <c r="I675">
        <f>ROUND(IFERROR(E675/H675,0),2)</f>
        <v>42.16</v>
      </c>
      <c r="J675" t="s">
        <v>107</v>
      </c>
      <c r="K675" t="s">
        <v>108</v>
      </c>
      <c r="L675">
        <v>1460696400</v>
      </c>
      <c r="M675">
        <v>1462510800</v>
      </c>
      <c r="N675" s="5">
        <f>(((L675/60)/60)/24)+DATE(1970,1,1)</f>
        <v>42475.208333333328</v>
      </c>
      <c r="O675" s="5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RIGHT(R675,LEN(R675)-FIND("/",R675))</f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ROUND((E676/D676)*100,0)</f>
        <v>34</v>
      </c>
      <c r="G676" t="s">
        <v>74</v>
      </c>
      <c r="H676">
        <v>1218</v>
      </c>
      <c r="I676">
        <f>ROUND(IFERROR(E676/H676,0),2)</f>
        <v>47</v>
      </c>
      <c r="J676" t="s">
        <v>21</v>
      </c>
      <c r="K676" t="s">
        <v>22</v>
      </c>
      <c r="L676">
        <v>1313730000</v>
      </c>
      <c r="M676">
        <v>1317790800</v>
      </c>
      <c r="N676" s="5">
        <f>(((L676/60)/60)/24)+DATE(1970,1,1)</f>
        <v>40774.208333333336</v>
      </c>
      <c r="O676" s="5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RIGHT(R676,LEN(R676)-FIND("/",R676))</f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ROUND((E677/D677)*100,0)</f>
        <v>123</v>
      </c>
      <c r="G677" t="s">
        <v>20</v>
      </c>
      <c r="H677">
        <v>331</v>
      </c>
      <c r="I677">
        <f>ROUND(IFERROR(E677/H677,0),2)</f>
        <v>36.04</v>
      </c>
      <c r="J677" t="s">
        <v>21</v>
      </c>
      <c r="K677" t="s">
        <v>22</v>
      </c>
      <c r="L677">
        <v>1568178000</v>
      </c>
      <c r="M677">
        <v>1568782800</v>
      </c>
      <c r="N677" s="5">
        <f>(((L677/60)/60)/24)+DATE(1970,1,1)</f>
        <v>43719.208333333328</v>
      </c>
      <c r="O677" s="5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LEFT(R677,FIND("/",R677)-1)</f>
        <v>journalism</v>
      </c>
      <c r="T677" t="str">
        <f>RIGHT(R677,LEN(R677)-FIND("/",R677))</f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ROUND((E678/D678)*100,0)</f>
        <v>190</v>
      </c>
      <c r="G678" t="s">
        <v>20</v>
      </c>
      <c r="H678">
        <v>1170</v>
      </c>
      <c r="I678">
        <f>ROUND(IFERROR(E678/H678,0),2)</f>
        <v>101.04</v>
      </c>
      <c r="J678" t="s">
        <v>21</v>
      </c>
      <c r="K678" t="s">
        <v>22</v>
      </c>
      <c r="L678">
        <v>1348635600</v>
      </c>
      <c r="M678">
        <v>1349413200</v>
      </c>
      <c r="N678" s="5">
        <f>(((L678/60)/60)/24)+DATE(1970,1,1)</f>
        <v>41178.208333333336</v>
      </c>
      <c r="O678" s="5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RIGHT(R678,LEN(R678)-FIND("/",R678))</f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ROUND((E679/D679)*100,0)</f>
        <v>84</v>
      </c>
      <c r="G679" t="s">
        <v>14</v>
      </c>
      <c r="H679">
        <v>111</v>
      </c>
      <c r="I679">
        <f>ROUND(IFERROR(E679/H679,0),2)</f>
        <v>39.93</v>
      </c>
      <c r="J679" t="s">
        <v>21</v>
      </c>
      <c r="K679" t="s">
        <v>22</v>
      </c>
      <c r="L679">
        <v>1468126800</v>
      </c>
      <c r="M679">
        <v>1472446800</v>
      </c>
      <c r="N679" s="5">
        <f>(((L679/60)/60)/24)+DATE(1970,1,1)</f>
        <v>42561.208333333328</v>
      </c>
      <c r="O679" s="5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RIGHT(R679,LEN(R679)-FIND("/",R679))</f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ROUND((E680/D680)*100,0)</f>
        <v>18</v>
      </c>
      <c r="G680" t="s">
        <v>74</v>
      </c>
      <c r="H680">
        <v>215</v>
      </c>
      <c r="I680">
        <f>ROUND(IFERROR(E680/H680,0),2)</f>
        <v>83.16</v>
      </c>
      <c r="J680" t="s">
        <v>21</v>
      </c>
      <c r="K680" t="s">
        <v>22</v>
      </c>
      <c r="L680">
        <v>1547877600</v>
      </c>
      <c r="M680">
        <v>1548050400</v>
      </c>
      <c r="N680" s="5">
        <f>(((L680/60)/60)/24)+DATE(1970,1,1)</f>
        <v>43484.25</v>
      </c>
      <c r="O680" s="5">
        <f>(((M680/60)/60)/24)+DATE(1970,1,1)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RIGHT(R680,LEN(R680)-FIND("/",R680))</f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ROUND((E681/D681)*100,0)</f>
        <v>1037</v>
      </c>
      <c r="G681" t="s">
        <v>20</v>
      </c>
      <c r="H681">
        <v>363</v>
      </c>
      <c r="I681">
        <f>ROUND(IFERROR(E681/H681,0),2)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5">
        <f>(((L681/60)/60)/24)+DATE(1970,1,1)</f>
        <v>43756.208333333328</v>
      </c>
      <c r="O681" s="5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LEFT(R681,FIND("/",R681)-1)</f>
        <v>food</v>
      </c>
      <c r="T681" t="str">
        <f>RIGHT(R681,LEN(R681)-FIND("/",R681))</f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ROUND((E682/D682)*100,0)</f>
        <v>97</v>
      </c>
      <c r="G682" t="s">
        <v>14</v>
      </c>
      <c r="H682">
        <v>2955</v>
      </c>
      <c r="I682">
        <f>ROUND(IFERROR(E682/H682,0),2)</f>
        <v>47.99</v>
      </c>
      <c r="J682" t="s">
        <v>21</v>
      </c>
      <c r="K682" t="s">
        <v>22</v>
      </c>
      <c r="L682">
        <v>1576303200</v>
      </c>
      <c r="M682">
        <v>1576476000</v>
      </c>
      <c r="N682" s="5">
        <f>(((L682/60)/60)/24)+DATE(1970,1,1)</f>
        <v>43813.25</v>
      </c>
      <c r="O682" s="5">
        <f>(((M682/60)/60)/24)+DATE(1970,1,1)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RIGHT(R682,LEN(R682)-FIND("/",R682))</f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ROUND((E683/D683)*100,0)</f>
        <v>86</v>
      </c>
      <c r="G683" t="s">
        <v>14</v>
      </c>
      <c r="H683">
        <v>1657</v>
      </c>
      <c r="I683">
        <f>ROUND(IFERROR(E683/H683,0),2)</f>
        <v>95.98</v>
      </c>
      <c r="J683" t="s">
        <v>21</v>
      </c>
      <c r="K683" t="s">
        <v>22</v>
      </c>
      <c r="L683">
        <v>1324447200</v>
      </c>
      <c r="M683">
        <v>1324965600</v>
      </c>
      <c r="N683" s="5">
        <f>(((L683/60)/60)/24)+DATE(1970,1,1)</f>
        <v>40898.25</v>
      </c>
      <c r="O683" s="5">
        <f>(((M683/60)/60)/24)+DATE(1970,1,1)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RIGHT(R683,LEN(R683)-FIND("/",R683))</f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ROUND((E684/D684)*100,0)</f>
        <v>150</v>
      </c>
      <c r="G684" t="s">
        <v>20</v>
      </c>
      <c r="H684">
        <v>103</v>
      </c>
      <c r="I684">
        <f>ROUND(IFERROR(E684/H684,0),2)</f>
        <v>78.73</v>
      </c>
      <c r="J684" t="s">
        <v>21</v>
      </c>
      <c r="K684" t="s">
        <v>22</v>
      </c>
      <c r="L684">
        <v>1386741600</v>
      </c>
      <c r="M684">
        <v>1387519200</v>
      </c>
      <c r="N684" s="5">
        <f>(((L684/60)/60)/24)+DATE(1970,1,1)</f>
        <v>41619.25</v>
      </c>
      <c r="O684" s="5">
        <f>(((M684/60)/60)/24)+DATE(1970,1,1)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RIGHT(R684,LEN(R684)-FIND("/",R684))</f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ROUND((E685/D685)*100,0)</f>
        <v>358</v>
      </c>
      <c r="G685" t="s">
        <v>20</v>
      </c>
      <c r="H685">
        <v>147</v>
      </c>
      <c r="I685">
        <f>ROUND(IFERROR(E685/H685,0),2)</f>
        <v>56.08</v>
      </c>
      <c r="J685" t="s">
        <v>21</v>
      </c>
      <c r="K685" t="s">
        <v>22</v>
      </c>
      <c r="L685">
        <v>1537074000</v>
      </c>
      <c r="M685">
        <v>1537246800</v>
      </c>
      <c r="N685" s="5">
        <f>(((L685/60)/60)/24)+DATE(1970,1,1)</f>
        <v>43359.208333333328</v>
      </c>
      <c r="O685" s="5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RIGHT(R685,LEN(R685)-FIND("/",R685))</f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ROUND((E686/D686)*100,0)</f>
        <v>543</v>
      </c>
      <c r="G686" t="s">
        <v>20</v>
      </c>
      <c r="H686">
        <v>110</v>
      </c>
      <c r="I686">
        <f>ROUND(IFERROR(E686/H686,0),2)</f>
        <v>69.09</v>
      </c>
      <c r="J686" t="s">
        <v>15</v>
      </c>
      <c r="K686" t="s">
        <v>16</v>
      </c>
      <c r="L686">
        <v>1277787600</v>
      </c>
      <c r="M686">
        <v>1279515600</v>
      </c>
      <c r="N686" s="5">
        <f>(((L686/60)/60)/24)+DATE(1970,1,1)</f>
        <v>40358.208333333336</v>
      </c>
      <c r="O686" s="5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LEFT(R686,FIND("/",R686)-1)</f>
        <v>publishing</v>
      </c>
      <c r="T686" t="str">
        <f>RIGHT(R686,LEN(R686)-FIND("/",R686))</f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ROUND((E687/D687)*100,0)</f>
        <v>68</v>
      </c>
      <c r="G687" t="s">
        <v>14</v>
      </c>
      <c r="H687">
        <v>926</v>
      </c>
      <c r="I687">
        <f>ROUND(IFERROR(E687/H687,0),2)</f>
        <v>102.05</v>
      </c>
      <c r="J687" t="s">
        <v>15</v>
      </c>
      <c r="K687" t="s">
        <v>16</v>
      </c>
      <c r="L687">
        <v>1440306000</v>
      </c>
      <c r="M687">
        <v>1442379600</v>
      </c>
      <c r="N687" s="5">
        <f>(((L687/60)/60)/24)+DATE(1970,1,1)</f>
        <v>42239.208333333328</v>
      </c>
      <c r="O687" s="5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RIGHT(R687,LEN(R687)-FIND("/",R687))</f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ROUND((E688/D688)*100,0)</f>
        <v>192</v>
      </c>
      <c r="G688" t="s">
        <v>20</v>
      </c>
      <c r="H688">
        <v>134</v>
      </c>
      <c r="I688">
        <f>ROUND(IFERROR(E688/H688,0),2)</f>
        <v>107.32</v>
      </c>
      <c r="J688" t="s">
        <v>21</v>
      </c>
      <c r="K688" t="s">
        <v>22</v>
      </c>
      <c r="L688">
        <v>1522126800</v>
      </c>
      <c r="M688">
        <v>1523077200</v>
      </c>
      <c r="N688" s="5">
        <f>(((L688/60)/60)/24)+DATE(1970,1,1)</f>
        <v>43186.208333333328</v>
      </c>
      <c r="O688" s="5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LEFT(R688,FIND("/",R688)-1)</f>
        <v>technology</v>
      </c>
      <c r="T688" t="str">
        <f>RIGHT(R688,LEN(R688)-FIND("/",R688))</f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ROUND((E689/D689)*100,0)</f>
        <v>932</v>
      </c>
      <c r="G689" t="s">
        <v>20</v>
      </c>
      <c r="H689">
        <v>269</v>
      </c>
      <c r="I689">
        <f>ROUND(IFERROR(E689/H689,0),2)</f>
        <v>51.97</v>
      </c>
      <c r="J689" t="s">
        <v>21</v>
      </c>
      <c r="K689" t="s">
        <v>22</v>
      </c>
      <c r="L689">
        <v>1489298400</v>
      </c>
      <c r="M689">
        <v>1489554000</v>
      </c>
      <c r="N689" s="5">
        <f>(((L689/60)/60)/24)+DATE(1970,1,1)</f>
        <v>42806.25</v>
      </c>
      <c r="O689" s="5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LEFT(R689,FIND("/",R689)-1)</f>
        <v>theater</v>
      </c>
      <c r="T689" t="str">
        <f>RIGHT(R689,LEN(R689)-FIND("/",R689))</f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ROUND((E690/D690)*100,0)</f>
        <v>429</v>
      </c>
      <c r="G690" t="s">
        <v>20</v>
      </c>
      <c r="H690">
        <v>175</v>
      </c>
      <c r="I690">
        <f>ROUND(IFERROR(E690/H690,0),2)</f>
        <v>71.14</v>
      </c>
      <c r="J690" t="s">
        <v>21</v>
      </c>
      <c r="K690" t="s">
        <v>22</v>
      </c>
      <c r="L690">
        <v>1547100000</v>
      </c>
      <c r="M690">
        <v>1548482400</v>
      </c>
      <c r="N690" s="5">
        <f>(((L690/60)/60)/24)+DATE(1970,1,1)</f>
        <v>43475.25</v>
      </c>
      <c r="O690" s="5">
        <f>(((M690/60)/60)/24)+DATE(1970,1,1)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LEFT(R690,FIND("/",R690)-1)</f>
        <v>film &amp; video</v>
      </c>
      <c r="T690" t="str">
        <f>RIGHT(R690,LEN(R690)-FIND("/",R690))</f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ROUND((E691/D691)*100,0)</f>
        <v>101</v>
      </c>
      <c r="G691" t="s">
        <v>20</v>
      </c>
      <c r="H691">
        <v>69</v>
      </c>
      <c r="I691">
        <f>ROUND(IFERROR(E691/H691,0),2)</f>
        <v>106.49</v>
      </c>
      <c r="J691" t="s">
        <v>21</v>
      </c>
      <c r="K691" t="s">
        <v>22</v>
      </c>
      <c r="L691">
        <v>1383022800</v>
      </c>
      <c r="M691">
        <v>1384063200</v>
      </c>
      <c r="N691" s="5">
        <f>(((L691/60)/60)/24)+DATE(1970,1,1)</f>
        <v>41576.208333333336</v>
      </c>
      <c r="O691" s="5">
        <f>(((M691/60)/60)/24)+DATE(1970,1,1)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LEFT(R691,FIND("/",R691)-1)</f>
        <v>technology</v>
      </c>
      <c r="T691" t="str">
        <f>RIGHT(R691,LEN(R691)-FIND("/",R691))</f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ROUND((E692/D692)*100,0)</f>
        <v>227</v>
      </c>
      <c r="G692" t="s">
        <v>20</v>
      </c>
      <c r="H692">
        <v>190</v>
      </c>
      <c r="I692">
        <f>ROUND(IFERROR(E692/H692,0),2)</f>
        <v>42.94</v>
      </c>
      <c r="J692" t="s">
        <v>21</v>
      </c>
      <c r="K692" t="s">
        <v>22</v>
      </c>
      <c r="L692">
        <v>1322373600</v>
      </c>
      <c r="M692">
        <v>1322892000</v>
      </c>
      <c r="N692" s="5">
        <f>(((L692/60)/60)/24)+DATE(1970,1,1)</f>
        <v>40874.25</v>
      </c>
      <c r="O692" s="5">
        <f>(((M692/60)/60)/24)+DATE(1970,1,1)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LEFT(R692,FIND("/",R692)-1)</f>
        <v>film &amp; video</v>
      </c>
      <c r="T692" t="str">
        <f>RIGHT(R692,LEN(R692)-FIND("/",R692))</f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ROUND((E693/D693)*100,0)</f>
        <v>142</v>
      </c>
      <c r="G693" t="s">
        <v>20</v>
      </c>
      <c r="H693">
        <v>237</v>
      </c>
      <c r="I693">
        <f>ROUND(IFERROR(E693/H693,0),2)</f>
        <v>30.04</v>
      </c>
      <c r="J693" t="s">
        <v>21</v>
      </c>
      <c r="K693" t="s">
        <v>22</v>
      </c>
      <c r="L693">
        <v>1349240400</v>
      </c>
      <c r="M693">
        <v>1350709200</v>
      </c>
      <c r="N693" s="5">
        <f>(((L693/60)/60)/24)+DATE(1970,1,1)</f>
        <v>41185.208333333336</v>
      </c>
      <c r="O693" s="5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LEFT(R693,FIND("/",R693)-1)</f>
        <v>film &amp; video</v>
      </c>
      <c r="T693" t="str">
        <f>RIGHT(R693,LEN(R693)-FIND("/",R693))</f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ROUND((E694/D694)*100,0)</f>
        <v>91</v>
      </c>
      <c r="G694" t="s">
        <v>14</v>
      </c>
      <c r="H694">
        <v>77</v>
      </c>
      <c r="I694">
        <f>ROUND(IFERROR(E694/H694,0),2)</f>
        <v>70.62</v>
      </c>
      <c r="J694" t="s">
        <v>40</v>
      </c>
      <c r="K694" t="s">
        <v>41</v>
      </c>
      <c r="L694">
        <v>1562648400</v>
      </c>
      <c r="M694">
        <v>1564203600</v>
      </c>
      <c r="N694" s="5">
        <f>(((L694/60)/60)/24)+DATE(1970,1,1)</f>
        <v>43655.208333333328</v>
      </c>
      <c r="O694" s="5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RIGHT(R694,LEN(R694)-FIND("/",R694))</f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ROUND((E695/D695)*100,0)</f>
        <v>64</v>
      </c>
      <c r="G695" t="s">
        <v>14</v>
      </c>
      <c r="H695">
        <v>1748</v>
      </c>
      <c r="I695">
        <f>ROUND(IFERROR(E695/H695,0),2)</f>
        <v>66.02</v>
      </c>
      <c r="J695" t="s">
        <v>21</v>
      </c>
      <c r="K695" t="s">
        <v>22</v>
      </c>
      <c r="L695">
        <v>1508216400</v>
      </c>
      <c r="M695">
        <v>1509685200</v>
      </c>
      <c r="N695" s="5">
        <f>(((L695/60)/60)/24)+DATE(1970,1,1)</f>
        <v>43025.208333333328</v>
      </c>
      <c r="O695" s="5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RIGHT(R695,LEN(R695)-FIND("/",R695))</f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ROUND((E696/D696)*100,0)</f>
        <v>84</v>
      </c>
      <c r="G696" t="s">
        <v>14</v>
      </c>
      <c r="H696">
        <v>79</v>
      </c>
      <c r="I696">
        <f>ROUND(IFERROR(E696/H696,0),2)</f>
        <v>96.91</v>
      </c>
      <c r="J696" t="s">
        <v>21</v>
      </c>
      <c r="K696" t="s">
        <v>22</v>
      </c>
      <c r="L696">
        <v>1511762400</v>
      </c>
      <c r="M696">
        <v>1514959200</v>
      </c>
      <c r="N696" s="5">
        <f>(((L696/60)/60)/24)+DATE(1970,1,1)</f>
        <v>43066.25</v>
      </c>
      <c r="O696" s="5">
        <f>(((M696/60)/60)/24)+DATE(1970,1,1)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RIGHT(R696,LEN(R696)-FIND("/",R696))</f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ROUND((E697/D697)*100,0)</f>
        <v>134</v>
      </c>
      <c r="G697" t="s">
        <v>20</v>
      </c>
      <c r="H697">
        <v>196</v>
      </c>
      <c r="I697">
        <f>ROUND(IFERROR(E697/H697,0),2)</f>
        <v>62.87</v>
      </c>
      <c r="J697" t="s">
        <v>107</v>
      </c>
      <c r="K697" t="s">
        <v>108</v>
      </c>
      <c r="L697">
        <v>1447480800</v>
      </c>
      <c r="M697">
        <v>1448863200</v>
      </c>
      <c r="N697" s="5">
        <f>(((L697/60)/60)/24)+DATE(1970,1,1)</f>
        <v>42322.25</v>
      </c>
      <c r="O697" s="5">
        <f>(((M697/60)/60)/24)+DATE(1970,1,1)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LEFT(R697,FIND("/",R697)-1)</f>
        <v>music</v>
      </c>
      <c r="T697" t="str">
        <f>RIGHT(R697,LEN(R697)-FIND("/",R697))</f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ROUND((E698/D698)*100,0)</f>
        <v>59</v>
      </c>
      <c r="G698" t="s">
        <v>14</v>
      </c>
      <c r="H698">
        <v>889</v>
      </c>
      <c r="I698">
        <f>ROUND(IFERROR(E698/H698,0),2)</f>
        <v>108.99</v>
      </c>
      <c r="J698" t="s">
        <v>21</v>
      </c>
      <c r="K698" t="s">
        <v>22</v>
      </c>
      <c r="L698">
        <v>1429506000</v>
      </c>
      <c r="M698">
        <v>1429592400</v>
      </c>
      <c r="N698" s="5">
        <f>(((L698/60)/60)/24)+DATE(1970,1,1)</f>
        <v>42114.208333333328</v>
      </c>
      <c r="O698" s="5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RIGHT(R698,LEN(R698)-FIND("/",R698))</f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ROUND((E699/D699)*100,0)</f>
        <v>153</v>
      </c>
      <c r="G699" t="s">
        <v>20</v>
      </c>
      <c r="H699">
        <v>7295</v>
      </c>
      <c r="I699">
        <f>ROUND(IFERROR(E699/H699,0),2)</f>
        <v>27</v>
      </c>
      <c r="J699" t="s">
        <v>21</v>
      </c>
      <c r="K699" t="s">
        <v>22</v>
      </c>
      <c r="L699">
        <v>1522472400</v>
      </c>
      <c r="M699">
        <v>1522645200</v>
      </c>
      <c r="N699" s="5">
        <f>(((L699/60)/60)/24)+DATE(1970,1,1)</f>
        <v>43190.208333333328</v>
      </c>
      <c r="O699" s="5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LEFT(R699,FIND("/",R699)-1)</f>
        <v>music</v>
      </c>
      <c r="T699" t="str">
        <f>RIGHT(R699,LEN(R699)-FIND("/",R699))</f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ROUND((E700/D700)*100,0)</f>
        <v>447</v>
      </c>
      <c r="G700" t="s">
        <v>20</v>
      </c>
      <c r="H700">
        <v>2893</v>
      </c>
      <c r="I700">
        <f>ROUND(IFERROR(E700/H700,0),2)</f>
        <v>65</v>
      </c>
      <c r="J700" t="s">
        <v>15</v>
      </c>
      <c r="K700" t="s">
        <v>16</v>
      </c>
      <c r="L700">
        <v>1322114400</v>
      </c>
      <c r="M700">
        <v>1323324000</v>
      </c>
      <c r="N700" s="5">
        <f>(((L700/60)/60)/24)+DATE(1970,1,1)</f>
        <v>40871.25</v>
      </c>
      <c r="O700" s="5">
        <f>(((M700/60)/60)/24)+DATE(1970,1,1)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RIGHT(R700,LEN(R700)-FIND("/",R700))</f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ROUND((E701/D701)*100,0)</f>
        <v>84</v>
      </c>
      <c r="G701" t="s">
        <v>14</v>
      </c>
      <c r="H701">
        <v>56</v>
      </c>
      <c r="I701">
        <f>ROUND(IFERROR(E701/H701,0),2)</f>
        <v>111.52</v>
      </c>
      <c r="J701" t="s">
        <v>21</v>
      </c>
      <c r="K701" t="s">
        <v>22</v>
      </c>
      <c r="L701">
        <v>1561438800</v>
      </c>
      <c r="M701">
        <v>1561525200</v>
      </c>
      <c r="N701" s="5">
        <f>(((L701/60)/60)/24)+DATE(1970,1,1)</f>
        <v>43641.208333333328</v>
      </c>
      <c r="O701" s="5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RIGHT(R701,LEN(R701)-FIND("/",R701))</f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ROUND((E702/D702)*100,0)</f>
        <v>3</v>
      </c>
      <c r="G702" t="s">
        <v>14</v>
      </c>
      <c r="H702">
        <v>1</v>
      </c>
      <c r="I702">
        <f>ROUND(IFERROR(E702/H702,0),2)</f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>(((L702/60)/60)/24)+DATE(1970,1,1)</f>
        <v>40203.25</v>
      </c>
      <c r="O702" s="5">
        <f>(((M702/60)/60)/24)+DATE(1970,1,1)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RIGHT(R702,LEN(R702)-FIND("/",R702))</f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ROUND((E703/D703)*100,0)</f>
        <v>175</v>
      </c>
      <c r="G703" t="s">
        <v>20</v>
      </c>
      <c r="H703">
        <v>820</v>
      </c>
      <c r="I703">
        <f>ROUND(IFERROR(E703/H703,0),2)</f>
        <v>110.99</v>
      </c>
      <c r="J703" t="s">
        <v>21</v>
      </c>
      <c r="K703" t="s">
        <v>22</v>
      </c>
      <c r="L703">
        <v>1301202000</v>
      </c>
      <c r="M703">
        <v>1301806800</v>
      </c>
      <c r="N703" s="5">
        <f>(((L703/60)/60)/24)+DATE(1970,1,1)</f>
        <v>40629.208333333336</v>
      </c>
      <c r="O703" s="5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LEFT(R703,FIND("/",R703)-1)</f>
        <v>theater</v>
      </c>
      <c r="T703" t="str">
        <f>RIGHT(R703,LEN(R703)-FIND("/",R703))</f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ROUND((E704/D704)*100,0)</f>
        <v>54</v>
      </c>
      <c r="G704" t="s">
        <v>14</v>
      </c>
      <c r="H704">
        <v>83</v>
      </c>
      <c r="I704">
        <f>ROUND(IFERROR(E704/H704,0),2)</f>
        <v>56.75</v>
      </c>
      <c r="J704" t="s">
        <v>21</v>
      </c>
      <c r="K704" t="s">
        <v>22</v>
      </c>
      <c r="L704">
        <v>1374469200</v>
      </c>
      <c r="M704">
        <v>1374901200</v>
      </c>
      <c r="N704" s="5">
        <f>(((L704/60)/60)/24)+DATE(1970,1,1)</f>
        <v>41477.208333333336</v>
      </c>
      <c r="O704" s="5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RIGHT(R704,LEN(R704)-FIND("/",R704))</f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ROUND((E705/D705)*100,0)</f>
        <v>312</v>
      </c>
      <c r="G705" t="s">
        <v>20</v>
      </c>
      <c r="H705">
        <v>2038</v>
      </c>
      <c r="I705">
        <f>ROUND(IFERROR(E705/H705,0),2)</f>
        <v>97.02</v>
      </c>
      <c r="J705" t="s">
        <v>21</v>
      </c>
      <c r="K705" t="s">
        <v>22</v>
      </c>
      <c r="L705">
        <v>1334984400</v>
      </c>
      <c r="M705">
        <v>1336453200</v>
      </c>
      <c r="N705" s="5">
        <f>(((L705/60)/60)/24)+DATE(1970,1,1)</f>
        <v>41020.208333333336</v>
      </c>
      <c r="O705" s="5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LEFT(R705,FIND("/",R705)-1)</f>
        <v>publishing</v>
      </c>
      <c r="T705" t="str">
        <f>RIGHT(R705,LEN(R705)-FIND("/",R705))</f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ROUND((E706/D706)*100,0)</f>
        <v>123</v>
      </c>
      <c r="G706" t="s">
        <v>20</v>
      </c>
      <c r="H706">
        <v>116</v>
      </c>
      <c r="I706">
        <f>ROUND(IFERROR(E706/H706,0),2)</f>
        <v>92.09</v>
      </c>
      <c r="J706" t="s">
        <v>21</v>
      </c>
      <c r="K706" t="s">
        <v>22</v>
      </c>
      <c r="L706">
        <v>1467608400</v>
      </c>
      <c r="M706">
        <v>1468904400</v>
      </c>
      <c r="N706" s="5">
        <f>(((L706/60)/60)/24)+DATE(1970,1,1)</f>
        <v>42555.208333333328</v>
      </c>
      <c r="O706" s="5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LEFT(R706,FIND("/",R706)-1)</f>
        <v>film &amp; video</v>
      </c>
      <c r="T706" t="str">
        <f>RIGHT(R706,LEN(R706)-FIND("/",R706))</f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ROUND((E707/D707)*100,0)</f>
        <v>99</v>
      </c>
      <c r="G707" t="s">
        <v>14</v>
      </c>
      <c r="H707">
        <v>2025</v>
      </c>
      <c r="I707">
        <f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5">
        <f>(((L707/60)/60)/24)+DATE(1970,1,1)</f>
        <v>41619.25</v>
      </c>
      <c r="O707" s="5">
        <f>(((M707/60)/60)/24)+DATE(1970,1,1)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RIGHT(R707,LEN(R707)-FIND("/",R707))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ROUND((E708/D708)*100,0)</f>
        <v>128</v>
      </c>
      <c r="G708" t="s">
        <v>20</v>
      </c>
      <c r="H708">
        <v>1345</v>
      </c>
      <c r="I708">
        <f>ROUND(IFERROR(E708/H708,0),2)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5">
        <f>(((L708/60)/60)/24)+DATE(1970,1,1)</f>
        <v>43471.25</v>
      </c>
      <c r="O708" s="5">
        <f>(((M708/60)/60)/24)+DATE(1970,1,1)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LEFT(R708,FIND("/",R708)-1)</f>
        <v>technology</v>
      </c>
      <c r="T708" t="str">
        <f>RIGHT(R708,LEN(R708)-FIND("/",R708))</f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ROUND((E709/D709)*100,0)</f>
        <v>159</v>
      </c>
      <c r="G709" t="s">
        <v>20</v>
      </c>
      <c r="H709">
        <v>168</v>
      </c>
      <c r="I709">
        <f>ROUND(IFERROR(E709/H709,0),2)</f>
        <v>68.92</v>
      </c>
      <c r="J709" t="s">
        <v>21</v>
      </c>
      <c r="K709" t="s">
        <v>22</v>
      </c>
      <c r="L709">
        <v>1544248800</v>
      </c>
      <c r="M709">
        <v>1547359200</v>
      </c>
      <c r="N709" s="5">
        <f>(((L709/60)/60)/24)+DATE(1970,1,1)</f>
        <v>43442.25</v>
      </c>
      <c r="O709" s="5">
        <f>(((M709/60)/60)/24)+DATE(1970,1,1)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RIGHT(R709,LEN(R709)-FIND("/",R709))</f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ROUND((E710/D710)*100,0)</f>
        <v>707</v>
      </c>
      <c r="G710" t="s">
        <v>20</v>
      </c>
      <c r="H710">
        <v>137</v>
      </c>
      <c r="I710">
        <f>ROUND(IFERROR(E710/H710,0),2)</f>
        <v>87.74</v>
      </c>
      <c r="J710" t="s">
        <v>98</v>
      </c>
      <c r="K710" t="s">
        <v>99</v>
      </c>
      <c r="L710">
        <v>1495429200</v>
      </c>
      <c r="M710">
        <v>1496293200</v>
      </c>
      <c r="N710" s="5">
        <f>(((L710/60)/60)/24)+DATE(1970,1,1)</f>
        <v>42877.208333333328</v>
      </c>
      <c r="O710" s="5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LEFT(R710,FIND("/",R710)-1)</f>
        <v>theater</v>
      </c>
      <c r="T710" t="str">
        <f>RIGHT(R710,LEN(R710)-FIND("/",R710))</f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ROUND((E711/D711)*100,0)</f>
        <v>142</v>
      </c>
      <c r="G711" t="s">
        <v>20</v>
      </c>
      <c r="H711">
        <v>186</v>
      </c>
      <c r="I711">
        <f>ROUND(IFERROR(E711/H711,0),2)</f>
        <v>75.02</v>
      </c>
      <c r="J711" t="s">
        <v>107</v>
      </c>
      <c r="K711" t="s">
        <v>108</v>
      </c>
      <c r="L711">
        <v>1334811600</v>
      </c>
      <c r="M711">
        <v>1335416400</v>
      </c>
      <c r="N711" s="5">
        <f>(((L711/60)/60)/24)+DATE(1970,1,1)</f>
        <v>41018.208333333336</v>
      </c>
      <c r="O711" s="5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RIGHT(R711,LEN(R711)-FIND("/",R711))</f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ROUND((E712/D712)*100,0)</f>
        <v>148</v>
      </c>
      <c r="G712" t="s">
        <v>20</v>
      </c>
      <c r="H712">
        <v>125</v>
      </c>
      <c r="I712">
        <f>ROUND(IFERROR(E712/H712,0),2)</f>
        <v>50.86</v>
      </c>
      <c r="J712" t="s">
        <v>21</v>
      </c>
      <c r="K712" t="s">
        <v>22</v>
      </c>
      <c r="L712">
        <v>1531544400</v>
      </c>
      <c r="M712">
        <v>1532149200</v>
      </c>
      <c r="N712" s="5">
        <f>(((L712/60)/60)/24)+DATE(1970,1,1)</f>
        <v>43295.208333333328</v>
      </c>
      <c r="O712" s="5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LEFT(R712,FIND("/",R712)-1)</f>
        <v>theater</v>
      </c>
      <c r="T712" t="str">
        <f>RIGHT(R712,LEN(R712)-FIND("/",R712))</f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ROUND((E713/D713)*100,0)</f>
        <v>20</v>
      </c>
      <c r="G713" t="s">
        <v>14</v>
      </c>
      <c r="H713">
        <v>14</v>
      </c>
      <c r="I713">
        <f>ROUND(IFERROR(E713/H713,0),2)</f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>(((L713/60)/60)/24)+DATE(1970,1,1)</f>
        <v>42393.25</v>
      </c>
      <c r="O713" s="5">
        <f>(((M713/60)/60)/24)+DATE(1970,1,1)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RIGHT(R713,LEN(R713)-FIND("/",R713))</f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ROUND((E714/D714)*100,0)</f>
        <v>1841</v>
      </c>
      <c r="G714" t="s">
        <v>20</v>
      </c>
      <c r="H714">
        <v>202</v>
      </c>
      <c r="I714">
        <f>ROUND(IFERROR(E714/H714,0),2)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5">
        <f>(((L714/60)/60)/24)+DATE(1970,1,1)</f>
        <v>42559.208333333328</v>
      </c>
      <c r="O714" s="5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RIGHT(R714,LEN(R714)-FIND("/",R714))</f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ROUND((E715/D715)*100,0)</f>
        <v>162</v>
      </c>
      <c r="G715" t="s">
        <v>20</v>
      </c>
      <c r="H715">
        <v>103</v>
      </c>
      <c r="I715">
        <f>ROUND(IFERROR(E715/H715,0),2)</f>
        <v>108.49</v>
      </c>
      <c r="J715" t="s">
        <v>21</v>
      </c>
      <c r="K715" t="s">
        <v>22</v>
      </c>
      <c r="L715">
        <v>1471842000</v>
      </c>
      <c r="M715">
        <v>1472878800</v>
      </c>
      <c r="N715" s="5">
        <f>(((L715/60)/60)/24)+DATE(1970,1,1)</f>
        <v>42604.208333333328</v>
      </c>
      <c r="O715" s="5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LEFT(R715,FIND("/",R715)-1)</f>
        <v>publishing</v>
      </c>
      <c r="T715" t="str">
        <f>RIGHT(R715,LEN(R715)-FIND("/",R715))</f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ROUND((E716/D716)*100,0)</f>
        <v>473</v>
      </c>
      <c r="G716" t="s">
        <v>20</v>
      </c>
      <c r="H716">
        <v>1785</v>
      </c>
      <c r="I716">
        <f>ROUND(IFERROR(E716/H716,0),2)</f>
        <v>101.98</v>
      </c>
      <c r="J716" t="s">
        <v>21</v>
      </c>
      <c r="K716" t="s">
        <v>22</v>
      </c>
      <c r="L716">
        <v>1408424400</v>
      </c>
      <c r="M716">
        <v>1408510800</v>
      </c>
      <c r="N716" s="5">
        <f>(((L716/60)/60)/24)+DATE(1970,1,1)</f>
        <v>41870.208333333336</v>
      </c>
      <c r="O716" s="5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LEFT(R716,FIND("/",R716)-1)</f>
        <v>music</v>
      </c>
      <c r="T716" t="str">
        <f>RIGHT(R716,LEN(R716)-FIND("/",R716))</f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ROUND((E717/D717)*100,0)</f>
        <v>24</v>
      </c>
      <c r="G717" t="s">
        <v>14</v>
      </c>
      <c r="H717">
        <v>656</v>
      </c>
      <c r="I717">
        <f>ROUND(IFERROR(E717/H717,0),2)</f>
        <v>44.01</v>
      </c>
      <c r="J717" t="s">
        <v>21</v>
      </c>
      <c r="K717" t="s">
        <v>22</v>
      </c>
      <c r="L717">
        <v>1281157200</v>
      </c>
      <c r="M717">
        <v>1281589200</v>
      </c>
      <c r="N717" s="5">
        <f>(((L717/60)/60)/24)+DATE(1970,1,1)</f>
        <v>40397.208333333336</v>
      </c>
      <c r="O717" s="5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RIGHT(R717,LEN(R717)-FIND("/",R717))</f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ROUND((E718/D718)*100,0)</f>
        <v>518</v>
      </c>
      <c r="G718" t="s">
        <v>20</v>
      </c>
      <c r="H718">
        <v>157</v>
      </c>
      <c r="I718">
        <f>ROUND(IFERROR(E718/H718,0),2)</f>
        <v>65.94</v>
      </c>
      <c r="J718" t="s">
        <v>21</v>
      </c>
      <c r="K718" t="s">
        <v>22</v>
      </c>
      <c r="L718">
        <v>1373432400</v>
      </c>
      <c r="M718">
        <v>1375851600</v>
      </c>
      <c r="N718" s="5">
        <f>(((L718/60)/60)/24)+DATE(1970,1,1)</f>
        <v>41465.208333333336</v>
      </c>
      <c r="O718" s="5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LEFT(R718,FIND("/",R718)-1)</f>
        <v>theater</v>
      </c>
      <c r="T718" t="str">
        <f>RIGHT(R718,LEN(R718)-FIND("/",R718))</f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ROUND((E719/D719)*100,0)</f>
        <v>248</v>
      </c>
      <c r="G719" t="s">
        <v>20</v>
      </c>
      <c r="H719">
        <v>555</v>
      </c>
      <c r="I719">
        <f>ROUND(IFERROR(E719/H719,0),2)</f>
        <v>24.99</v>
      </c>
      <c r="J719" t="s">
        <v>21</v>
      </c>
      <c r="K719" t="s">
        <v>22</v>
      </c>
      <c r="L719">
        <v>1313989200</v>
      </c>
      <c r="M719">
        <v>1315803600</v>
      </c>
      <c r="N719" s="5">
        <f>(((L719/60)/60)/24)+DATE(1970,1,1)</f>
        <v>40777.208333333336</v>
      </c>
      <c r="O719" s="5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LEFT(R719,FIND("/",R719)-1)</f>
        <v>film &amp; video</v>
      </c>
      <c r="T719" t="str">
        <f>RIGHT(R719,LEN(R719)-FIND("/",R719))</f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ROUND((E720/D720)*100,0)</f>
        <v>100</v>
      </c>
      <c r="G720" t="s">
        <v>20</v>
      </c>
      <c r="H720">
        <v>297</v>
      </c>
      <c r="I720">
        <f>ROUND(IFERROR(E720/H720,0),2)</f>
        <v>28</v>
      </c>
      <c r="J720" t="s">
        <v>21</v>
      </c>
      <c r="K720" t="s">
        <v>22</v>
      </c>
      <c r="L720">
        <v>1371445200</v>
      </c>
      <c r="M720">
        <v>1373691600</v>
      </c>
      <c r="N720" s="5">
        <f>(((L720/60)/60)/24)+DATE(1970,1,1)</f>
        <v>41442.208333333336</v>
      </c>
      <c r="O720" s="5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LEFT(R720,FIND("/",R720)-1)</f>
        <v>technology</v>
      </c>
      <c r="T720" t="str">
        <f>RIGHT(R720,LEN(R720)-FIND("/",R720))</f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ROUND((E721/D721)*100,0)</f>
        <v>153</v>
      </c>
      <c r="G721" t="s">
        <v>20</v>
      </c>
      <c r="H721">
        <v>123</v>
      </c>
      <c r="I721">
        <f>ROUND(IFERROR(E721/H721,0),2)</f>
        <v>85.83</v>
      </c>
      <c r="J721" t="s">
        <v>21</v>
      </c>
      <c r="K721" t="s">
        <v>22</v>
      </c>
      <c r="L721">
        <v>1338267600</v>
      </c>
      <c r="M721">
        <v>1339218000</v>
      </c>
      <c r="N721" s="5">
        <f>(((L721/60)/60)/24)+DATE(1970,1,1)</f>
        <v>41058.208333333336</v>
      </c>
      <c r="O721" s="5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LEFT(R721,FIND("/",R721)-1)</f>
        <v>publishing</v>
      </c>
      <c r="T721" t="str">
        <f>RIGHT(R721,LEN(R721)-FIND("/",R721))</f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ROUND((E722/D722)*100,0)</f>
        <v>37</v>
      </c>
      <c r="G722" t="s">
        <v>74</v>
      </c>
      <c r="H722">
        <v>38</v>
      </c>
      <c r="I722">
        <f>ROUND(IFERROR(E722/H722,0),2)</f>
        <v>84.92</v>
      </c>
      <c r="J722" t="s">
        <v>36</v>
      </c>
      <c r="K722" t="s">
        <v>37</v>
      </c>
      <c r="L722">
        <v>1519192800</v>
      </c>
      <c r="M722">
        <v>1520402400</v>
      </c>
      <c r="N722" s="5">
        <f>(((L722/60)/60)/24)+DATE(1970,1,1)</f>
        <v>43152.25</v>
      </c>
      <c r="O722" s="5">
        <f>(((M722/60)/60)/24)+DATE(1970,1,1)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RIGHT(R722,LEN(R722)-FIND("/",R722))</f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ROUND((E723/D723)*100,0)</f>
        <v>4</v>
      </c>
      <c r="G723" t="s">
        <v>74</v>
      </c>
      <c r="H723">
        <v>60</v>
      </c>
      <c r="I723">
        <f>ROUND(IFERROR(E723/H723,0),2)</f>
        <v>90.48</v>
      </c>
      <c r="J723" t="s">
        <v>21</v>
      </c>
      <c r="K723" t="s">
        <v>22</v>
      </c>
      <c r="L723">
        <v>1522818000</v>
      </c>
      <c r="M723">
        <v>1523336400</v>
      </c>
      <c r="N723" s="5">
        <f>(((L723/60)/60)/24)+DATE(1970,1,1)</f>
        <v>43194.208333333328</v>
      </c>
      <c r="O723" s="5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RIGHT(R723,LEN(R723)-FIND("/",R723))</f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ROUND((E724/D724)*100,0)</f>
        <v>157</v>
      </c>
      <c r="G724" t="s">
        <v>20</v>
      </c>
      <c r="H724">
        <v>3036</v>
      </c>
      <c r="I724">
        <f>ROUND(IFERROR(E724/H724,0),2)</f>
        <v>25</v>
      </c>
      <c r="J724" t="s">
        <v>21</v>
      </c>
      <c r="K724" t="s">
        <v>22</v>
      </c>
      <c r="L724">
        <v>1509948000</v>
      </c>
      <c r="M724">
        <v>1512280800</v>
      </c>
      <c r="N724" s="5">
        <f>(((L724/60)/60)/24)+DATE(1970,1,1)</f>
        <v>43045.25</v>
      </c>
      <c r="O724" s="5">
        <f>(((M724/60)/60)/24)+DATE(1970,1,1)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LEFT(R724,FIND("/",R724)-1)</f>
        <v>film &amp; video</v>
      </c>
      <c r="T724" t="str">
        <f>RIGHT(R724,LEN(R724)-FIND("/",R724))</f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ROUND((E725/D725)*100,0)</f>
        <v>270</v>
      </c>
      <c r="G725" t="s">
        <v>20</v>
      </c>
      <c r="H725">
        <v>144</v>
      </c>
      <c r="I725">
        <f>ROUND(IFERROR(E725/H725,0),2)</f>
        <v>92.01</v>
      </c>
      <c r="J725" t="s">
        <v>26</v>
      </c>
      <c r="K725" t="s">
        <v>27</v>
      </c>
      <c r="L725">
        <v>1456898400</v>
      </c>
      <c r="M725">
        <v>1458709200</v>
      </c>
      <c r="N725" s="5">
        <f>(((L725/60)/60)/24)+DATE(1970,1,1)</f>
        <v>42431.25</v>
      </c>
      <c r="O725" s="5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LEFT(R725,FIND("/",R725)-1)</f>
        <v>theater</v>
      </c>
      <c r="T725" t="str">
        <f>RIGHT(R725,LEN(R725)-FIND("/",R725))</f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ROUND((E726/D726)*100,0)</f>
        <v>134</v>
      </c>
      <c r="G726" t="s">
        <v>20</v>
      </c>
      <c r="H726">
        <v>121</v>
      </c>
      <c r="I726">
        <f>ROUND(IFERROR(E726/H726,0),2)</f>
        <v>93.07</v>
      </c>
      <c r="J726" t="s">
        <v>40</v>
      </c>
      <c r="K726" t="s">
        <v>41</v>
      </c>
      <c r="L726">
        <v>1413954000</v>
      </c>
      <c r="M726">
        <v>1414126800</v>
      </c>
      <c r="N726" s="5">
        <f>(((L726/60)/60)/24)+DATE(1970,1,1)</f>
        <v>41934.208333333336</v>
      </c>
      <c r="O726" s="5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LEFT(R726,FIND("/",R726)-1)</f>
        <v>theater</v>
      </c>
      <c r="T726" t="str">
        <f>RIGHT(R726,LEN(R726)-FIND("/",R726))</f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ROUND((E727/D727)*100,0)</f>
        <v>50</v>
      </c>
      <c r="G727" t="s">
        <v>14</v>
      </c>
      <c r="H727">
        <v>1596</v>
      </c>
      <c r="I727">
        <f>ROUND(IFERROR(E727/H727,0),2)</f>
        <v>61.01</v>
      </c>
      <c r="J727" t="s">
        <v>21</v>
      </c>
      <c r="K727" t="s">
        <v>22</v>
      </c>
      <c r="L727">
        <v>1416031200</v>
      </c>
      <c r="M727">
        <v>1416204000</v>
      </c>
      <c r="N727" s="5">
        <f>(((L727/60)/60)/24)+DATE(1970,1,1)</f>
        <v>41958.25</v>
      </c>
      <c r="O727" s="5">
        <f>(((M727/60)/60)/24)+DATE(1970,1,1)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RIGHT(R727,LEN(R727)-FIND("/",R727))</f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ROUND((E728/D728)*100,0)</f>
        <v>89</v>
      </c>
      <c r="G728" t="s">
        <v>74</v>
      </c>
      <c r="H728">
        <v>524</v>
      </c>
      <c r="I728">
        <f>ROUND(IFERROR(E728/H728,0),2)</f>
        <v>92.04</v>
      </c>
      <c r="J728" t="s">
        <v>21</v>
      </c>
      <c r="K728" t="s">
        <v>22</v>
      </c>
      <c r="L728">
        <v>1287982800</v>
      </c>
      <c r="M728">
        <v>1288501200</v>
      </c>
      <c r="N728" s="5">
        <f>(((L728/60)/60)/24)+DATE(1970,1,1)</f>
        <v>40476.208333333336</v>
      </c>
      <c r="O728" s="5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RIGHT(R728,LEN(R728)-FIND("/",R728))</f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ROUND((E729/D729)*100,0)</f>
        <v>165</v>
      </c>
      <c r="G729" t="s">
        <v>20</v>
      </c>
      <c r="H729">
        <v>181</v>
      </c>
      <c r="I729">
        <f>ROUND(IFERROR(E729/H729,0),2)</f>
        <v>81.13</v>
      </c>
      <c r="J729" t="s">
        <v>21</v>
      </c>
      <c r="K729" t="s">
        <v>22</v>
      </c>
      <c r="L729">
        <v>1547964000</v>
      </c>
      <c r="M729">
        <v>1552971600</v>
      </c>
      <c r="N729" s="5">
        <f>(((L729/60)/60)/24)+DATE(1970,1,1)</f>
        <v>43485.25</v>
      </c>
      <c r="O729" s="5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LEFT(R729,FIND("/",R729)-1)</f>
        <v>technology</v>
      </c>
      <c r="T729" t="str">
        <f>RIGHT(R729,LEN(R729)-FIND("/",R729))</f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ROUND((E730/D730)*100,0)</f>
        <v>18</v>
      </c>
      <c r="G730" t="s">
        <v>14</v>
      </c>
      <c r="H730">
        <v>10</v>
      </c>
      <c r="I730">
        <f>ROUND(IFERROR(E730/H730,0),2)</f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>(((L730/60)/60)/24)+DATE(1970,1,1)</f>
        <v>42515.208333333328</v>
      </c>
      <c r="O730" s="5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RIGHT(R730,LEN(R730)-FIND("/",R730))</f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ROUND((E731/D731)*100,0)</f>
        <v>186</v>
      </c>
      <c r="G731" t="s">
        <v>20</v>
      </c>
      <c r="H731">
        <v>122</v>
      </c>
      <c r="I731">
        <f>ROUND(IFERROR(E731/H731,0),2)</f>
        <v>85.22</v>
      </c>
      <c r="J731" t="s">
        <v>21</v>
      </c>
      <c r="K731" t="s">
        <v>22</v>
      </c>
      <c r="L731">
        <v>1359957600</v>
      </c>
      <c r="M731">
        <v>1360130400</v>
      </c>
      <c r="N731" s="5">
        <f>(((L731/60)/60)/24)+DATE(1970,1,1)</f>
        <v>41309.25</v>
      </c>
      <c r="O731" s="5">
        <f>(((M731/60)/60)/24)+DATE(1970,1,1)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LEFT(R731,FIND("/",R731)-1)</f>
        <v>film &amp; video</v>
      </c>
      <c r="T731" t="str">
        <f>RIGHT(R731,LEN(R731)-FIND("/",R731))</f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ROUND((E732/D732)*100,0)</f>
        <v>413</v>
      </c>
      <c r="G732" t="s">
        <v>20</v>
      </c>
      <c r="H732">
        <v>1071</v>
      </c>
      <c r="I732">
        <f>ROUND(IFERROR(E732/H732,0),2)</f>
        <v>110.97</v>
      </c>
      <c r="J732" t="s">
        <v>15</v>
      </c>
      <c r="K732" t="s">
        <v>16</v>
      </c>
      <c r="L732">
        <v>1432357200</v>
      </c>
      <c r="M732">
        <v>1432875600</v>
      </c>
      <c r="N732" s="5">
        <f>(((L732/60)/60)/24)+DATE(1970,1,1)</f>
        <v>42147.208333333328</v>
      </c>
      <c r="O732" s="5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LEFT(R732,FIND("/",R732)-1)</f>
        <v>technology</v>
      </c>
      <c r="T732" t="str">
        <f>RIGHT(R732,LEN(R732)-FIND("/",R732))</f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ROUND((E733/D733)*100,0)</f>
        <v>90</v>
      </c>
      <c r="G733" t="s">
        <v>74</v>
      </c>
      <c r="H733">
        <v>219</v>
      </c>
      <c r="I733">
        <f>ROUND(IFERROR(E733/H733,0),2)</f>
        <v>32.97</v>
      </c>
      <c r="J733" t="s">
        <v>21</v>
      </c>
      <c r="K733" t="s">
        <v>22</v>
      </c>
      <c r="L733">
        <v>1500786000</v>
      </c>
      <c r="M733">
        <v>1500872400</v>
      </c>
      <c r="N733" s="5">
        <f>(((L733/60)/60)/24)+DATE(1970,1,1)</f>
        <v>42939.208333333328</v>
      </c>
      <c r="O733" s="5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RIGHT(R733,LEN(R733)-FIND("/",R733))</f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ROUND((E734/D734)*100,0)</f>
        <v>92</v>
      </c>
      <c r="G734" t="s">
        <v>14</v>
      </c>
      <c r="H734">
        <v>1121</v>
      </c>
      <c r="I734">
        <f>ROUND(IFERROR(E734/H734,0),2)</f>
        <v>96.01</v>
      </c>
      <c r="J734" t="s">
        <v>21</v>
      </c>
      <c r="K734" t="s">
        <v>22</v>
      </c>
      <c r="L734">
        <v>1490158800</v>
      </c>
      <c r="M734">
        <v>1492146000</v>
      </c>
      <c r="N734" s="5">
        <f>(((L734/60)/60)/24)+DATE(1970,1,1)</f>
        <v>42816.208333333328</v>
      </c>
      <c r="O734" s="5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RIGHT(R734,LEN(R734)-FIND("/",R734))</f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ROUND((E735/D735)*100,0)</f>
        <v>527</v>
      </c>
      <c r="G735" t="s">
        <v>20</v>
      </c>
      <c r="H735">
        <v>980</v>
      </c>
      <c r="I735">
        <f>ROUND(IFERROR(E735/H735,0),2)</f>
        <v>84.97</v>
      </c>
      <c r="J735" t="s">
        <v>21</v>
      </c>
      <c r="K735" t="s">
        <v>22</v>
      </c>
      <c r="L735">
        <v>1406178000</v>
      </c>
      <c r="M735">
        <v>1407301200</v>
      </c>
      <c r="N735" s="5">
        <f>(((L735/60)/60)/24)+DATE(1970,1,1)</f>
        <v>41844.208333333336</v>
      </c>
      <c r="O735" s="5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RIGHT(R735,LEN(R735)-FIND("/",R735))</f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ROUND((E736/D736)*100,0)</f>
        <v>319</v>
      </c>
      <c r="G736" t="s">
        <v>20</v>
      </c>
      <c r="H736">
        <v>536</v>
      </c>
      <c r="I736">
        <f>ROUND(IFERROR(E736/H736,0),2)</f>
        <v>25.01</v>
      </c>
      <c r="J736" t="s">
        <v>21</v>
      </c>
      <c r="K736" t="s">
        <v>22</v>
      </c>
      <c r="L736">
        <v>1485583200</v>
      </c>
      <c r="M736">
        <v>1486620000</v>
      </c>
      <c r="N736" s="5">
        <f>(((L736/60)/60)/24)+DATE(1970,1,1)</f>
        <v>42763.25</v>
      </c>
      <c r="O736" s="5">
        <f>(((M736/60)/60)/24)+DATE(1970,1,1)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LEFT(R736,FIND("/",R736)-1)</f>
        <v>theater</v>
      </c>
      <c r="T736" t="str">
        <f>RIGHT(R736,LEN(R736)-FIND("/",R736))</f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ROUND((E737/D737)*100,0)</f>
        <v>354</v>
      </c>
      <c r="G737" t="s">
        <v>20</v>
      </c>
      <c r="H737">
        <v>1991</v>
      </c>
      <c r="I737">
        <f>ROUND(IFERROR(E737/H737,0),2)</f>
        <v>66</v>
      </c>
      <c r="J737" t="s">
        <v>21</v>
      </c>
      <c r="K737" t="s">
        <v>22</v>
      </c>
      <c r="L737">
        <v>1459314000</v>
      </c>
      <c r="M737">
        <v>1459918800</v>
      </c>
      <c r="N737" s="5">
        <f>(((L737/60)/60)/24)+DATE(1970,1,1)</f>
        <v>42459.208333333328</v>
      </c>
      <c r="O737" s="5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LEFT(R737,FIND("/",R737)-1)</f>
        <v>photography</v>
      </c>
      <c r="T737" t="str">
        <f>RIGHT(R737,LEN(R737)-FIND("/",R737))</f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ROUND((E738/D738)*100,0)</f>
        <v>33</v>
      </c>
      <c r="G738" t="s">
        <v>74</v>
      </c>
      <c r="H738">
        <v>29</v>
      </c>
      <c r="I738">
        <f>ROUND(IFERROR(E738/H738,0),2)</f>
        <v>87.34</v>
      </c>
      <c r="J738" t="s">
        <v>21</v>
      </c>
      <c r="K738" t="s">
        <v>22</v>
      </c>
      <c r="L738">
        <v>1424412000</v>
      </c>
      <c r="M738">
        <v>1424757600</v>
      </c>
      <c r="N738" s="5">
        <f>(((L738/60)/60)/24)+DATE(1970,1,1)</f>
        <v>42055.25</v>
      </c>
      <c r="O738" s="5">
        <f>(((M738/60)/60)/24)+DATE(1970,1,1)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RIGHT(R738,LEN(R738)-FIND("/",R738))</f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ROUND((E739/D739)*100,0)</f>
        <v>136</v>
      </c>
      <c r="G739" t="s">
        <v>20</v>
      </c>
      <c r="H739">
        <v>180</v>
      </c>
      <c r="I739">
        <f>ROUND(IFERROR(E739/H739,0),2)</f>
        <v>27.93</v>
      </c>
      <c r="J739" t="s">
        <v>21</v>
      </c>
      <c r="K739" t="s">
        <v>22</v>
      </c>
      <c r="L739">
        <v>1478844000</v>
      </c>
      <c r="M739">
        <v>1479880800</v>
      </c>
      <c r="N739" s="5">
        <f>(((L739/60)/60)/24)+DATE(1970,1,1)</f>
        <v>42685.25</v>
      </c>
      <c r="O739" s="5">
        <f>(((M739/60)/60)/24)+DATE(1970,1,1)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LEFT(R739,FIND("/",R739)-1)</f>
        <v>music</v>
      </c>
      <c r="T739" t="str">
        <f>RIGHT(R739,LEN(R739)-FIND("/",R739))</f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ROUND((E740/D740)*100,0)</f>
        <v>2</v>
      </c>
      <c r="G740" t="s">
        <v>14</v>
      </c>
      <c r="H740">
        <v>15</v>
      </c>
      <c r="I740">
        <f>ROUND(IFERROR(E740/H740,0),2)</f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>(((L740/60)/60)/24)+DATE(1970,1,1)</f>
        <v>41959.25</v>
      </c>
      <c r="O740" s="5">
        <f>(((M740/60)/60)/24)+DATE(1970,1,1)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RIGHT(R740,LEN(R740)-FIND("/",R740))</f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ROUND((E741/D741)*100,0)</f>
        <v>61</v>
      </c>
      <c r="G741" t="s">
        <v>14</v>
      </c>
      <c r="H741">
        <v>191</v>
      </c>
      <c r="I741">
        <f>ROUND(IFERROR(E741/H741,0),2)</f>
        <v>31.94</v>
      </c>
      <c r="J741" t="s">
        <v>21</v>
      </c>
      <c r="K741" t="s">
        <v>22</v>
      </c>
      <c r="L741">
        <v>1340946000</v>
      </c>
      <c r="M741">
        <v>1341032400</v>
      </c>
      <c r="N741" s="5">
        <f>(((L741/60)/60)/24)+DATE(1970,1,1)</f>
        <v>41089.208333333336</v>
      </c>
      <c r="O741" s="5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RIGHT(R741,LEN(R741)-FIND("/",R741))</f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ROUND((E742/D742)*100,0)</f>
        <v>30</v>
      </c>
      <c r="G742" t="s">
        <v>14</v>
      </c>
      <c r="H742">
        <v>16</v>
      </c>
      <c r="I742">
        <f>ROUND(IFERROR(E742/H742,0),2)</f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>(((L742/60)/60)/24)+DATE(1970,1,1)</f>
        <v>42769.25</v>
      </c>
      <c r="O742" s="5">
        <f>(((M742/60)/60)/24)+DATE(1970,1,1)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RIGHT(R742,LEN(R742)-FIND("/",R742))</f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ROUND((E743/D743)*100,0)</f>
        <v>1179</v>
      </c>
      <c r="G743" t="s">
        <v>20</v>
      </c>
      <c r="H743">
        <v>130</v>
      </c>
      <c r="I743">
        <f>ROUND(IFERROR(E743/H743,0),2)</f>
        <v>108.85</v>
      </c>
      <c r="J743" t="s">
        <v>21</v>
      </c>
      <c r="K743" t="s">
        <v>22</v>
      </c>
      <c r="L743">
        <v>1274590800</v>
      </c>
      <c r="M743">
        <v>1274677200</v>
      </c>
      <c r="N743" s="5">
        <f>(((L743/60)/60)/24)+DATE(1970,1,1)</f>
        <v>40321.208333333336</v>
      </c>
      <c r="O743" s="5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LEFT(R743,FIND("/",R743)-1)</f>
        <v>theater</v>
      </c>
      <c r="T743" t="str">
        <f>RIGHT(R743,LEN(R743)-FIND("/",R743))</f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ROUND((E744/D744)*100,0)</f>
        <v>1126</v>
      </c>
      <c r="G744" t="s">
        <v>20</v>
      </c>
      <c r="H744">
        <v>122</v>
      </c>
      <c r="I744">
        <f>ROUND(IFERROR(E744/H744,0),2)</f>
        <v>110.76</v>
      </c>
      <c r="J744" t="s">
        <v>21</v>
      </c>
      <c r="K744" t="s">
        <v>22</v>
      </c>
      <c r="L744">
        <v>1263880800</v>
      </c>
      <c r="M744">
        <v>1267509600</v>
      </c>
      <c r="N744" s="5">
        <f>(((L744/60)/60)/24)+DATE(1970,1,1)</f>
        <v>40197.25</v>
      </c>
      <c r="O744" s="5">
        <f>(((M744/60)/60)/24)+DATE(1970,1,1)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LEFT(R744,FIND("/",R744)-1)</f>
        <v>music</v>
      </c>
      <c r="T744" t="str">
        <f>RIGHT(R744,LEN(R744)-FIND("/",R744))</f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ROUND((E745/D745)*100,0)</f>
        <v>13</v>
      </c>
      <c r="G745" t="s">
        <v>14</v>
      </c>
      <c r="H745">
        <v>17</v>
      </c>
      <c r="I745">
        <f>ROUND(IFERROR(E745/H745,0),2)</f>
        <v>29.65</v>
      </c>
      <c r="J745" t="s">
        <v>21</v>
      </c>
      <c r="K745" t="s">
        <v>22</v>
      </c>
      <c r="L745">
        <v>1445403600</v>
      </c>
      <c r="M745">
        <v>1445922000</v>
      </c>
      <c r="N745" s="5">
        <f>(((L745/60)/60)/24)+DATE(1970,1,1)</f>
        <v>42298.208333333328</v>
      </c>
      <c r="O745" s="5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RIGHT(R745,LEN(R745)-FIND("/",R745))</f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ROUND((E746/D746)*100,0)</f>
        <v>712</v>
      </c>
      <c r="G746" t="s">
        <v>20</v>
      </c>
      <c r="H746">
        <v>140</v>
      </c>
      <c r="I746">
        <f>ROUND(IFERROR(E746/H746,0),2)</f>
        <v>101.71</v>
      </c>
      <c r="J746" t="s">
        <v>21</v>
      </c>
      <c r="K746" t="s">
        <v>22</v>
      </c>
      <c r="L746">
        <v>1533877200</v>
      </c>
      <c r="M746">
        <v>1534050000</v>
      </c>
      <c r="N746" s="5">
        <f>(((L746/60)/60)/24)+DATE(1970,1,1)</f>
        <v>43322.208333333328</v>
      </c>
      <c r="O746" s="5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RIGHT(R746,LEN(R746)-FIND("/",R746))</f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ROUND((E747/D747)*100,0)</f>
        <v>30</v>
      </c>
      <c r="G747" t="s">
        <v>14</v>
      </c>
      <c r="H747">
        <v>34</v>
      </c>
      <c r="I747">
        <f>ROUND(IFERROR(E747/H747,0),2)</f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>(((L747/60)/60)/24)+DATE(1970,1,1)</f>
        <v>40328.208333333336</v>
      </c>
      <c r="O747" s="5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RIGHT(R747,LEN(R747)-FIND("/",R747))</f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ROUND((E748/D748)*100,0)</f>
        <v>213</v>
      </c>
      <c r="G748" t="s">
        <v>20</v>
      </c>
      <c r="H748">
        <v>3388</v>
      </c>
      <c r="I748">
        <f>ROUND(IFERROR(E748/H748,0),2)</f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>(((L748/60)/60)/24)+DATE(1970,1,1)</f>
        <v>40825.208333333336</v>
      </c>
      <c r="O748" s="5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LEFT(R748,FIND("/",R748)-1)</f>
        <v>technology</v>
      </c>
      <c r="T748" t="str">
        <f>RIGHT(R748,LEN(R748)-FIND("/",R748))</f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ROUND((E749/D749)*100,0)</f>
        <v>229</v>
      </c>
      <c r="G749" t="s">
        <v>20</v>
      </c>
      <c r="H749">
        <v>280</v>
      </c>
      <c r="I749">
        <f>ROUND(IFERROR(E749/H749,0),2)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>(((L749/60)/60)/24)+DATE(1970,1,1)</f>
        <v>40423.208333333336</v>
      </c>
      <c r="O749" s="5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RIGHT(R749,LEN(R749)-FIND("/",R749))</f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ROUND((E750/D750)*100,0)</f>
        <v>35</v>
      </c>
      <c r="G750" t="s">
        <v>74</v>
      </c>
      <c r="H750">
        <v>614</v>
      </c>
      <c r="I750">
        <f>ROUND(IFERROR(E750/H750,0),2)</f>
        <v>110.97</v>
      </c>
      <c r="J750" t="s">
        <v>21</v>
      </c>
      <c r="K750" t="s">
        <v>22</v>
      </c>
      <c r="L750">
        <v>1267423200</v>
      </c>
      <c r="M750">
        <v>1269579600</v>
      </c>
      <c r="N750" s="5">
        <f>(((L750/60)/60)/24)+DATE(1970,1,1)</f>
        <v>40238.25</v>
      </c>
      <c r="O750" s="5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RIGHT(R750,LEN(R750)-FIND("/",R750))</f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ROUND((E751/D751)*100,0)</f>
        <v>157</v>
      </c>
      <c r="G751" t="s">
        <v>20</v>
      </c>
      <c r="H751">
        <v>366</v>
      </c>
      <c r="I751">
        <f>ROUND(IFERROR(E751/H751,0),2)</f>
        <v>36.96</v>
      </c>
      <c r="J751" t="s">
        <v>107</v>
      </c>
      <c r="K751" t="s">
        <v>108</v>
      </c>
      <c r="L751">
        <v>1412744400</v>
      </c>
      <c r="M751">
        <v>1413781200</v>
      </c>
      <c r="N751" s="5">
        <f>(((L751/60)/60)/24)+DATE(1970,1,1)</f>
        <v>41920.208333333336</v>
      </c>
      <c r="O751" s="5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LEFT(R751,FIND("/",R751)-1)</f>
        <v>technology</v>
      </c>
      <c r="T751" t="str">
        <f>RIGHT(R751,LEN(R751)-FIND("/",R751))</f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ROUND((E752/D752)*100,0)</f>
        <v>1</v>
      </c>
      <c r="G752" t="s">
        <v>14</v>
      </c>
      <c r="H752">
        <v>1</v>
      </c>
      <c r="I752">
        <f>ROUND(IFERROR(E752/H752,0),2)</f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>(((L752/60)/60)/24)+DATE(1970,1,1)</f>
        <v>40360.208333333336</v>
      </c>
      <c r="O752" s="5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RIGHT(R752,LEN(R752)-FIND("/",R752))</f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ROUND((E753/D753)*100,0)</f>
        <v>232</v>
      </c>
      <c r="G753" t="s">
        <v>20</v>
      </c>
      <c r="H753">
        <v>270</v>
      </c>
      <c r="I753">
        <f>ROUND(IFERROR(E753/H753,0),2)</f>
        <v>30.97</v>
      </c>
      <c r="J753" t="s">
        <v>21</v>
      </c>
      <c r="K753" t="s">
        <v>22</v>
      </c>
      <c r="L753">
        <v>1458190800</v>
      </c>
      <c r="M753">
        <v>1459486800</v>
      </c>
      <c r="N753" s="5">
        <f>(((L753/60)/60)/24)+DATE(1970,1,1)</f>
        <v>42446.208333333328</v>
      </c>
      <c r="O753" s="5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LEFT(R753,FIND("/",R753)-1)</f>
        <v>publishing</v>
      </c>
      <c r="T753" t="str">
        <f>RIGHT(R753,LEN(R753)-FIND("/",R753))</f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ROUND((E754/D754)*100,0)</f>
        <v>92</v>
      </c>
      <c r="G754" t="s">
        <v>74</v>
      </c>
      <c r="H754">
        <v>114</v>
      </c>
      <c r="I754">
        <f>ROUND(IFERROR(E754/H754,0),2)</f>
        <v>47.04</v>
      </c>
      <c r="J754" t="s">
        <v>21</v>
      </c>
      <c r="K754" t="s">
        <v>22</v>
      </c>
      <c r="L754">
        <v>1280984400</v>
      </c>
      <c r="M754">
        <v>1282539600</v>
      </c>
      <c r="N754" s="5">
        <f>(((L754/60)/60)/24)+DATE(1970,1,1)</f>
        <v>40395.208333333336</v>
      </c>
      <c r="O754" s="5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RIGHT(R754,LEN(R754)-FIND("/",R754))</f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ROUND((E755/D755)*100,0)</f>
        <v>257</v>
      </c>
      <c r="G755" t="s">
        <v>20</v>
      </c>
      <c r="H755">
        <v>137</v>
      </c>
      <c r="I755">
        <f>ROUND(IFERROR(E755/H755,0),2)</f>
        <v>88.07</v>
      </c>
      <c r="J755" t="s">
        <v>21</v>
      </c>
      <c r="K755" t="s">
        <v>22</v>
      </c>
      <c r="L755">
        <v>1274590800</v>
      </c>
      <c r="M755">
        <v>1275886800</v>
      </c>
      <c r="N755" s="5">
        <f>(((L755/60)/60)/24)+DATE(1970,1,1)</f>
        <v>40321.208333333336</v>
      </c>
      <c r="O755" s="5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LEFT(R755,FIND("/",R755)-1)</f>
        <v>photography</v>
      </c>
      <c r="T755" t="str">
        <f>RIGHT(R755,LEN(R755)-FIND("/",R755))</f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ROUND((E756/D756)*100,0)</f>
        <v>168</v>
      </c>
      <c r="G756" t="s">
        <v>20</v>
      </c>
      <c r="H756">
        <v>3205</v>
      </c>
      <c r="I756">
        <f>ROUND(IFERROR(E756/H756,0),2)</f>
        <v>37.01</v>
      </c>
      <c r="J756" t="s">
        <v>21</v>
      </c>
      <c r="K756" t="s">
        <v>22</v>
      </c>
      <c r="L756">
        <v>1351400400</v>
      </c>
      <c r="M756">
        <v>1355983200</v>
      </c>
      <c r="N756" s="5">
        <f>(((L756/60)/60)/24)+DATE(1970,1,1)</f>
        <v>41210.208333333336</v>
      </c>
      <c r="O756" s="5">
        <f>(((M756/60)/60)/24)+DATE(1970,1,1)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RIGHT(R756,LEN(R756)-FIND("/",R756))</f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ROUND((E757/D757)*100,0)</f>
        <v>167</v>
      </c>
      <c r="G757" t="s">
        <v>20</v>
      </c>
      <c r="H757">
        <v>288</v>
      </c>
      <c r="I757">
        <f>ROUND(IFERROR(E757/H757,0),2)</f>
        <v>26.03</v>
      </c>
      <c r="J757" t="s">
        <v>36</v>
      </c>
      <c r="K757" t="s">
        <v>37</v>
      </c>
      <c r="L757">
        <v>1514354400</v>
      </c>
      <c r="M757">
        <v>1515391200</v>
      </c>
      <c r="N757" s="5">
        <f>(((L757/60)/60)/24)+DATE(1970,1,1)</f>
        <v>43096.25</v>
      </c>
      <c r="O757" s="5">
        <f>(((M757/60)/60)/24)+DATE(1970,1,1)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LEFT(R757,FIND("/",R757)-1)</f>
        <v>theater</v>
      </c>
      <c r="T757" t="str">
        <f>RIGHT(R757,LEN(R757)-FIND("/",R757))</f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ROUND((E758/D758)*100,0)</f>
        <v>772</v>
      </c>
      <c r="G758" t="s">
        <v>20</v>
      </c>
      <c r="H758">
        <v>148</v>
      </c>
      <c r="I758">
        <f>ROUND(IFERROR(E758/H758,0),2)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5">
        <f>(((L758/60)/60)/24)+DATE(1970,1,1)</f>
        <v>42024.25</v>
      </c>
      <c r="O758" s="5">
        <f>(((M758/60)/60)/24)+DATE(1970,1,1)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LEFT(R758,FIND("/",R758)-1)</f>
        <v>theater</v>
      </c>
      <c r="T758" t="str">
        <f>RIGHT(R758,LEN(R758)-FIND("/",R758))</f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ROUND((E759/D759)*100,0)</f>
        <v>407</v>
      </c>
      <c r="G759" t="s">
        <v>20</v>
      </c>
      <c r="H759">
        <v>114</v>
      </c>
      <c r="I759">
        <f>ROUND(IFERROR(E759/H759,0),2)</f>
        <v>49.96</v>
      </c>
      <c r="J759" t="s">
        <v>21</v>
      </c>
      <c r="K759" t="s">
        <v>22</v>
      </c>
      <c r="L759">
        <v>1305176400</v>
      </c>
      <c r="M759">
        <v>1305522000</v>
      </c>
      <c r="N759" s="5">
        <f>(((L759/60)/60)/24)+DATE(1970,1,1)</f>
        <v>40675.208333333336</v>
      </c>
      <c r="O759" s="5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LEFT(R759,FIND("/",R759)-1)</f>
        <v>film &amp; video</v>
      </c>
      <c r="T759" t="str">
        <f>RIGHT(R759,LEN(R759)-FIND("/",R759))</f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ROUND((E760/D760)*100,0)</f>
        <v>564</v>
      </c>
      <c r="G760" t="s">
        <v>20</v>
      </c>
      <c r="H760">
        <v>1518</v>
      </c>
      <c r="I760">
        <f>ROUND(IFERROR(E760/H760,0),2)</f>
        <v>110.02</v>
      </c>
      <c r="J760" t="s">
        <v>15</v>
      </c>
      <c r="K760" t="s">
        <v>16</v>
      </c>
      <c r="L760">
        <v>1414126800</v>
      </c>
      <c r="M760">
        <v>1414904400</v>
      </c>
      <c r="N760" s="5">
        <f>(((L760/60)/60)/24)+DATE(1970,1,1)</f>
        <v>41936.208333333336</v>
      </c>
      <c r="O760" s="5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LEFT(R760,FIND("/",R760)-1)</f>
        <v>music</v>
      </c>
      <c r="T760" t="str">
        <f>RIGHT(R760,LEN(R760)-FIND("/",R760))</f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ROUND((E761/D761)*100,0)</f>
        <v>68</v>
      </c>
      <c r="G761" t="s">
        <v>14</v>
      </c>
      <c r="H761">
        <v>1274</v>
      </c>
      <c r="I761">
        <f>ROUND(IFERROR(E761/H761,0),2)</f>
        <v>89.96</v>
      </c>
      <c r="J761" t="s">
        <v>21</v>
      </c>
      <c r="K761" t="s">
        <v>22</v>
      </c>
      <c r="L761">
        <v>1517810400</v>
      </c>
      <c r="M761">
        <v>1520402400</v>
      </c>
      <c r="N761" s="5">
        <f>(((L761/60)/60)/24)+DATE(1970,1,1)</f>
        <v>43136.25</v>
      </c>
      <c r="O761" s="5">
        <f>(((M761/60)/60)/24)+DATE(1970,1,1)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RIGHT(R761,LEN(R761)-FIND("/",R761))</f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ROUND((E762/D762)*100,0)</f>
        <v>34</v>
      </c>
      <c r="G762" t="s">
        <v>14</v>
      </c>
      <c r="H762">
        <v>210</v>
      </c>
      <c r="I762">
        <f>ROUND(IFERROR(E762/H762,0),2)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5">
        <f>(((L762/60)/60)/24)+DATE(1970,1,1)</f>
        <v>43678.208333333328</v>
      </c>
      <c r="O762" s="5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RIGHT(R762,LEN(R762)-FIND("/",R762))</f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ROUND((E763/D763)*100,0)</f>
        <v>655</v>
      </c>
      <c r="G763" t="s">
        <v>20</v>
      </c>
      <c r="H763">
        <v>166</v>
      </c>
      <c r="I763">
        <f>ROUND(IFERROR(E763/H763,0),2)</f>
        <v>86.87</v>
      </c>
      <c r="J763" t="s">
        <v>21</v>
      </c>
      <c r="K763" t="s">
        <v>22</v>
      </c>
      <c r="L763">
        <v>1500699600</v>
      </c>
      <c r="M763">
        <v>1501131600</v>
      </c>
      <c r="N763" s="5">
        <f>(((L763/60)/60)/24)+DATE(1970,1,1)</f>
        <v>42938.208333333328</v>
      </c>
      <c r="O763" s="5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LEFT(R763,FIND("/",R763)-1)</f>
        <v>music</v>
      </c>
      <c r="T763" t="str">
        <f>RIGHT(R763,LEN(R763)-FIND("/",R763))</f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ROUND((E764/D764)*100,0)</f>
        <v>177</v>
      </c>
      <c r="G764" t="s">
        <v>20</v>
      </c>
      <c r="H764">
        <v>100</v>
      </c>
      <c r="I764">
        <f>ROUND(IFERROR(E764/H764,0),2)</f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>(((L764/60)/60)/24)+DATE(1970,1,1)</f>
        <v>41241.25</v>
      </c>
      <c r="O764" s="5">
        <f>(((M764/60)/60)/24)+DATE(1970,1,1)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LEFT(R764,FIND("/",R764)-1)</f>
        <v>music</v>
      </c>
      <c r="T764" t="str">
        <f>RIGHT(R764,LEN(R764)-FIND("/",R764))</f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ROUND((E765/D765)*100,0)</f>
        <v>113</v>
      </c>
      <c r="G765" t="s">
        <v>20</v>
      </c>
      <c r="H765">
        <v>235</v>
      </c>
      <c r="I765">
        <f>ROUND(IFERROR(E765/H765,0),2)</f>
        <v>26.97</v>
      </c>
      <c r="J765" t="s">
        <v>21</v>
      </c>
      <c r="K765" t="s">
        <v>22</v>
      </c>
      <c r="L765">
        <v>1336453200</v>
      </c>
      <c r="M765">
        <v>1339477200</v>
      </c>
      <c r="N765" s="5">
        <f>(((L765/60)/60)/24)+DATE(1970,1,1)</f>
        <v>41037.208333333336</v>
      </c>
      <c r="O765" s="5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LEFT(R765,FIND("/",R765)-1)</f>
        <v>theater</v>
      </c>
      <c r="T765" t="str">
        <f>RIGHT(R765,LEN(R765)-FIND("/",R765))</f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ROUND((E766/D766)*100,0)</f>
        <v>728</v>
      </c>
      <c r="G766" t="s">
        <v>20</v>
      </c>
      <c r="H766">
        <v>148</v>
      </c>
      <c r="I766">
        <f>ROUND(IFERROR(E766/H766,0),2)</f>
        <v>54.12</v>
      </c>
      <c r="J766" t="s">
        <v>21</v>
      </c>
      <c r="K766" t="s">
        <v>22</v>
      </c>
      <c r="L766">
        <v>1305262800</v>
      </c>
      <c r="M766">
        <v>1305954000</v>
      </c>
      <c r="N766" s="5">
        <f>(((L766/60)/60)/24)+DATE(1970,1,1)</f>
        <v>40676.208333333336</v>
      </c>
      <c r="O766" s="5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LEFT(R766,FIND("/",R766)-1)</f>
        <v>music</v>
      </c>
      <c r="T766" t="str">
        <f>RIGHT(R766,LEN(R766)-FIND("/",R766))</f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ROUND((E767/D767)*100,0)</f>
        <v>208</v>
      </c>
      <c r="G767" t="s">
        <v>20</v>
      </c>
      <c r="H767">
        <v>198</v>
      </c>
      <c r="I767">
        <f>ROUND(IFERROR(E767/H767,0),2)</f>
        <v>41.04</v>
      </c>
      <c r="J767" t="s">
        <v>21</v>
      </c>
      <c r="K767" t="s">
        <v>22</v>
      </c>
      <c r="L767">
        <v>1492232400</v>
      </c>
      <c r="M767">
        <v>1494392400</v>
      </c>
      <c r="N767" s="5">
        <f>(((L767/60)/60)/24)+DATE(1970,1,1)</f>
        <v>42840.208333333328</v>
      </c>
      <c r="O767" s="5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LEFT(R767,FIND("/",R767)-1)</f>
        <v>music</v>
      </c>
      <c r="T767" t="str">
        <f>RIGHT(R767,LEN(R767)-FIND("/",R767))</f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ROUND((E768/D768)*100,0)</f>
        <v>31</v>
      </c>
      <c r="G768" t="s">
        <v>14</v>
      </c>
      <c r="H768">
        <v>248</v>
      </c>
      <c r="I768">
        <f>ROUND(IFERROR(E768/H768,0),2)</f>
        <v>55.05</v>
      </c>
      <c r="J768" t="s">
        <v>26</v>
      </c>
      <c r="K768" t="s">
        <v>27</v>
      </c>
      <c r="L768">
        <v>1537333200</v>
      </c>
      <c r="M768">
        <v>1537419600</v>
      </c>
      <c r="N768" s="5">
        <f>(((L768/60)/60)/24)+DATE(1970,1,1)</f>
        <v>43362.208333333328</v>
      </c>
      <c r="O768" s="5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RIGHT(R768,LEN(R768)-FIND("/",R768))</f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ROUND((E769/D769)*100,0)</f>
        <v>57</v>
      </c>
      <c r="G769" t="s">
        <v>14</v>
      </c>
      <c r="H769">
        <v>513</v>
      </c>
      <c r="I769">
        <f>ROUND(IFERROR(E769/H769,0),2)</f>
        <v>107.94</v>
      </c>
      <c r="J769" t="s">
        <v>21</v>
      </c>
      <c r="K769" t="s">
        <v>22</v>
      </c>
      <c r="L769">
        <v>1444107600</v>
      </c>
      <c r="M769">
        <v>1447999200</v>
      </c>
      <c r="N769" s="5">
        <f>(((L769/60)/60)/24)+DATE(1970,1,1)</f>
        <v>42283.208333333328</v>
      </c>
      <c r="O769" s="5">
        <f>(((M769/60)/60)/24)+DATE(1970,1,1)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RIGHT(R769,LEN(R769)-FIND("/",R769))</f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ROUND((E770/D770)*100,0)</f>
        <v>231</v>
      </c>
      <c r="G770" t="s">
        <v>20</v>
      </c>
      <c r="H770">
        <v>150</v>
      </c>
      <c r="I770">
        <f>ROUND(IFERROR(E770/H770,0),2)</f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>(((L770/60)/60)/24)+DATE(1970,1,1)</f>
        <v>41619.25</v>
      </c>
      <c r="O770" s="5">
        <f>(((M770/60)/60)/24)+DATE(1970,1,1)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RIGHT(R770,LEN(R770)-FIND("/",R770))</f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ROUND((E771/D771)*100,0)</f>
        <v>87</v>
      </c>
      <c r="G771" t="s">
        <v>14</v>
      </c>
      <c r="H771">
        <v>3410</v>
      </c>
      <c r="I771">
        <f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5">
        <f>(((L771/60)/60)/24)+DATE(1970,1,1)</f>
        <v>41501.208333333336</v>
      </c>
      <c r="O771" s="5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RIGHT(R771,LEN(R771)-FIND("/",R771))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ROUND((E772/D772)*100,0)</f>
        <v>271</v>
      </c>
      <c r="G772" t="s">
        <v>20</v>
      </c>
      <c r="H772">
        <v>216</v>
      </c>
      <c r="I772">
        <f>ROUND(IFERROR(E772/H772,0),2)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5">
        <f>(((L772/60)/60)/24)+DATE(1970,1,1)</f>
        <v>41743.208333333336</v>
      </c>
      <c r="O772" s="5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LEFT(R772,FIND("/",R772)-1)</f>
        <v>theater</v>
      </c>
      <c r="T772" t="str">
        <f>RIGHT(R772,LEN(R772)-FIND("/",R772))</f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ROUND((E773/D773)*100,0)</f>
        <v>49</v>
      </c>
      <c r="G773" t="s">
        <v>74</v>
      </c>
      <c r="H773">
        <v>26</v>
      </c>
      <c r="I773">
        <f>ROUND(IFERROR(E773/H773,0),2)</f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>(((L773/60)/60)/24)+DATE(1970,1,1)</f>
        <v>43491.25</v>
      </c>
      <c r="O773" s="5">
        <f>(((M773/60)/60)/24)+DATE(1970,1,1)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RIGHT(R773,LEN(R773)-FIND("/",R773))</f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ROUND((E774/D774)*100,0)</f>
        <v>113</v>
      </c>
      <c r="G774" t="s">
        <v>20</v>
      </c>
      <c r="H774">
        <v>5139</v>
      </c>
      <c r="I774">
        <f>ROUND(IFERROR(E774/H774,0),2)</f>
        <v>33</v>
      </c>
      <c r="J774" t="s">
        <v>21</v>
      </c>
      <c r="K774" t="s">
        <v>22</v>
      </c>
      <c r="L774">
        <v>1549692000</v>
      </c>
      <c r="M774">
        <v>1550037600</v>
      </c>
      <c r="N774" s="5">
        <f>(((L774/60)/60)/24)+DATE(1970,1,1)</f>
        <v>43505.25</v>
      </c>
      <c r="O774" s="5">
        <f>(((M774/60)/60)/24)+DATE(1970,1,1)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LEFT(R774,FIND("/",R774)-1)</f>
        <v>music</v>
      </c>
      <c r="T774" t="str">
        <f>RIGHT(R774,LEN(R774)-FIND("/",R774))</f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ROUND((E775/D775)*100,0)</f>
        <v>191</v>
      </c>
      <c r="G775" t="s">
        <v>20</v>
      </c>
      <c r="H775">
        <v>2353</v>
      </c>
      <c r="I775">
        <f>ROUND(IFERROR(E775/H775,0),2)</f>
        <v>43</v>
      </c>
      <c r="J775" t="s">
        <v>21</v>
      </c>
      <c r="K775" t="s">
        <v>22</v>
      </c>
      <c r="L775">
        <v>1492059600</v>
      </c>
      <c r="M775">
        <v>1492923600</v>
      </c>
      <c r="N775" s="5">
        <f>(((L775/60)/60)/24)+DATE(1970,1,1)</f>
        <v>42838.208333333328</v>
      </c>
      <c r="O775" s="5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LEFT(R775,FIND("/",R775)-1)</f>
        <v>theater</v>
      </c>
      <c r="T775" t="str">
        <f>RIGHT(R775,LEN(R775)-FIND("/",R775))</f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ROUND((E776/D776)*100,0)</f>
        <v>136</v>
      </c>
      <c r="G776" t="s">
        <v>20</v>
      </c>
      <c r="H776">
        <v>78</v>
      </c>
      <c r="I776">
        <f>ROUND(IFERROR(E776/H776,0),2)</f>
        <v>86.86</v>
      </c>
      <c r="J776" t="s">
        <v>107</v>
      </c>
      <c r="K776" t="s">
        <v>108</v>
      </c>
      <c r="L776">
        <v>1463979600</v>
      </c>
      <c r="M776">
        <v>1467522000</v>
      </c>
      <c r="N776" s="5">
        <f>(((L776/60)/60)/24)+DATE(1970,1,1)</f>
        <v>42513.208333333328</v>
      </c>
      <c r="O776" s="5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LEFT(R776,FIND("/",R776)-1)</f>
        <v>technology</v>
      </c>
      <c r="T776" t="str">
        <f>RIGHT(R776,LEN(R776)-FIND("/",R776))</f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ROUND((E777/D777)*100,0)</f>
        <v>10</v>
      </c>
      <c r="G777" t="s">
        <v>14</v>
      </c>
      <c r="H777">
        <v>10</v>
      </c>
      <c r="I777">
        <f>ROUND(IFERROR(E777/H777,0),2)</f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>(((L777/60)/60)/24)+DATE(1970,1,1)</f>
        <v>41949.25</v>
      </c>
      <c r="O777" s="5">
        <f>(((M777/60)/60)/24)+DATE(1970,1,1)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RIGHT(R777,LEN(R777)-FIND("/",R777))</f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ROUND((E778/D778)*100,0)</f>
        <v>66</v>
      </c>
      <c r="G778" t="s">
        <v>14</v>
      </c>
      <c r="H778">
        <v>2201</v>
      </c>
      <c r="I778">
        <f>ROUND(IFERROR(E778/H778,0),2)</f>
        <v>33</v>
      </c>
      <c r="J778" t="s">
        <v>21</v>
      </c>
      <c r="K778" t="s">
        <v>22</v>
      </c>
      <c r="L778">
        <v>1562216400</v>
      </c>
      <c r="M778">
        <v>1563771600</v>
      </c>
      <c r="N778" s="5">
        <f>(((L778/60)/60)/24)+DATE(1970,1,1)</f>
        <v>43650.208333333328</v>
      </c>
      <c r="O778" s="5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RIGHT(R778,LEN(R778)-FIND("/",R778))</f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ROUND((E779/D779)*100,0)</f>
        <v>49</v>
      </c>
      <c r="G779" t="s">
        <v>14</v>
      </c>
      <c r="H779">
        <v>676</v>
      </c>
      <c r="I779">
        <f>ROUND(IFERROR(E779/H779,0),2)</f>
        <v>68.03</v>
      </c>
      <c r="J779" t="s">
        <v>21</v>
      </c>
      <c r="K779" t="s">
        <v>22</v>
      </c>
      <c r="L779">
        <v>1316754000</v>
      </c>
      <c r="M779">
        <v>1319259600</v>
      </c>
      <c r="N779" s="5">
        <f>(((L779/60)/60)/24)+DATE(1970,1,1)</f>
        <v>40809.208333333336</v>
      </c>
      <c r="O779" s="5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RIGHT(R779,LEN(R779)-FIND("/",R779))</f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ROUND((E780/D780)*100,0)</f>
        <v>788</v>
      </c>
      <c r="G780" t="s">
        <v>20</v>
      </c>
      <c r="H780">
        <v>174</v>
      </c>
      <c r="I780">
        <f>ROUND(IFERROR(E780/H780,0),2)</f>
        <v>58.87</v>
      </c>
      <c r="J780" t="s">
        <v>98</v>
      </c>
      <c r="K780" t="s">
        <v>99</v>
      </c>
      <c r="L780">
        <v>1313211600</v>
      </c>
      <c r="M780">
        <v>1313643600</v>
      </c>
      <c r="N780" s="5">
        <f>(((L780/60)/60)/24)+DATE(1970,1,1)</f>
        <v>40768.208333333336</v>
      </c>
      <c r="O780" s="5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LEFT(R780,FIND("/",R780)-1)</f>
        <v>film &amp; video</v>
      </c>
      <c r="T780" t="str">
        <f>RIGHT(R780,LEN(R780)-FIND("/",R780))</f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ROUND((E781/D781)*100,0)</f>
        <v>80</v>
      </c>
      <c r="G781" t="s">
        <v>14</v>
      </c>
      <c r="H781">
        <v>831</v>
      </c>
      <c r="I781">
        <f>ROUND(IFERROR(E781/H781,0),2)</f>
        <v>105.05</v>
      </c>
      <c r="J781" t="s">
        <v>21</v>
      </c>
      <c r="K781" t="s">
        <v>22</v>
      </c>
      <c r="L781">
        <v>1439528400</v>
      </c>
      <c r="M781">
        <v>1440306000</v>
      </c>
      <c r="N781" s="5">
        <f>(((L781/60)/60)/24)+DATE(1970,1,1)</f>
        <v>42230.208333333328</v>
      </c>
      <c r="O781" s="5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RIGHT(R781,LEN(R781)-FIND("/",R781))</f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ROUND((E782/D782)*100,0)</f>
        <v>106</v>
      </c>
      <c r="G782" t="s">
        <v>20</v>
      </c>
      <c r="H782">
        <v>164</v>
      </c>
      <c r="I782">
        <f>ROUND(IFERROR(E782/H782,0),2)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5">
        <f>(((L782/60)/60)/24)+DATE(1970,1,1)</f>
        <v>42573.208333333328</v>
      </c>
      <c r="O782" s="5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LEFT(R782,FIND("/",R782)-1)</f>
        <v>film &amp; video</v>
      </c>
      <c r="T782" t="str">
        <f>RIGHT(R782,LEN(R782)-FIND("/",R782))</f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ROUND((E783/D783)*100,0)</f>
        <v>51</v>
      </c>
      <c r="G783" t="s">
        <v>74</v>
      </c>
      <c r="H783">
        <v>56</v>
      </c>
      <c r="I783">
        <f>ROUND(IFERROR(E783/H783,0),2)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5">
        <f>(((L783/60)/60)/24)+DATE(1970,1,1)</f>
        <v>40482.208333333336</v>
      </c>
      <c r="O783" s="5">
        <f>(((M783/60)/60)/24)+DATE(1970,1,1)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RIGHT(R783,LEN(R783)-FIND("/",R783))</f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ROUND((E784/D784)*100,0)</f>
        <v>215</v>
      </c>
      <c r="G784" t="s">
        <v>20</v>
      </c>
      <c r="H784">
        <v>161</v>
      </c>
      <c r="I784">
        <f>ROUND(IFERROR(E784/H784,0),2)</f>
        <v>68.2</v>
      </c>
      <c r="J784" t="s">
        <v>21</v>
      </c>
      <c r="K784" t="s">
        <v>22</v>
      </c>
      <c r="L784">
        <v>1298959200</v>
      </c>
      <c r="M784">
        <v>1301374800</v>
      </c>
      <c r="N784" s="5">
        <f>(((L784/60)/60)/24)+DATE(1970,1,1)</f>
        <v>40603.25</v>
      </c>
      <c r="O784" s="5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LEFT(R784,FIND("/",R784)-1)</f>
        <v>film &amp; video</v>
      </c>
      <c r="T784" t="str">
        <f>RIGHT(R784,LEN(R784)-FIND("/",R784))</f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ROUND((E785/D785)*100,0)</f>
        <v>141</v>
      </c>
      <c r="G785" t="s">
        <v>20</v>
      </c>
      <c r="H785">
        <v>138</v>
      </c>
      <c r="I785">
        <f>ROUND(IFERROR(E785/H785,0),2)</f>
        <v>75.73</v>
      </c>
      <c r="J785" t="s">
        <v>21</v>
      </c>
      <c r="K785" t="s">
        <v>22</v>
      </c>
      <c r="L785">
        <v>1387260000</v>
      </c>
      <c r="M785">
        <v>1387864800</v>
      </c>
      <c r="N785" s="5">
        <f>(((L785/60)/60)/24)+DATE(1970,1,1)</f>
        <v>41625.25</v>
      </c>
      <c r="O785" s="5">
        <f>(((M785/60)/60)/24)+DATE(1970,1,1)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LEFT(R785,FIND("/",R785)-1)</f>
        <v>music</v>
      </c>
      <c r="T785" t="str">
        <f>RIGHT(R785,LEN(R785)-FIND("/",R785))</f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ROUND((E786/D786)*100,0)</f>
        <v>115</v>
      </c>
      <c r="G786" t="s">
        <v>20</v>
      </c>
      <c r="H786">
        <v>3308</v>
      </c>
      <c r="I786">
        <f>ROUND(IFERROR(E786/H786,0),2)</f>
        <v>31</v>
      </c>
      <c r="J786" t="s">
        <v>21</v>
      </c>
      <c r="K786" t="s">
        <v>22</v>
      </c>
      <c r="L786">
        <v>1457244000</v>
      </c>
      <c r="M786">
        <v>1458190800</v>
      </c>
      <c r="N786" s="5">
        <f>(((L786/60)/60)/24)+DATE(1970,1,1)</f>
        <v>42435.25</v>
      </c>
      <c r="O786" s="5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LEFT(R786,FIND("/",R786)-1)</f>
        <v>technology</v>
      </c>
      <c r="T786" t="str">
        <f>RIGHT(R786,LEN(R786)-FIND("/",R786))</f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ROUND((E787/D787)*100,0)</f>
        <v>193</v>
      </c>
      <c r="G787" t="s">
        <v>20</v>
      </c>
      <c r="H787">
        <v>127</v>
      </c>
      <c r="I787">
        <f>ROUND(IFERROR(E787/H787,0),2)</f>
        <v>101.88</v>
      </c>
      <c r="J787" t="s">
        <v>26</v>
      </c>
      <c r="K787" t="s">
        <v>27</v>
      </c>
      <c r="L787">
        <v>1556341200</v>
      </c>
      <c r="M787">
        <v>1559278800</v>
      </c>
      <c r="N787" s="5">
        <f>(((L787/60)/60)/24)+DATE(1970,1,1)</f>
        <v>43582.208333333328</v>
      </c>
      <c r="O787" s="5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LEFT(R787,FIND("/",R787)-1)</f>
        <v>film &amp; video</v>
      </c>
      <c r="T787" t="str">
        <f>RIGHT(R787,LEN(R787)-FIND("/",R787))</f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ROUND((E788/D788)*100,0)</f>
        <v>730</v>
      </c>
      <c r="G788" t="s">
        <v>20</v>
      </c>
      <c r="H788">
        <v>207</v>
      </c>
      <c r="I788">
        <f>ROUND(IFERROR(E788/H788,0),2)</f>
        <v>52.88</v>
      </c>
      <c r="J788" t="s">
        <v>107</v>
      </c>
      <c r="K788" t="s">
        <v>108</v>
      </c>
      <c r="L788">
        <v>1522126800</v>
      </c>
      <c r="M788">
        <v>1522731600</v>
      </c>
      <c r="N788" s="5">
        <f>(((L788/60)/60)/24)+DATE(1970,1,1)</f>
        <v>43186.208333333328</v>
      </c>
      <c r="O788" s="5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LEFT(R788,FIND("/",R788)-1)</f>
        <v>music</v>
      </c>
      <c r="T788" t="str">
        <f>RIGHT(R788,LEN(R788)-FIND("/",R788))</f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ROUND((E789/D789)*100,0)</f>
        <v>100</v>
      </c>
      <c r="G789" t="s">
        <v>14</v>
      </c>
      <c r="H789">
        <v>859</v>
      </c>
      <c r="I789">
        <f>ROUND(IFERROR(E789/H789,0),2)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5">
        <f>(((L789/60)/60)/24)+DATE(1970,1,1)</f>
        <v>40684.208333333336</v>
      </c>
      <c r="O789" s="5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RIGHT(R789,LEN(R789)-FIND("/",R789))</f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ROUND((E790/D790)*100,0)</f>
        <v>88</v>
      </c>
      <c r="G790" t="s">
        <v>47</v>
      </c>
      <c r="H790">
        <v>31</v>
      </c>
      <c r="I790">
        <f>ROUND(IFERROR(E790/H790,0),2)</f>
        <v>102.39</v>
      </c>
      <c r="J790" t="s">
        <v>21</v>
      </c>
      <c r="K790" t="s">
        <v>22</v>
      </c>
      <c r="L790">
        <v>1350709200</v>
      </c>
      <c r="M790">
        <v>1352527200</v>
      </c>
      <c r="N790" s="5">
        <f>(((L790/60)/60)/24)+DATE(1970,1,1)</f>
        <v>41202.208333333336</v>
      </c>
      <c r="O790" s="5">
        <f>(((M790/60)/60)/24)+DATE(1970,1,1)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RIGHT(R790,LEN(R790)-FIND("/",R790))</f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ROUND((E791/D791)*100,0)</f>
        <v>37</v>
      </c>
      <c r="G791" t="s">
        <v>14</v>
      </c>
      <c r="H791">
        <v>45</v>
      </c>
      <c r="I791">
        <f>ROUND(IFERROR(E791/H791,0),2)</f>
        <v>74.47</v>
      </c>
      <c r="J791" t="s">
        <v>21</v>
      </c>
      <c r="K791" t="s">
        <v>22</v>
      </c>
      <c r="L791">
        <v>1401166800</v>
      </c>
      <c r="M791">
        <v>1404363600</v>
      </c>
      <c r="N791" s="5">
        <f>(((L791/60)/60)/24)+DATE(1970,1,1)</f>
        <v>41786.208333333336</v>
      </c>
      <c r="O791" s="5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RIGHT(R791,LEN(R791)-FIND("/",R791))</f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ROUND((E792/D792)*100,0)</f>
        <v>31</v>
      </c>
      <c r="G792" t="s">
        <v>74</v>
      </c>
      <c r="H792">
        <v>1113</v>
      </c>
      <c r="I792">
        <f>ROUND(IFERROR(E792/H792,0),2)</f>
        <v>51.01</v>
      </c>
      <c r="J792" t="s">
        <v>21</v>
      </c>
      <c r="K792" t="s">
        <v>22</v>
      </c>
      <c r="L792">
        <v>1266127200</v>
      </c>
      <c r="M792">
        <v>1266645600</v>
      </c>
      <c r="N792" s="5">
        <f>(((L792/60)/60)/24)+DATE(1970,1,1)</f>
        <v>40223.25</v>
      </c>
      <c r="O792" s="5">
        <f>(((M792/60)/60)/24)+DATE(1970,1,1)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RIGHT(R792,LEN(R792)-FIND("/",R792))</f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ROUND((E793/D793)*100,0)</f>
        <v>26</v>
      </c>
      <c r="G793" t="s">
        <v>14</v>
      </c>
      <c r="H793">
        <v>6</v>
      </c>
      <c r="I793">
        <f>ROUND(IFERROR(E793/H793,0),2)</f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>(((L793/60)/60)/24)+DATE(1970,1,1)</f>
        <v>42715.25</v>
      </c>
      <c r="O793" s="5">
        <f>(((M793/60)/60)/24)+DATE(1970,1,1)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RIGHT(R793,LEN(R793)-FIND("/",R793))</f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ROUND((E794/D794)*100,0)</f>
        <v>34</v>
      </c>
      <c r="G794" t="s">
        <v>14</v>
      </c>
      <c r="H794">
        <v>7</v>
      </c>
      <c r="I794">
        <f>ROUND(IFERROR(E794/H794,0),2)</f>
        <v>97.14</v>
      </c>
      <c r="J794" t="s">
        <v>21</v>
      </c>
      <c r="K794" t="s">
        <v>22</v>
      </c>
      <c r="L794">
        <v>1372222800</v>
      </c>
      <c r="M794">
        <v>1374642000</v>
      </c>
      <c r="N794" s="5">
        <f>(((L794/60)/60)/24)+DATE(1970,1,1)</f>
        <v>41451.208333333336</v>
      </c>
      <c r="O794" s="5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RIGHT(R794,LEN(R794)-FIND("/",R794))</f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ROUND((E795/D795)*100,0)</f>
        <v>1186</v>
      </c>
      <c r="G795" t="s">
        <v>20</v>
      </c>
      <c r="H795">
        <v>181</v>
      </c>
      <c r="I795">
        <f>ROUND(IFERROR(E795/H795,0),2)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5">
        <f>(((L795/60)/60)/24)+DATE(1970,1,1)</f>
        <v>41450.208333333336</v>
      </c>
      <c r="O795" s="5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LEFT(R795,FIND("/",R795)-1)</f>
        <v>publishing</v>
      </c>
      <c r="T795" t="str">
        <f>RIGHT(R795,LEN(R795)-FIND("/",R795))</f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ROUND((E796/D796)*100,0)</f>
        <v>125</v>
      </c>
      <c r="G796" t="s">
        <v>20</v>
      </c>
      <c r="H796">
        <v>110</v>
      </c>
      <c r="I796">
        <f>ROUND(IFERROR(E796/H796,0),2)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5">
        <f>(((L796/60)/60)/24)+DATE(1970,1,1)</f>
        <v>43091.25</v>
      </c>
      <c r="O796" s="5">
        <f>(((M796/60)/60)/24)+DATE(1970,1,1)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LEFT(R796,FIND("/",R796)-1)</f>
        <v>music</v>
      </c>
      <c r="T796" t="str">
        <f>RIGHT(R796,LEN(R796)-FIND("/",R796))</f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ROUND((E797/D797)*100,0)</f>
        <v>14</v>
      </c>
      <c r="G797" t="s">
        <v>14</v>
      </c>
      <c r="H797">
        <v>31</v>
      </c>
      <c r="I797">
        <f>ROUND(IFERROR(E797/H797,0),2)</f>
        <v>32.97</v>
      </c>
      <c r="J797" t="s">
        <v>21</v>
      </c>
      <c r="K797" t="s">
        <v>22</v>
      </c>
      <c r="L797">
        <v>1477976400</v>
      </c>
      <c r="M797">
        <v>1478235600</v>
      </c>
      <c r="N797" s="5">
        <f>(((L797/60)/60)/24)+DATE(1970,1,1)</f>
        <v>42675.208333333328</v>
      </c>
      <c r="O797" s="5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RIGHT(R797,LEN(R797)-FIND("/",R797))</f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ROUND((E798/D798)*100,0)</f>
        <v>55</v>
      </c>
      <c r="G798" t="s">
        <v>14</v>
      </c>
      <c r="H798">
        <v>78</v>
      </c>
      <c r="I798">
        <f>ROUND(IFERROR(E798/H798,0),2)</f>
        <v>54.81</v>
      </c>
      <c r="J798" t="s">
        <v>21</v>
      </c>
      <c r="K798" t="s">
        <v>22</v>
      </c>
      <c r="L798">
        <v>1407474000</v>
      </c>
      <c r="M798">
        <v>1408078800</v>
      </c>
      <c r="N798" s="5">
        <f>(((L798/60)/60)/24)+DATE(1970,1,1)</f>
        <v>41859.208333333336</v>
      </c>
      <c r="O798" s="5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RIGHT(R798,LEN(R798)-FIND("/",R798))</f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ROUND((E799/D799)*100,0)</f>
        <v>110</v>
      </c>
      <c r="G799" t="s">
        <v>20</v>
      </c>
      <c r="H799">
        <v>185</v>
      </c>
      <c r="I799">
        <f>ROUND(IFERROR(E799/H799,0),2)</f>
        <v>45.04</v>
      </c>
      <c r="J799" t="s">
        <v>21</v>
      </c>
      <c r="K799" t="s">
        <v>22</v>
      </c>
      <c r="L799">
        <v>1546149600</v>
      </c>
      <c r="M799">
        <v>1548136800</v>
      </c>
      <c r="N799" s="5">
        <f>(((L799/60)/60)/24)+DATE(1970,1,1)</f>
        <v>43464.25</v>
      </c>
      <c r="O799" s="5">
        <f>(((M799/60)/60)/24)+DATE(1970,1,1)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RIGHT(R799,LEN(R799)-FIND("/",R799))</f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ROUND((E800/D800)*100,0)</f>
        <v>188</v>
      </c>
      <c r="G800" t="s">
        <v>20</v>
      </c>
      <c r="H800">
        <v>121</v>
      </c>
      <c r="I800">
        <f>ROUND(IFERROR(E800/H800,0),2)</f>
        <v>52.96</v>
      </c>
      <c r="J800" t="s">
        <v>21</v>
      </c>
      <c r="K800" t="s">
        <v>22</v>
      </c>
      <c r="L800">
        <v>1338440400</v>
      </c>
      <c r="M800">
        <v>1340859600</v>
      </c>
      <c r="N800" s="5">
        <f>(((L800/60)/60)/24)+DATE(1970,1,1)</f>
        <v>41060.208333333336</v>
      </c>
      <c r="O800" s="5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LEFT(R800,FIND("/",R800)-1)</f>
        <v>theater</v>
      </c>
      <c r="T800" t="str">
        <f>RIGHT(R800,LEN(R800)-FIND("/",R800))</f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ROUND((E801/D801)*100,0)</f>
        <v>87</v>
      </c>
      <c r="G801" t="s">
        <v>14</v>
      </c>
      <c r="H801">
        <v>1225</v>
      </c>
      <c r="I801">
        <f>ROUND(IFERROR(E801/H801,0),2)</f>
        <v>60.02</v>
      </c>
      <c r="J801" t="s">
        <v>40</v>
      </c>
      <c r="K801" t="s">
        <v>41</v>
      </c>
      <c r="L801">
        <v>1454133600</v>
      </c>
      <c r="M801">
        <v>1454479200</v>
      </c>
      <c r="N801" s="5">
        <f>(((L801/60)/60)/24)+DATE(1970,1,1)</f>
        <v>42399.25</v>
      </c>
      <c r="O801" s="5">
        <f>(((M801/60)/60)/24)+DATE(1970,1,1)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RIGHT(R801,LEN(R801)-FIND("/",R801))</f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ROUND((E802/D802)*100,0)</f>
        <v>1</v>
      </c>
      <c r="G802" t="s">
        <v>14</v>
      </c>
      <c r="H802">
        <v>1</v>
      </c>
      <c r="I802">
        <f>ROUND(IFERROR(E802/H802,0),2)</f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>(((L802/60)/60)/24)+DATE(1970,1,1)</f>
        <v>42167.208333333328</v>
      </c>
      <c r="O802" s="5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RIGHT(R802,LEN(R802)-FIND("/",R802))</f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ROUND((E803/D803)*100,0)</f>
        <v>203</v>
      </c>
      <c r="G803" t="s">
        <v>20</v>
      </c>
      <c r="H803">
        <v>106</v>
      </c>
      <c r="I803">
        <f>ROUND(IFERROR(E803/H803,0),2)</f>
        <v>44.03</v>
      </c>
      <c r="J803" t="s">
        <v>21</v>
      </c>
      <c r="K803" t="s">
        <v>22</v>
      </c>
      <c r="L803">
        <v>1577772000</v>
      </c>
      <c r="M803">
        <v>1579672800</v>
      </c>
      <c r="N803" s="5">
        <f>(((L803/60)/60)/24)+DATE(1970,1,1)</f>
        <v>43830.25</v>
      </c>
      <c r="O803" s="5">
        <f>(((M803/60)/60)/24)+DATE(1970,1,1)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LEFT(R803,FIND("/",R803)-1)</f>
        <v>photography</v>
      </c>
      <c r="T803" t="str">
        <f>RIGHT(R803,LEN(R803)-FIND("/",R803))</f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ROUND((E804/D804)*100,0)</f>
        <v>197</v>
      </c>
      <c r="G804" t="s">
        <v>20</v>
      </c>
      <c r="H804">
        <v>142</v>
      </c>
      <c r="I804">
        <f>ROUND(IFERROR(E804/H804,0),2)</f>
        <v>86.03</v>
      </c>
      <c r="J804" t="s">
        <v>21</v>
      </c>
      <c r="K804" t="s">
        <v>22</v>
      </c>
      <c r="L804">
        <v>1562216400</v>
      </c>
      <c r="M804">
        <v>1562389200</v>
      </c>
      <c r="N804" s="5">
        <f>(((L804/60)/60)/24)+DATE(1970,1,1)</f>
        <v>43650.208333333328</v>
      </c>
      <c r="O804" s="5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LEFT(R804,FIND("/",R804)-1)</f>
        <v>photography</v>
      </c>
      <c r="T804" t="str">
        <f>RIGHT(R804,LEN(R804)-FIND("/",R804))</f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ROUND((E805/D805)*100,0)</f>
        <v>107</v>
      </c>
      <c r="G805" t="s">
        <v>20</v>
      </c>
      <c r="H805">
        <v>233</v>
      </c>
      <c r="I805">
        <f>ROUND(IFERROR(E805/H805,0),2)</f>
        <v>28.01</v>
      </c>
      <c r="J805" t="s">
        <v>21</v>
      </c>
      <c r="K805" t="s">
        <v>22</v>
      </c>
      <c r="L805">
        <v>1548568800</v>
      </c>
      <c r="M805">
        <v>1551506400</v>
      </c>
      <c r="N805" s="5">
        <f>(((L805/60)/60)/24)+DATE(1970,1,1)</f>
        <v>43492.25</v>
      </c>
      <c r="O805" s="5">
        <f>(((M805/60)/60)/24)+DATE(1970,1,1)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RIGHT(R805,LEN(R805)-FIND("/",R805))</f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ROUND((E806/D806)*100,0)</f>
        <v>269</v>
      </c>
      <c r="G806" t="s">
        <v>20</v>
      </c>
      <c r="H806">
        <v>218</v>
      </c>
      <c r="I806">
        <f>ROUND(IFERROR(E806/H806,0),2)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5">
        <f>(((L806/60)/60)/24)+DATE(1970,1,1)</f>
        <v>43102.25</v>
      </c>
      <c r="O806" s="5">
        <f>(((M806/60)/60)/24)+DATE(1970,1,1)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LEFT(R806,FIND("/",R806)-1)</f>
        <v>music</v>
      </c>
      <c r="T806" t="str">
        <f>RIGHT(R806,LEN(R806)-FIND("/",R806))</f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ROUND((E807/D807)*100,0)</f>
        <v>51</v>
      </c>
      <c r="G807" t="s">
        <v>14</v>
      </c>
      <c r="H807">
        <v>67</v>
      </c>
      <c r="I807">
        <f>ROUND(IFERROR(E807/H807,0),2)</f>
        <v>73.61</v>
      </c>
      <c r="J807" t="s">
        <v>26</v>
      </c>
      <c r="K807" t="s">
        <v>27</v>
      </c>
      <c r="L807">
        <v>1416031200</v>
      </c>
      <c r="M807">
        <v>1420437600</v>
      </c>
      <c r="N807" s="5">
        <f>(((L807/60)/60)/24)+DATE(1970,1,1)</f>
        <v>41958.25</v>
      </c>
      <c r="O807" s="5">
        <f>(((M807/60)/60)/24)+DATE(1970,1,1)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RIGHT(R807,LEN(R807)-FIND("/",R807))</f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ROUND((E808/D808)*100,0)</f>
        <v>1180</v>
      </c>
      <c r="G808" t="s">
        <v>20</v>
      </c>
      <c r="H808">
        <v>76</v>
      </c>
      <c r="I808">
        <f>ROUND(IFERROR(E808/H808,0),2)</f>
        <v>108.71</v>
      </c>
      <c r="J808" t="s">
        <v>21</v>
      </c>
      <c r="K808" t="s">
        <v>22</v>
      </c>
      <c r="L808">
        <v>1330927200</v>
      </c>
      <c r="M808">
        <v>1332997200</v>
      </c>
      <c r="N808" s="5">
        <f>(((L808/60)/60)/24)+DATE(1970,1,1)</f>
        <v>40973.25</v>
      </c>
      <c r="O808" s="5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LEFT(R808,FIND("/",R808)-1)</f>
        <v>film &amp; video</v>
      </c>
      <c r="T808" t="str">
        <f>RIGHT(R808,LEN(R808)-FIND("/",R808))</f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ROUND((E809/D809)*100,0)</f>
        <v>264</v>
      </c>
      <c r="G809" t="s">
        <v>20</v>
      </c>
      <c r="H809">
        <v>43</v>
      </c>
      <c r="I809">
        <f>ROUND(IFERROR(E809/H809,0),2)</f>
        <v>42.98</v>
      </c>
      <c r="J809" t="s">
        <v>21</v>
      </c>
      <c r="K809" t="s">
        <v>22</v>
      </c>
      <c r="L809">
        <v>1571115600</v>
      </c>
      <c r="M809">
        <v>1574920800</v>
      </c>
      <c r="N809" s="5">
        <f>(((L809/60)/60)/24)+DATE(1970,1,1)</f>
        <v>43753.208333333328</v>
      </c>
      <c r="O809" s="5">
        <f>(((M809/60)/60)/24)+DATE(1970,1,1)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LEFT(R809,FIND("/",R809)-1)</f>
        <v>theater</v>
      </c>
      <c r="T809" t="str">
        <f>RIGHT(R809,LEN(R809)-FIND("/",R809))</f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ROUND((E810/D810)*100,0)</f>
        <v>30</v>
      </c>
      <c r="G810" t="s">
        <v>14</v>
      </c>
      <c r="H810">
        <v>19</v>
      </c>
      <c r="I810">
        <f>ROUND(IFERROR(E810/H810,0),2)</f>
        <v>83.32</v>
      </c>
      <c r="J810" t="s">
        <v>21</v>
      </c>
      <c r="K810" t="s">
        <v>22</v>
      </c>
      <c r="L810">
        <v>1463461200</v>
      </c>
      <c r="M810">
        <v>1464930000</v>
      </c>
      <c r="N810" s="5">
        <f>(((L810/60)/60)/24)+DATE(1970,1,1)</f>
        <v>42507.208333333328</v>
      </c>
      <c r="O810" s="5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RIGHT(R810,LEN(R810)-FIND("/",R810))</f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ROUND((E811/D811)*100,0)</f>
        <v>63</v>
      </c>
      <c r="G811" t="s">
        <v>14</v>
      </c>
      <c r="H811">
        <v>2108</v>
      </c>
      <c r="I811">
        <f>ROUND(IFERROR(E811/H811,0),2)</f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>(((L811/60)/60)/24)+DATE(1970,1,1)</f>
        <v>41135.208333333336</v>
      </c>
      <c r="O811" s="5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RIGHT(R811,LEN(R811)-FIND("/",R811))</f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ROUND((E812/D812)*100,0)</f>
        <v>193</v>
      </c>
      <c r="G812" t="s">
        <v>20</v>
      </c>
      <c r="H812">
        <v>221</v>
      </c>
      <c r="I812">
        <f>ROUND(IFERROR(E812/H812,0),2)</f>
        <v>55.93</v>
      </c>
      <c r="J812" t="s">
        <v>21</v>
      </c>
      <c r="K812" t="s">
        <v>22</v>
      </c>
      <c r="L812">
        <v>1511848800</v>
      </c>
      <c r="M812">
        <v>1512712800</v>
      </c>
      <c r="N812" s="5">
        <f>(((L812/60)/60)/24)+DATE(1970,1,1)</f>
        <v>43067.25</v>
      </c>
      <c r="O812" s="5">
        <f>(((M812/60)/60)/24)+DATE(1970,1,1)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LEFT(R812,FIND("/",R812)-1)</f>
        <v>theater</v>
      </c>
      <c r="T812" t="str">
        <f>RIGHT(R812,LEN(R812)-FIND("/",R812))</f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ROUND((E813/D813)*100,0)</f>
        <v>77</v>
      </c>
      <c r="G813" t="s">
        <v>14</v>
      </c>
      <c r="H813">
        <v>679</v>
      </c>
      <c r="I813">
        <f>ROUND(IFERROR(E813/H813,0),2)</f>
        <v>105.04</v>
      </c>
      <c r="J813" t="s">
        <v>21</v>
      </c>
      <c r="K813" t="s">
        <v>22</v>
      </c>
      <c r="L813">
        <v>1452319200</v>
      </c>
      <c r="M813">
        <v>1452492000</v>
      </c>
      <c r="N813" s="5">
        <f>(((L813/60)/60)/24)+DATE(1970,1,1)</f>
        <v>42378.25</v>
      </c>
      <c r="O813" s="5">
        <f>(((M813/60)/60)/24)+DATE(1970,1,1)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RIGHT(R813,LEN(R813)-FIND("/",R813))</f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ROUND((E814/D814)*100,0)</f>
        <v>226</v>
      </c>
      <c r="G814" t="s">
        <v>20</v>
      </c>
      <c r="H814">
        <v>2805</v>
      </c>
      <c r="I814">
        <f>ROUND(IFERROR(E814/H814,0),2)</f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>(((L814/60)/60)/24)+DATE(1970,1,1)</f>
        <v>43206.208333333328</v>
      </c>
      <c r="O814" s="5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LEFT(R814,FIND("/",R814)-1)</f>
        <v>publishing</v>
      </c>
      <c r="T814" t="str">
        <f>RIGHT(R814,LEN(R814)-FIND("/",R814))</f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ROUND((E815/D815)*100,0)</f>
        <v>239</v>
      </c>
      <c r="G815" t="s">
        <v>20</v>
      </c>
      <c r="H815">
        <v>68</v>
      </c>
      <c r="I815">
        <f>ROUND(IFERROR(E815/H815,0),2)</f>
        <v>112.66</v>
      </c>
      <c r="J815" t="s">
        <v>21</v>
      </c>
      <c r="K815" t="s">
        <v>22</v>
      </c>
      <c r="L815">
        <v>1346043600</v>
      </c>
      <c r="M815">
        <v>1346907600</v>
      </c>
      <c r="N815" s="5">
        <f>(((L815/60)/60)/24)+DATE(1970,1,1)</f>
        <v>41148.208333333336</v>
      </c>
      <c r="O815" s="5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LEFT(R815,FIND("/",R815)-1)</f>
        <v>games</v>
      </c>
      <c r="T815" t="str">
        <f>RIGHT(R815,LEN(R815)-FIND("/",R815))</f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ROUND((E816/D816)*100,0)</f>
        <v>92</v>
      </c>
      <c r="G816" t="s">
        <v>14</v>
      </c>
      <c r="H816">
        <v>36</v>
      </c>
      <c r="I816">
        <f>ROUND(IFERROR(E816/H816,0),2)</f>
        <v>81.94</v>
      </c>
      <c r="J816" t="s">
        <v>36</v>
      </c>
      <c r="K816" t="s">
        <v>37</v>
      </c>
      <c r="L816">
        <v>1464325200</v>
      </c>
      <c r="M816">
        <v>1464498000</v>
      </c>
      <c r="N816" s="5">
        <f>(((L816/60)/60)/24)+DATE(1970,1,1)</f>
        <v>42517.208333333328</v>
      </c>
      <c r="O816" s="5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RIGHT(R816,LEN(R816)-FIND("/",R816))</f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ROUND((E817/D817)*100,0)</f>
        <v>130</v>
      </c>
      <c r="G817" t="s">
        <v>20</v>
      </c>
      <c r="H817">
        <v>183</v>
      </c>
      <c r="I817">
        <f>ROUND(IFERROR(E817/H817,0),2)</f>
        <v>64.05</v>
      </c>
      <c r="J817" t="s">
        <v>15</v>
      </c>
      <c r="K817" t="s">
        <v>16</v>
      </c>
      <c r="L817">
        <v>1511935200</v>
      </c>
      <c r="M817">
        <v>1514181600</v>
      </c>
      <c r="N817" s="5">
        <f>(((L817/60)/60)/24)+DATE(1970,1,1)</f>
        <v>43068.25</v>
      </c>
      <c r="O817" s="5">
        <f>(((M817/60)/60)/24)+DATE(1970,1,1)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LEFT(R817,FIND("/",R817)-1)</f>
        <v>music</v>
      </c>
      <c r="T817" t="str">
        <f>RIGHT(R817,LEN(R817)-FIND("/",R817))</f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ROUND((E818/D818)*100,0)</f>
        <v>615</v>
      </c>
      <c r="G818" t="s">
        <v>20</v>
      </c>
      <c r="H818">
        <v>133</v>
      </c>
      <c r="I818">
        <f>ROUND(IFERROR(E818/H818,0),2)</f>
        <v>106.39</v>
      </c>
      <c r="J818" t="s">
        <v>21</v>
      </c>
      <c r="K818" t="s">
        <v>22</v>
      </c>
      <c r="L818">
        <v>1392012000</v>
      </c>
      <c r="M818">
        <v>1392184800</v>
      </c>
      <c r="N818" s="5">
        <f>(((L818/60)/60)/24)+DATE(1970,1,1)</f>
        <v>41680.25</v>
      </c>
      <c r="O818" s="5">
        <f>(((M818/60)/60)/24)+DATE(1970,1,1)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LEFT(R818,FIND("/",R818)-1)</f>
        <v>theater</v>
      </c>
      <c r="T818" t="str">
        <f>RIGHT(R818,LEN(R818)-FIND("/",R818))</f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ROUND((E819/D819)*100,0)</f>
        <v>369</v>
      </c>
      <c r="G819" t="s">
        <v>20</v>
      </c>
      <c r="H819">
        <v>2489</v>
      </c>
      <c r="I819">
        <f>ROUND(IFERROR(E819/H819,0),2)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5">
        <f>(((L819/60)/60)/24)+DATE(1970,1,1)</f>
        <v>43589.208333333328</v>
      </c>
      <c r="O819" s="5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LEFT(R819,FIND("/",R819)-1)</f>
        <v>publishing</v>
      </c>
      <c r="T819" t="str">
        <f>RIGHT(R819,LEN(R819)-FIND("/",R819))</f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ROUND((E820/D820)*100,0)</f>
        <v>1095</v>
      </c>
      <c r="G820" t="s">
        <v>20</v>
      </c>
      <c r="H820">
        <v>69</v>
      </c>
      <c r="I820">
        <f>ROUND(IFERROR(E820/H820,0),2)</f>
        <v>111.07</v>
      </c>
      <c r="J820" t="s">
        <v>21</v>
      </c>
      <c r="K820" t="s">
        <v>22</v>
      </c>
      <c r="L820">
        <v>1548050400</v>
      </c>
      <c r="M820">
        <v>1549173600</v>
      </c>
      <c r="N820" s="5">
        <f>(((L820/60)/60)/24)+DATE(1970,1,1)</f>
        <v>43486.25</v>
      </c>
      <c r="O820" s="5">
        <f>(((M820/60)/60)/24)+DATE(1970,1,1)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LEFT(R820,FIND("/",R820)-1)</f>
        <v>theater</v>
      </c>
      <c r="T820" t="str">
        <f>RIGHT(R820,LEN(R820)-FIND("/",R820))</f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ROUND((E821/D821)*100,0)</f>
        <v>51</v>
      </c>
      <c r="G821" t="s">
        <v>14</v>
      </c>
      <c r="H821">
        <v>47</v>
      </c>
      <c r="I821">
        <f>ROUND(IFERROR(E821/H821,0),2)</f>
        <v>95.94</v>
      </c>
      <c r="J821" t="s">
        <v>21</v>
      </c>
      <c r="K821" t="s">
        <v>22</v>
      </c>
      <c r="L821">
        <v>1353736800</v>
      </c>
      <c r="M821">
        <v>1355032800</v>
      </c>
      <c r="N821" s="5">
        <f>(((L821/60)/60)/24)+DATE(1970,1,1)</f>
        <v>41237.25</v>
      </c>
      <c r="O821" s="5">
        <f>(((M821/60)/60)/24)+DATE(1970,1,1)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RIGHT(R821,LEN(R821)-FIND("/",R821))</f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ROUND((E822/D822)*100,0)</f>
        <v>801</v>
      </c>
      <c r="G822" t="s">
        <v>20</v>
      </c>
      <c r="H822">
        <v>279</v>
      </c>
      <c r="I822">
        <f>ROUND(IFERROR(E822/H822,0),2)</f>
        <v>43.04</v>
      </c>
      <c r="J822" t="s">
        <v>40</v>
      </c>
      <c r="K822" t="s">
        <v>41</v>
      </c>
      <c r="L822">
        <v>1532840400</v>
      </c>
      <c r="M822">
        <v>1533963600</v>
      </c>
      <c r="N822" s="5">
        <f>(((L822/60)/60)/24)+DATE(1970,1,1)</f>
        <v>43310.208333333328</v>
      </c>
      <c r="O822" s="5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LEFT(R822,FIND("/",R822)-1)</f>
        <v>music</v>
      </c>
      <c r="T822" t="str">
        <f>RIGHT(R822,LEN(R822)-FIND("/",R822))</f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ROUND((E823/D823)*100,0)</f>
        <v>291</v>
      </c>
      <c r="G823" t="s">
        <v>20</v>
      </c>
      <c r="H823">
        <v>210</v>
      </c>
      <c r="I823">
        <f>ROUND(IFERROR(E823/H823,0),2)</f>
        <v>67.97</v>
      </c>
      <c r="J823" t="s">
        <v>21</v>
      </c>
      <c r="K823" t="s">
        <v>22</v>
      </c>
      <c r="L823">
        <v>1488261600</v>
      </c>
      <c r="M823">
        <v>1489381200</v>
      </c>
      <c r="N823" s="5">
        <f>(((L823/60)/60)/24)+DATE(1970,1,1)</f>
        <v>42794.25</v>
      </c>
      <c r="O823" s="5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LEFT(R823,FIND("/",R823)-1)</f>
        <v>film &amp; video</v>
      </c>
      <c r="T823" t="str">
        <f>RIGHT(R823,LEN(R823)-FIND("/",R823))</f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ROUND((E824/D824)*100,0)</f>
        <v>350</v>
      </c>
      <c r="G824" t="s">
        <v>20</v>
      </c>
      <c r="H824">
        <v>2100</v>
      </c>
      <c r="I824">
        <f>ROUND(IFERROR(E824/H824,0),2)</f>
        <v>89.99</v>
      </c>
      <c r="J824" t="s">
        <v>21</v>
      </c>
      <c r="K824" t="s">
        <v>22</v>
      </c>
      <c r="L824">
        <v>1393567200</v>
      </c>
      <c r="M824">
        <v>1395032400</v>
      </c>
      <c r="N824" s="5">
        <f>(((L824/60)/60)/24)+DATE(1970,1,1)</f>
        <v>41698.25</v>
      </c>
      <c r="O824" s="5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LEFT(R824,FIND("/",R824)-1)</f>
        <v>music</v>
      </c>
      <c r="T824" t="str">
        <f>RIGHT(R824,LEN(R824)-FIND("/",R824))</f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ROUND((E825/D825)*100,0)</f>
        <v>357</v>
      </c>
      <c r="G825" t="s">
        <v>20</v>
      </c>
      <c r="H825">
        <v>252</v>
      </c>
      <c r="I825">
        <f>ROUND(IFERROR(E825/H825,0),2)</f>
        <v>58.1</v>
      </c>
      <c r="J825" t="s">
        <v>21</v>
      </c>
      <c r="K825" t="s">
        <v>22</v>
      </c>
      <c r="L825">
        <v>1410325200</v>
      </c>
      <c r="M825">
        <v>1412485200</v>
      </c>
      <c r="N825" s="5">
        <f>(((L825/60)/60)/24)+DATE(1970,1,1)</f>
        <v>41892.208333333336</v>
      </c>
      <c r="O825" s="5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LEFT(R825,FIND("/",R825)-1)</f>
        <v>music</v>
      </c>
      <c r="T825" t="str">
        <f>RIGHT(R825,LEN(R825)-FIND("/",R825))</f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ROUND((E826/D826)*100,0)</f>
        <v>126</v>
      </c>
      <c r="G826" t="s">
        <v>20</v>
      </c>
      <c r="H826">
        <v>1280</v>
      </c>
      <c r="I826">
        <f>ROUND(IFERROR(E826/H826,0),2)</f>
        <v>84</v>
      </c>
      <c r="J826" t="s">
        <v>21</v>
      </c>
      <c r="K826" t="s">
        <v>22</v>
      </c>
      <c r="L826">
        <v>1276923600</v>
      </c>
      <c r="M826">
        <v>1279688400</v>
      </c>
      <c r="N826" s="5">
        <f>(((L826/60)/60)/24)+DATE(1970,1,1)</f>
        <v>40348.208333333336</v>
      </c>
      <c r="O826" s="5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LEFT(R826,FIND("/",R826)-1)</f>
        <v>publishing</v>
      </c>
      <c r="T826" t="str">
        <f>RIGHT(R826,LEN(R826)-FIND("/",R826))</f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ROUND((E827/D827)*100,0)</f>
        <v>388</v>
      </c>
      <c r="G827" t="s">
        <v>20</v>
      </c>
      <c r="H827">
        <v>157</v>
      </c>
      <c r="I827">
        <f>ROUND(IFERROR(E827/H827,0),2)</f>
        <v>88.85</v>
      </c>
      <c r="J827" t="s">
        <v>40</v>
      </c>
      <c r="K827" t="s">
        <v>41</v>
      </c>
      <c r="L827">
        <v>1500958800</v>
      </c>
      <c r="M827">
        <v>1501995600</v>
      </c>
      <c r="N827" s="5">
        <f>(((L827/60)/60)/24)+DATE(1970,1,1)</f>
        <v>42941.208333333328</v>
      </c>
      <c r="O827" s="5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LEFT(R827,FIND("/",R827)-1)</f>
        <v>film &amp; video</v>
      </c>
      <c r="T827" t="str">
        <f>RIGHT(R827,LEN(R827)-FIND("/",R827))</f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ROUND((E828/D828)*100,0)</f>
        <v>457</v>
      </c>
      <c r="G828" t="s">
        <v>20</v>
      </c>
      <c r="H828">
        <v>194</v>
      </c>
      <c r="I828">
        <f>ROUND(IFERROR(E828/H828,0),2)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5">
        <f>(((L828/60)/60)/24)+DATE(1970,1,1)</f>
        <v>40525.25</v>
      </c>
      <c r="O828" s="5">
        <f>(((M828/60)/60)/24)+DATE(1970,1,1)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LEFT(R828,FIND("/",R828)-1)</f>
        <v>theater</v>
      </c>
      <c r="T828" t="str">
        <f>RIGHT(R828,LEN(R828)-FIND("/",R828))</f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ROUND((E829/D829)*100,0)</f>
        <v>267</v>
      </c>
      <c r="G829" t="s">
        <v>20</v>
      </c>
      <c r="H829">
        <v>82</v>
      </c>
      <c r="I829">
        <f>ROUND(IFERROR(E829/H829,0),2)</f>
        <v>74.8</v>
      </c>
      <c r="J829" t="s">
        <v>26</v>
      </c>
      <c r="K829" t="s">
        <v>27</v>
      </c>
      <c r="L829">
        <v>1304398800</v>
      </c>
      <c r="M829">
        <v>1305435600</v>
      </c>
      <c r="N829" s="5">
        <f>(((L829/60)/60)/24)+DATE(1970,1,1)</f>
        <v>40666.208333333336</v>
      </c>
      <c r="O829" s="5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LEFT(R829,FIND("/",R829)-1)</f>
        <v>film &amp; video</v>
      </c>
      <c r="T829" t="str">
        <f>RIGHT(R829,LEN(R829)-FIND("/",R829))</f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ROUND((E830/D830)*100,0)</f>
        <v>69</v>
      </c>
      <c r="G830" t="s">
        <v>14</v>
      </c>
      <c r="H830">
        <v>70</v>
      </c>
      <c r="I830">
        <f>ROUND(IFERROR(E830/H830,0),2)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5">
        <f>(((L830/60)/60)/24)+DATE(1970,1,1)</f>
        <v>43340.208333333328</v>
      </c>
      <c r="O830" s="5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RIGHT(R830,LEN(R830)-FIND("/",R830))</f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ROUND((E831/D831)*100,0)</f>
        <v>51</v>
      </c>
      <c r="G831" t="s">
        <v>14</v>
      </c>
      <c r="H831">
        <v>154</v>
      </c>
      <c r="I831">
        <f>ROUND(IFERROR(E831/H831,0),2)</f>
        <v>32.01</v>
      </c>
      <c r="J831" t="s">
        <v>21</v>
      </c>
      <c r="K831" t="s">
        <v>22</v>
      </c>
      <c r="L831">
        <v>1433826000</v>
      </c>
      <c r="M831">
        <v>1435122000</v>
      </c>
      <c r="N831" s="5">
        <f>(((L831/60)/60)/24)+DATE(1970,1,1)</f>
        <v>42164.208333333328</v>
      </c>
      <c r="O831" s="5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RIGHT(R831,LEN(R831)-FIND("/",R831))</f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ROUND((E832/D832)*100,0)</f>
        <v>1</v>
      </c>
      <c r="G832" t="s">
        <v>14</v>
      </c>
      <c r="H832">
        <v>22</v>
      </c>
      <c r="I832">
        <f>ROUND(IFERROR(E832/H832,0),2)</f>
        <v>64.73</v>
      </c>
      <c r="J832" t="s">
        <v>21</v>
      </c>
      <c r="K832" t="s">
        <v>22</v>
      </c>
      <c r="L832">
        <v>1514959200</v>
      </c>
      <c r="M832">
        <v>1520056800</v>
      </c>
      <c r="N832" s="5">
        <f>(((L832/60)/60)/24)+DATE(1970,1,1)</f>
        <v>43103.25</v>
      </c>
      <c r="O832" s="5">
        <f>(((M832/60)/60)/24)+DATE(1970,1,1)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RIGHT(R832,LEN(R832)-FIND("/",R832))</f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ROUND((E833/D833)*100,0)</f>
        <v>109</v>
      </c>
      <c r="G833" t="s">
        <v>20</v>
      </c>
      <c r="H833">
        <v>4233</v>
      </c>
      <c r="I833">
        <f>ROUND(IFERROR(E833/H833,0),2)</f>
        <v>25</v>
      </c>
      <c r="J833" t="s">
        <v>21</v>
      </c>
      <c r="K833" t="s">
        <v>22</v>
      </c>
      <c r="L833">
        <v>1332738000</v>
      </c>
      <c r="M833">
        <v>1335675600</v>
      </c>
      <c r="N833" s="5">
        <f>(((L833/60)/60)/24)+DATE(1970,1,1)</f>
        <v>40994.208333333336</v>
      </c>
      <c r="O833" s="5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LEFT(R833,FIND("/",R833)-1)</f>
        <v>photography</v>
      </c>
      <c r="T833" t="str">
        <f>RIGHT(R833,LEN(R833)-FIND("/",R833))</f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ROUND((E834/D834)*100,0)</f>
        <v>315</v>
      </c>
      <c r="G834" t="s">
        <v>20</v>
      </c>
      <c r="H834">
        <v>1297</v>
      </c>
      <c r="I834">
        <f>ROUND(IFERROR(E834/H834,0),2)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5">
        <f>(((L834/60)/60)/24)+DATE(1970,1,1)</f>
        <v>42299.208333333328</v>
      </c>
      <c r="O834" s="5">
        <f>(((M834/60)/60)/24)+DATE(1970,1,1)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LEFT(R834,FIND("/",R834)-1)</f>
        <v>publishing</v>
      </c>
      <c r="T834" t="str">
        <f>RIGHT(R834,LEN(R834)-FIND("/",R834))</f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ROUND((E835/D835)*100,0)</f>
        <v>158</v>
      </c>
      <c r="G835" t="s">
        <v>20</v>
      </c>
      <c r="H835">
        <v>165</v>
      </c>
      <c r="I835">
        <f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5">
        <f>(((L835/60)/60)/24)+DATE(1970,1,1)</f>
        <v>40588.25</v>
      </c>
      <c r="O835" s="5">
        <f>(((M835/60)/60)/24)+DATE(1970,1,1)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LEFT(R835,FIND("/",R835)-1)</f>
        <v>publishing</v>
      </c>
      <c r="T835" t="str">
        <f>RIGHT(R835,LEN(R835)-FIND("/",R835))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ROUND((E836/D836)*100,0)</f>
        <v>154</v>
      </c>
      <c r="G836" t="s">
        <v>20</v>
      </c>
      <c r="H836">
        <v>119</v>
      </c>
      <c r="I836">
        <f>ROUND(IFERROR(E836/H836,0),2)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5">
        <f>(((L836/60)/60)/24)+DATE(1970,1,1)</f>
        <v>41448.208333333336</v>
      </c>
      <c r="O836" s="5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LEFT(R836,FIND("/",R836)-1)</f>
        <v>theater</v>
      </c>
      <c r="T836" t="str">
        <f>RIGHT(R836,LEN(R836)-FIND("/",R836))</f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ROUND((E837/D837)*100,0)</f>
        <v>90</v>
      </c>
      <c r="G837" t="s">
        <v>14</v>
      </c>
      <c r="H837">
        <v>1758</v>
      </c>
      <c r="I837">
        <f>ROUND(IFERROR(E837/H837,0),2)</f>
        <v>44</v>
      </c>
      <c r="J837" t="s">
        <v>21</v>
      </c>
      <c r="K837" t="s">
        <v>22</v>
      </c>
      <c r="L837">
        <v>1425103200</v>
      </c>
      <c r="M837">
        <v>1425621600</v>
      </c>
      <c r="N837" s="5">
        <f>(((L837/60)/60)/24)+DATE(1970,1,1)</f>
        <v>42063.25</v>
      </c>
      <c r="O837" s="5">
        <f>(((M837/60)/60)/24)+DATE(1970,1,1)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RIGHT(R837,LEN(R837)-FIND("/",R837))</f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ROUND((E838/D838)*100,0)</f>
        <v>75</v>
      </c>
      <c r="G838" t="s">
        <v>14</v>
      </c>
      <c r="H838">
        <v>94</v>
      </c>
      <c r="I838">
        <f>ROUND(IFERROR(E838/H838,0),2)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5">
        <f>(((L838/60)/60)/24)+DATE(1970,1,1)</f>
        <v>40214.25</v>
      </c>
      <c r="O838" s="5">
        <f>(((M838/60)/60)/24)+DATE(1970,1,1)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RIGHT(R838,LEN(R838)-FIND("/",R838))</f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ROUND((E839/D839)*100,0)</f>
        <v>853</v>
      </c>
      <c r="G839" t="s">
        <v>20</v>
      </c>
      <c r="H839">
        <v>1797</v>
      </c>
      <c r="I839">
        <f>ROUND(IFERROR(E839/H839,0),2)</f>
        <v>84.01</v>
      </c>
      <c r="J839" t="s">
        <v>21</v>
      </c>
      <c r="K839" t="s">
        <v>22</v>
      </c>
      <c r="L839">
        <v>1301202000</v>
      </c>
      <c r="M839">
        <v>1305867600</v>
      </c>
      <c r="N839" s="5">
        <f>(((L839/60)/60)/24)+DATE(1970,1,1)</f>
        <v>40629.208333333336</v>
      </c>
      <c r="O839" s="5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LEFT(R839,FIND("/",R839)-1)</f>
        <v>music</v>
      </c>
      <c r="T839" t="str">
        <f>RIGHT(R839,LEN(R839)-FIND("/",R839))</f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ROUND((E840/D840)*100,0)</f>
        <v>139</v>
      </c>
      <c r="G840" t="s">
        <v>20</v>
      </c>
      <c r="H840">
        <v>261</v>
      </c>
      <c r="I840">
        <f>ROUND(IFERROR(E840/H840,0),2)</f>
        <v>34.06</v>
      </c>
      <c r="J840" t="s">
        <v>21</v>
      </c>
      <c r="K840" t="s">
        <v>22</v>
      </c>
      <c r="L840">
        <v>1538024400</v>
      </c>
      <c r="M840">
        <v>1538802000</v>
      </c>
      <c r="N840" s="5">
        <f>(((L840/60)/60)/24)+DATE(1970,1,1)</f>
        <v>43370.208333333328</v>
      </c>
      <c r="O840" s="5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LEFT(R840,FIND("/",R840)-1)</f>
        <v>theater</v>
      </c>
      <c r="T840" t="str">
        <f>RIGHT(R840,LEN(R840)-FIND("/",R840))</f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ROUND((E841/D841)*100,0)</f>
        <v>190</v>
      </c>
      <c r="G841" t="s">
        <v>20</v>
      </c>
      <c r="H841">
        <v>157</v>
      </c>
      <c r="I841">
        <f>ROUND(IFERROR(E841/H841,0),2)</f>
        <v>93.27</v>
      </c>
      <c r="J841" t="s">
        <v>21</v>
      </c>
      <c r="K841" t="s">
        <v>22</v>
      </c>
      <c r="L841">
        <v>1395032400</v>
      </c>
      <c r="M841">
        <v>1398920400</v>
      </c>
      <c r="N841" s="5">
        <f>(((L841/60)/60)/24)+DATE(1970,1,1)</f>
        <v>41715.208333333336</v>
      </c>
      <c r="O841" s="5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LEFT(R841,FIND("/",R841)-1)</f>
        <v>film &amp; video</v>
      </c>
      <c r="T841" t="str">
        <f>RIGHT(R841,LEN(R841)-FIND("/",R841))</f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ROUND((E842/D842)*100,0)</f>
        <v>100</v>
      </c>
      <c r="G842" t="s">
        <v>20</v>
      </c>
      <c r="H842">
        <v>3533</v>
      </c>
      <c r="I842">
        <f>ROUND(IFERROR(E842/H842,0),2)</f>
        <v>33</v>
      </c>
      <c r="J842" t="s">
        <v>21</v>
      </c>
      <c r="K842" t="s">
        <v>22</v>
      </c>
      <c r="L842">
        <v>1405486800</v>
      </c>
      <c r="M842">
        <v>1405659600</v>
      </c>
      <c r="N842" s="5">
        <f>(((L842/60)/60)/24)+DATE(1970,1,1)</f>
        <v>41836.208333333336</v>
      </c>
      <c r="O842" s="5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LEFT(R842,FIND("/",R842)-1)</f>
        <v>theater</v>
      </c>
      <c r="T842" t="str">
        <f>RIGHT(R842,LEN(R842)-FIND("/",R842))</f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ROUND((E843/D843)*100,0)</f>
        <v>143</v>
      </c>
      <c r="G843" t="s">
        <v>20</v>
      </c>
      <c r="H843">
        <v>155</v>
      </c>
      <c r="I843">
        <f>ROUND(IFERROR(E843/H843,0),2)</f>
        <v>83.81</v>
      </c>
      <c r="J843" t="s">
        <v>21</v>
      </c>
      <c r="K843" t="s">
        <v>22</v>
      </c>
      <c r="L843">
        <v>1455861600</v>
      </c>
      <c r="M843">
        <v>1457244000</v>
      </c>
      <c r="N843" s="5">
        <f>(((L843/60)/60)/24)+DATE(1970,1,1)</f>
        <v>42419.25</v>
      </c>
      <c r="O843" s="5">
        <f>(((M843/60)/60)/24)+DATE(1970,1,1)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LEFT(R843,FIND("/",R843)-1)</f>
        <v>technology</v>
      </c>
      <c r="T843" t="str">
        <f>RIGHT(R843,LEN(R843)-FIND("/",R843))</f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ROUND((E844/D844)*100,0)</f>
        <v>563</v>
      </c>
      <c r="G844" t="s">
        <v>20</v>
      </c>
      <c r="H844">
        <v>132</v>
      </c>
      <c r="I844">
        <f>ROUND(IFERROR(E844/H844,0),2)</f>
        <v>63.99</v>
      </c>
      <c r="J844" t="s">
        <v>107</v>
      </c>
      <c r="K844" t="s">
        <v>108</v>
      </c>
      <c r="L844">
        <v>1529038800</v>
      </c>
      <c r="M844">
        <v>1529298000</v>
      </c>
      <c r="N844" s="5">
        <f>(((L844/60)/60)/24)+DATE(1970,1,1)</f>
        <v>43266.208333333328</v>
      </c>
      <c r="O844" s="5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LEFT(R844,FIND("/",R844)-1)</f>
        <v>technology</v>
      </c>
      <c r="T844" t="str">
        <f>RIGHT(R844,LEN(R844)-FIND("/",R844))</f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ROUND((E845/D845)*100,0)</f>
        <v>31</v>
      </c>
      <c r="G845" t="s">
        <v>14</v>
      </c>
      <c r="H845">
        <v>33</v>
      </c>
      <c r="I845">
        <f>ROUND(IFERROR(E845/H845,0),2)</f>
        <v>81.91</v>
      </c>
      <c r="J845" t="s">
        <v>21</v>
      </c>
      <c r="K845" t="s">
        <v>22</v>
      </c>
      <c r="L845">
        <v>1535259600</v>
      </c>
      <c r="M845">
        <v>1535778000</v>
      </c>
      <c r="N845" s="5">
        <f>(((L845/60)/60)/24)+DATE(1970,1,1)</f>
        <v>43338.208333333328</v>
      </c>
      <c r="O845" s="5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RIGHT(R845,LEN(R845)-FIND("/",R845))</f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ROUND((E846/D846)*100,0)</f>
        <v>99</v>
      </c>
      <c r="G846" t="s">
        <v>74</v>
      </c>
      <c r="H846">
        <v>94</v>
      </c>
      <c r="I846">
        <f>ROUND(IFERROR(E846/H846,0),2)</f>
        <v>93.05</v>
      </c>
      <c r="J846" t="s">
        <v>21</v>
      </c>
      <c r="K846" t="s">
        <v>22</v>
      </c>
      <c r="L846">
        <v>1327212000</v>
      </c>
      <c r="M846">
        <v>1327471200</v>
      </c>
      <c r="N846" s="5">
        <f>(((L846/60)/60)/24)+DATE(1970,1,1)</f>
        <v>40930.25</v>
      </c>
      <c r="O846" s="5">
        <f>(((M846/60)/60)/24)+DATE(1970,1,1)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RIGHT(R846,LEN(R846)-FIND("/",R846))</f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ROUND((E847/D847)*100,0)</f>
        <v>198</v>
      </c>
      <c r="G847" t="s">
        <v>20</v>
      </c>
      <c r="H847">
        <v>1354</v>
      </c>
      <c r="I847">
        <f>ROUND(IFERROR(E847/H847,0),2)</f>
        <v>101.98</v>
      </c>
      <c r="J847" t="s">
        <v>40</v>
      </c>
      <c r="K847" t="s">
        <v>41</v>
      </c>
      <c r="L847">
        <v>1526360400</v>
      </c>
      <c r="M847">
        <v>1529557200</v>
      </c>
      <c r="N847" s="5">
        <f>(((L847/60)/60)/24)+DATE(1970,1,1)</f>
        <v>43235.208333333328</v>
      </c>
      <c r="O847" s="5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LEFT(R847,FIND("/",R847)-1)</f>
        <v>technology</v>
      </c>
      <c r="T847" t="str">
        <f>RIGHT(R847,LEN(R847)-FIND("/",R847))</f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ROUND((E848/D848)*100,0)</f>
        <v>509</v>
      </c>
      <c r="G848" t="s">
        <v>20</v>
      </c>
      <c r="H848">
        <v>48</v>
      </c>
      <c r="I848">
        <f>ROUND(IFERROR(E848/H848,0),2)</f>
        <v>105.94</v>
      </c>
      <c r="J848" t="s">
        <v>21</v>
      </c>
      <c r="K848" t="s">
        <v>22</v>
      </c>
      <c r="L848">
        <v>1532149200</v>
      </c>
      <c r="M848">
        <v>1535259600</v>
      </c>
      <c r="N848" s="5">
        <f>(((L848/60)/60)/24)+DATE(1970,1,1)</f>
        <v>43302.208333333328</v>
      </c>
      <c r="O848" s="5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LEFT(R848,FIND("/",R848)-1)</f>
        <v>technology</v>
      </c>
      <c r="T848" t="str">
        <f>RIGHT(R848,LEN(R848)-FIND("/",R848))</f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ROUND((E849/D849)*100,0)</f>
        <v>238</v>
      </c>
      <c r="G849" t="s">
        <v>20</v>
      </c>
      <c r="H849">
        <v>110</v>
      </c>
      <c r="I849">
        <f>ROUND(IFERROR(E849/H849,0),2)</f>
        <v>101.58</v>
      </c>
      <c r="J849" t="s">
        <v>21</v>
      </c>
      <c r="K849" t="s">
        <v>22</v>
      </c>
      <c r="L849">
        <v>1515304800</v>
      </c>
      <c r="M849">
        <v>1515564000</v>
      </c>
      <c r="N849" s="5">
        <f>(((L849/60)/60)/24)+DATE(1970,1,1)</f>
        <v>43107.25</v>
      </c>
      <c r="O849" s="5">
        <f>(((M849/60)/60)/24)+DATE(1970,1,1)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LEFT(R849,FIND("/",R849)-1)</f>
        <v>food</v>
      </c>
      <c r="T849" t="str">
        <f>RIGHT(R849,LEN(R849)-FIND("/",R849))</f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ROUND((E850/D850)*100,0)</f>
        <v>338</v>
      </c>
      <c r="G850" t="s">
        <v>20</v>
      </c>
      <c r="H850">
        <v>172</v>
      </c>
      <c r="I850">
        <f>ROUND(IFERROR(E850/H850,0),2)</f>
        <v>62.97</v>
      </c>
      <c r="J850" t="s">
        <v>21</v>
      </c>
      <c r="K850" t="s">
        <v>22</v>
      </c>
      <c r="L850">
        <v>1276318800</v>
      </c>
      <c r="M850">
        <v>1277096400</v>
      </c>
      <c r="N850" s="5">
        <f>(((L850/60)/60)/24)+DATE(1970,1,1)</f>
        <v>40341.208333333336</v>
      </c>
      <c r="O850" s="5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LEFT(R850,FIND("/",R850)-1)</f>
        <v>film &amp; video</v>
      </c>
      <c r="T850" t="str">
        <f>RIGHT(R850,LEN(R850)-FIND("/",R850))</f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ROUND((E851/D851)*100,0)</f>
        <v>133</v>
      </c>
      <c r="G851" t="s">
        <v>20</v>
      </c>
      <c r="H851">
        <v>307</v>
      </c>
      <c r="I851">
        <f>ROUND(IFERROR(E851/H851,0),2)</f>
        <v>29.05</v>
      </c>
      <c r="J851" t="s">
        <v>21</v>
      </c>
      <c r="K851" t="s">
        <v>22</v>
      </c>
      <c r="L851">
        <v>1328767200</v>
      </c>
      <c r="M851">
        <v>1329026400</v>
      </c>
      <c r="N851" s="5">
        <f>(((L851/60)/60)/24)+DATE(1970,1,1)</f>
        <v>40948.25</v>
      </c>
      <c r="O851" s="5">
        <f>(((M851/60)/60)/24)+DATE(1970,1,1)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LEFT(R851,FIND("/",R851)-1)</f>
        <v>music</v>
      </c>
      <c r="T851" t="str">
        <f>RIGHT(R851,LEN(R851)-FIND("/",R851))</f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ROUND((E852/D852)*100,0)</f>
        <v>1</v>
      </c>
      <c r="G852" t="s">
        <v>14</v>
      </c>
      <c r="H852">
        <v>1</v>
      </c>
      <c r="I852">
        <f>ROUND(IFERROR(E852/H852,0),2)</f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>(((L852/60)/60)/24)+DATE(1970,1,1)</f>
        <v>40866.25</v>
      </c>
      <c r="O852" s="5">
        <f>(((M852/60)/60)/24)+DATE(1970,1,1)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RIGHT(R852,LEN(R852)-FIND("/",R852))</f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ROUND((E853/D853)*100,0)</f>
        <v>208</v>
      </c>
      <c r="G853" t="s">
        <v>20</v>
      </c>
      <c r="H853">
        <v>160</v>
      </c>
      <c r="I853">
        <f>ROUND(IFERROR(E853/H853,0),2)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5">
        <f>(((L853/60)/60)/24)+DATE(1970,1,1)</f>
        <v>41031.208333333336</v>
      </c>
      <c r="O853" s="5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LEFT(R853,FIND("/",R853)-1)</f>
        <v>music</v>
      </c>
      <c r="T853" t="str">
        <f>RIGHT(R853,LEN(R853)-FIND("/",R853))</f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ROUND((E854/D854)*100,0)</f>
        <v>51</v>
      </c>
      <c r="G854" t="s">
        <v>14</v>
      </c>
      <c r="H854">
        <v>31</v>
      </c>
      <c r="I854">
        <f>ROUND(IFERROR(E854/H854,0),2)</f>
        <v>80.81</v>
      </c>
      <c r="J854" t="s">
        <v>21</v>
      </c>
      <c r="K854" t="s">
        <v>22</v>
      </c>
      <c r="L854">
        <v>1310792400</v>
      </c>
      <c r="M854">
        <v>1311656400</v>
      </c>
      <c r="N854" s="5">
        <f>(((L854/60)/60)/24)+DATE(1970,1,1)</f>
        <v>40740.208333333336</v>
      </c>
      <c r="O854" s="5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RIGHT(R854,LEN(R854)-FIND("/",R854))</f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ROUND((E855/D855)*100,0)</f>
        <v>652</v>
      </c>
      <c r="G855" t="s">
        <v>20</v>
      </c>
      <c r="H855">
        <v>1467</v>
      </c>
      <c r="I855">
        <f>ROUND(IFERROR(E855/H855,0),2)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5">
        <f>(((L855/60)/60)/24)+DATE(1970,1,1)</f>
        <v>40714.208333333336</v>
      </c>
      <c r="O855" s="5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LEFT(R855,FIND("/",R855)-1)</f>
        <v>music</v>
      </c>
      <c r="T855" t="str">
        <f>RIGHT(R855,LEN(R855)-FIND("/",R855))</f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ROUND((E856/D856)*100,0)</f>
        <v>114</v>
      </c>
      <c r="G856" t="s">
        <v>20</v>
      </c>
      <c r="H856">
        <v>2662</v>
      </c>
      <c r="I856">
        <f>ROUND(IFERROR(E856/H856,0),2)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5">
        <f>(((L856/60)/60)/24)+DATE(1970,1,1)</f>
        <v>43787.25</v>
      </c>
      <c r="O856" s="5">
        <f>(((M856/60)/60)/24)+DATE(1970,1,1)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LEFT(R856,FIND("/",R856)-1)</f>
        <v>publishing</v>
      </c>
      <c r="T856" t="str">
        <f>RIGHT(R856,LEN(R856)-FIND("/",R856))</f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ROUND((E857/D857)*100,0)</f>
        <v>102</v>
      </c>
      <c r="G857" t="s">
        <v>20</v>
      </c>
      <c r="H857">
        <v>452</v>
      </c>
      <c r="I857">
        <f>ROUND(IFERROR(E857/H857,0),2)</f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>(((L857/60)/60)/24)+DATE(1970,1,1)</f>
        <v>40712.208333333336</v>
      </c>
      <c r="O857" s="5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LEFT(R857,FIND("/",R857)-1)</f>
        <v>theater</v>
      </c>
      <c r="T857" t="str">
        <f>RIGHT(R857,LEN(R857)-FIND("/",R857))</f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ROUND((E858/D858)*100,0)</f>
        <v>357</v>
      </c>
      <c r="G858" t="s">
        <v>20</v>
      </c>
      <c r="H858">
        <v>158</v>
      </c>
      <c r="I858">
        <f>ROUND(IFERROR(E858/H858,0),2)</f>
        <v>54.16</v>
      </c>
      <c r="J858" t="s">
        <v>21</v>
      </c>
      <c r="K858" t="s">
        <v>22</v>
      </c>
      <c r="L858">
        <v>1335243600</v>
      </c>
      <c r="M858">
        <v>1336712400</v>
      </c>
      <c r="N858" s="5">
        <f>(((L858/60)/60)/24)+DATE(1970,1,1)</f>
        <v>41023.208333333336</v>
      </c>
      <c r="O858" s="5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RIGHT(R858,LEN(R858)-FIND("/",R858))</f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ROUND((E859/D859)*100,0)</f>
        <v>140</v>
      </c>
      <c r="G859" t="s">
        <v>20</v>
      </c>
      <c r="H859">
        <v>225</v>
      </c>
      <c r="I859">
        <f>ROUND(IFERROR(E859/H859,0),2)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5">
        <f>(((L859/60)/60)/24)+DATE(1970,1,1)</f>
        <v>40944.25</v>
      </c>
      <c r="O859" s="5">
        <f>(((M859/60)/60)/24)+DATE(1970,1,1)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LEFT(R859,FIND("/",R859)-1)</f>
        <v>film &amp; video</v>
      </c>
      <c r="T859" t="str">
        <f>RIGHT(R859,LEN(R859)-FIND("/",R859))</f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ROUND((E860/D860)*100,0)</f>
        <v>69</v>
      </c>
      <c r="G860" t="s">
        <v>14</v>
      </c>
      <c r="H860">
        <v>35</v>
      </c>
      <c r="I860">
        <f>ROUND(IFERROR(E860/H860,0),2)</f>
        <v>79.37</v>
      </c>
      <c r="J860" t="s">
        <v>21</v>
      </c>
      <c r="K860" t="s">
        <v>22</v>
      </c>
      <c r="L860">
        <v>1524286800</v>
      </c>
      <c r="M860">
        <v>1524891600</v>
      </c>
      <c r="N860" s="5">
        <f>(((L860/60)/60)/24)+DATE(1970,1,1)</f>
        <v>43211.208333333328</v>
      </c>
      <c r="O860" s="5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RIGHT(R860,LEN(R860)-FIND("/",R860))</f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ROUND((E861/D861)*100,0)</f>
        <v>36</v>
      </c>
      <c r="G861" t="s">
        <v>14</v>
      </c>
      <c r="H861">
        <v>63</v>
      </c>
      <c r="I861">
        <f>ROUND(IFERROR(E861/H861,0),2)</f>
        <v>41.17</v>
      </c>
      <c r="J861" t="s">
        <v>21</v>
      </c>
      <c r="K861" t="s">
        <v>22</v>
      </c>
      <c r="L861">
        <v>1362117600</v>
      </c>
      <c r="M861">
        <v>1363669200</v>
      </c>
      <c r="N861" s="5">
        <f>(((L861/60)/60)/24)+DATE(1970,1,1)</f>
        <v>41334.25</v>
      </c>
      <c r="O861" s="5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RIGHT(R861,LEN(R861)-FIND("/",R861))</f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ROUND((E862/D862)*100,0)</f>
        <v>252</v>
      </c>
      <c r="G862" t="s">
        <v>20</v>
      </c>
      <c r="H862">
        <v>65</v>
      </c>
      <c r="I862">
        <f>ROUND(IFERROR(E862/H862,0),2)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5">
        <f>(((L862/60)/60)/24)+DATE(1970,1,1)</f>
        <v>43515.25</v>
      </c>
      <c r="O862" s="5">
        <f>(((M862/60)/60)/24)+DATE(1970,1,1)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LEFT(R862,FIND("/",R862)-1)</f>
        <v>technology</v>
      </c>
      <c r="T862" t="str">
        <f>RIGHT(R862,LEN(R862)-FIND("/",R862))</f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ROUND((E863/D863)*100,0)</f>
        <v>106</v>
      </c>
      <c r="G863" t="s">
        <v>20</v>
      </c>
      <c r="H863">
        <v>163</v>
      </c>
      <c r="I863">
        <f>ROUND(IFERROR(E863/H863,0),2)</f>
        <v>57.16</v>
      </c>
      <c r="J863" t="s">
        <v>21</v>
      </c>
      <c r="K863" t="s">
        <v>22</v>
      </c>
      <c r="L863">
        <v>1269147600</v>
      </c>
      <c r="M863">
        <v>1269838800</v>
      </c>
      <c r="N863" s="5">
        <f>(((L863/60)/60)/24)+DATE(1970,1,1)</f>
        <v>40258.208333333336</v>
      </c>
      <c r="O863" s="5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LEFT(R863,FIND("/",R863)-1)</f>
        <v>theater</v>
      </c>
      <c r="T863" t="str">
        <f>RIGHT(R863,LEN(R863)-FIND("/",R863))</f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ROUND((E864/D864)*100,0)</f>
        <v>187</v>
      </c>
      <c r="G864" t="s">
        <v>20</v>
      </c>
      <c r="H864">
        <v>85</v>
      </c>
      <c r="I864">
        <f>ROUND(IFERROR(E864/H864,0),2)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5">
        <f>(((L864/60)/60)/24)+DATE(1970,1,1)</f>
        <v>40756.208333333336</v>
      </c>
      <c r="O864" s="5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LEFT(R864,FIND("/",R864)-1)</f>
        <v>theater</v>
      </c>
      <c r="T864" t="str">
        <f>RIGHT(R864,LEN(R864)-FIND("/",R864))</f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ROUND((E865/D865)*100,0)</f>
        <v>387</v>
      </c>
      <c r="G865" t="s">
        <v>20</v>
      </c>
      <c r="H865">
        <v>217</v>
      </c>
      <c r="I865">
        <f>ROUND(IFERROR(E865/H865,0),2)</f>
        <v>24.95</v>
      </c>
      <c r="J865" t="s">
        <v>21</v>
      </c>
      <c r="K865" t="s">
        <v>22</v>
      </c>
      <c r="L865">
        <v>1434517200</v>
      </c>
      <c r="M865">
        <v>1436504400</v>
      </c>
      <c r="N865" s="5">
        <f>(((L865/60)/60)/24)+DATE(1970,1,1)</f>
        <v>42172.208333333328</v>
      </c>
      <c r="O865" s="5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LEFT(R865,FIND("/",R865)-1)</f>
        <v>film &amp; video</v>
      </c>
      <c r="T865" t="str">
        <f>RIGHT(R865,LEN(R865)-FIND("/",R865))</f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ROUND((E866/D866)*100,0)</f>
        <v>347</v>
      </c>
      <c r="G866" t="s">
        <v>20</v>
      </c>
      <c r="H866">
        <v>150</v>
      </c>
      <c r="I866">
        <f>ROUND(IFERROR(E866/H866,0),2)</f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>(((L866/60)/60)/24)+DATE(1970,1,1)</f>
        <v>42601.208333333328</v>
      </c>
      <c r="O866" s="5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LEFT(R866,FIND("/",R866)-1)</f>
        <v>film &amp; video</v>
      </c>
      <c r="T866" t="str">
        <f>RIGHT(R866,LEN(R866)-FIND("/",R866))</f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ROUND((E867/D867)*100,0)</f>
        <v>186</v>
      </c>
      <c r="G867" t="s">
        <v>20</v>
      </c>
      <c r="H867">
        <v>3272</v>
      </c>
      <c r="I867">
        <f>ROUND(IFERROR(E867/H867,0),2)</f>
        <v>46</v>
      </c>
      <c r="J867" t="s">
        <v>21</v>
      </c>
      <c r="K867" t="s">
        <v>22</v>
      </c>
      <c r="L867">
        <v>1410757200</v>
      </c>
      <c r="M867">
        <v>1411534800</v>
      </c>
      <c r="N867" s="5">
        <f>(((L867/60)/60)/24)+DATE(1970,1,1)</f>
        <v>41897.208333333336</v>
      </c>
      <c r="O867" s="5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LEFT(R867,FIND("/",R867)-1)</f>
        <v>theater</v>
      </c>
      <c r="T867" t="str">
        <f>RIGHT(R867,LEN(R867)-FIND("/",R867))</f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ROUND((E868/D868)*100,0)</f>
        <v>43</v>
      </c>
      <c r="G868" t="s">
        <v>74</v>
      </c>
      <c r="H868">
        <v>898</v>
      </c>
      <c r="I868">
        <f>ROUND(IFERROR(E868/H868,0),2)</f>
        <v>88.02</v>
      </c>
      <c r="J868" t="s">
        <v>21</v>
      </c>
      <c r="K868" t="s">
        <v>22</v>
      </c>
      <c r="L868">
        <v>1304830800</v>
      </c>
      <c r="M868">
        <v>1304917200</v>
      </c>
      <c r="N868" s="5">
        <f>(((L868/60)/60)/24)+DATE(1970,1,1)</f>
        <v>40671.208333333336</v>
      </c>
      <c r="O868" s="5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RIGHT(R868,LEN(R868)-FIND("/",R868))</f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ROUND((E869/D869)*100,0)</f>
        <v>162</v>
      </c>
      <c r="G869" t="s">
        <v>20</v>
      </c>
      <c r="H869">
        <v>300</v>
      </c>
      <c r="I869">
        <f>ROUND(IFERROR(E869/H869,0),2)</f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>(((L869/60)/60)/24)+DATE(1970,1,1)</f>
        <v>43382.208333333328</v>
      </c>
      <c r="O869" s="5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LEFT(R869,FIND("/",R869)-1)</f>
        <v>food</v>
      </c>
      <c r="T869" t="str">
        <f>RIGHT(R869,LEN(R869)-FIND("/",R869))</f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ROUND((E870/D870)*100,0)</f>
        <v>185</v>
      </c>
      <c r="G870" t="s">
        <v>20</v>
      </c>
      <c r="H870">
        <v>126</v>
      </c>
      <c r="I870">
        <f>ROUND(IFERROR(E870/H870,0),2)</f>
        <v>102.69</v>
      </c>
      <c r="J870" t="s">
        <v>21</v>
      </c>
      <c r="K870" t="s">
        <v>22</v>
      </c>
      <c r="L870">
        <v>1381554000</v>
      </c>
      <c r="M870">
        <v>1382504400</v>
      </c>
      <c r="N870" s="5">
        <f>(((L870/60)/60)/24)+DATE(1970,1,1)</f>
        <v>41559.208333333336</v>
      </c>
      <c r="O870" s="5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RIGHT(R870,LEN(R870)-FIND("/",R870))</f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ROUND((E871/D871)*100,0)</f>
        <v>24</v>
      </c>
      <c r="G871" t="s">
        <v>14</v>
      </c>
      <c r="H871">
        <v>526</v>
      </c>
      <c r="I871">
        <f>ROUND(IFERROR(E871/H871,0),2)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5">
        <f>(((L871/60)/60)/24)+DATE(1970,1,1)</f>
        <v>40350.208333333336</v>
      </c>
      <c r="O871" s="5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RIGHT(R871,LEN(R871)-FIND("/",R871))</f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ROUND((E872/D872)*100,0)</f>
        <v>90</v>
      </c>
      <c r="G872" t="s">
        <v>14</v>
      </c>
      <c r="H872">
        <v>121</v>
      </c>
      <c r="I872">
        <f>ROUND(IFERROR(E872/H872,0),2)</f>
        <v>57.19</v>
      </c>
      <c r="J872" t="s">
        <v>21</v>
      </c>
      <c r="K872" t="s">
        <v>22</v>
      </c>
      <c r="L872">
        <v>1440392400</v>
      </c>
      <c r="M872">
        <v>1442552400</v>
      </c>
      <c r="N872" s="5">
        <f>(((L872/60)/60)/24)+DATE(1970,1,1)</f>
        <v>42240.208333333328</v>
      </c>
      <c r="O872" s="5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RIGHT(R872,LEN(R872)-FIND("/",R872))</f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ROUND((E873/D873)*100,0)</f>
        <v>273</v>
      </c>
      <c r="G873" t="s">
        <v>20</v>
      </c>
      <c r="H873">
        <v>2320</v>
      </c>
      <c r="I873">
        <f>ROUND(IFERROR(E873/H873,0),2)</f>
        <v>84.01</v>
      </c>
      <c r="J873" t="s">
        <v>21</v>
      </c>
      <c r="K873" t="s">
        <v>22</v>
      </c>
      <c r="L873">
        <v>1509512400</v>
      </c>
      <c r="M873">
        <v>1511071200</v>
      </c>
      <c r="N873" s="5">
        <f>(((L873/60)/60)/24)+DATE(1970,1,1)</f>
        <v>43040.208333333328</v>
      </c>
      <c r="O873" s="5">
        <f>(((M873/60)/60)/24)+DATE(1970,1,1)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LEFT(R873,FIND("/",R873)-1)</f>
        <v>theater</v>
      </c>
      <c r="T873" t="str">
        <f>RIGHT(R873,LEN(R873)-FIND("/",R873))</f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ROUND((E874/D874)*100,0)</f>
        <v>170</v>
      </c>
      <c r="G874" t="s">
        <v>20</v>
      </c>
      <c r="H874">
        <v>81</v>
      </c>
      <c r="I874">
        <f>ROUND(IFERROR(E874/H874,0),2)</f>
        <v>98.67</v>
      </c>
      <c r="J874" t="s">
        <v>26</v>
      </c>
      <c r="K874" t="s">
        <v>27</v>
      </c>
      <c r="L874">
        <v>1535950800</v>
      </c>
      <c r="M874">
        <v>1536382800</v>
      </c>
      <c r="N874" s="5">
        <f>(((L874/60)/60)/24)+DATE(1970,1,1)</f>
        <v>43346.208333333328</v>
      </c>
      <c r="O874" s="5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LEFT(R874,FIND("/",R874)-1)</f>
        <v>film &amp; video</v>
      </c>
      <c r="T874" t="str">
        <f>RIGHT(R874,LEN(R874)-FIND("/",R874))</f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ROUND((E875/D875)*100,0)</f>
        <v>188</v>
      </c>
      <c r="G875" t="s">
        <v>20</v>
      </c>
      <c r="H875">
        <v>1887</v>
      </c>
      <c r="I875">
        <f>ROUND(IFERROR(E875/H875,0),2)</f>
        <v>42.01</v>
      </c>
      <c r="J875" t="s">
        <v>21</v>
      </c>
      <c r="K875" t="s">
        <v>22</v>
      </c>
      <c r="L875">
        <v>1389160800</v>
      </c>
      <c r="M875">
        <v>1389592800</v>
      </c>
      <c r="N875" s="5">
        <f>(((L875/60)/60)/24)+DATE(1970,1,1)</f>
        <v>41647.25</v>
      </c>
      <c r="O875" s="5">
        <f>(((M875/60)/60)/24)+DATE(1970,1,1)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LEFT(R875,FIND("/",R875)-1)</f>
        <v>photography</v>
      </c>
      <c r="T875" t="str">
        <f>RIGHT(R875,LEN(R875)-FIND("/",R875))</f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ROUND((E876/D876)*100,0)</f>
        <v>347</v>
      </c>
      <c r="G876" t="s">
        <v>20</v>
      </c>
      <c r="H876">
        <v>4358</v>
      </c>
      <c r="I876">
        <f>ROUND(IFERROR(E876/H876,0),2)</f>
        <v>32</v>
      </c>
      <c r="J876" t="s">
        <v>21</v>
      </c>
      <c r="K876" t="s">
        <v>22</v>
      </c>
      <c r="L876">
        <v>1271998800</v>
      </c>
      <c r="M876">
        <v>1275282000</v>
      </c>
      <c r="N876" s="5">
        <f>(((L876/60)/60)/24)+DATE(1970,1,1)</f>
        <v>40291.208333333336</v>
      </c>
      <c r="O876" s="5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LEFT(R876,FIND("/",R876)-1)</f>
        <v>photography</v>
      </c>
      <c r="T876" t="str">
        <f>RIGHT(R876,LEN(R876)-FIND("/",R876))</f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ROUND((E877/D877)*100,0)</f>
        <v>69</v>
      </c>
      <c r="G877" t="s">
        <v>14</v>
      </c>
      <c r="H877">
        <v>67</v>
      </c>
      <c r="I877">
        <f>ROUND(IFERROR(E877/H877,0),2)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5">
        <f>(((L877/60)/60)/24)+DATE(1970,1,1)</f>
        <v>40556.25</v>
      </c>
      <c r="O877" s="5">
        <f>(((M877/60)/60)/24)+DATE(1970,1,1)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RIGHT(R877,LEN(R877)-FIND("/",R877))</f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ROUND((E878/D878)*100,0)</f>
        <v>25</v>
      </c>
      <c r="G878" t="s">
        <v>14</v>
      </c>
      <c r="H878">
        <v>57</v>
      </c>
      <c r="I878">
        <f>ROUND(IFERROR(E878/H878,0),2)</f>
        <v>37.04</v>
      </c>
      <c r="J878" t="s">
        <v>15</v>
      </c>
      <c r="K878" t="s">
        <v>16</v>
      </c>
      <c r="L878">
        <v>1559970000</v>
      </c>
      <c r="M878">
        <v>1562043600</v>
      </c>
      <c r="N878" s="5">
        <f>(((L878/60)/60)/24)+DATE(1970,1,1)</f>
        <v>43624.208333333328</v>
      </c>
      <c r="O878" s="5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RIGHT(R878,LEN(R878)-FIND("/",R878))</f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ROUND((E879/D879)*100,0)</f>
        <v>77</v>
      </c>
      <c r="G879" t="s">
        <v>14</v>
      </c>
      <c r="H879">
        <v>1229</v>
      </c>
      <c r="I879">
        <f>ROUND(IFERROR(E879/H879,0),2)</f>
        <v>103.03</v>
      </c>
      <c r="J879" t="s">
        <v>21</v>
      </c>
      <c r="K879" t="s">
        <v>22</v>
      </c>
      <c r="L879">
        <v>1469509200</v>
      </c>
      <c r="M879">
        <v>1469595600</v>
      </c>
      <c r="N879" s="5">
        <f>(((L879/60)/60)/24)+DATE(1970,1,1)</f>
        <v>42577.208333333328</v>
      </c>
      <c r="O879" s="5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RIGHT(R879,LEN(R879)-FIND("/",R879))</f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ROUND((E880/D880)*100,0)</f>
        <v>37</v>
      </c>
      <c r="G880" t="s">
        <v>14</v>
      </c>
      <c r="H880">
        <v>12</v>
      </c>
      <c r="I880">
        <f>ROUND(IFERROR(E880/H880,0),2)</f>
        <v>84.33</v>
      </c>
      <c r="J880" t="s">
        <v>107</v>
      </c>
      <c r="K880" t="s">
        <v>108</v>
      </c>
      <c r="L880">
        <v>1579068000</v>
      </c>
      <c r="M880">
        <v>1581141600</v>
      </c>
      <c r="N880" s="5">
        <f>(((L880/60)/60)/24)+DATE(1970,1,1)</f>
        <v>43845.25</v>
      </c>
      <c r="O880" s="5">
        <f>(((M880/60)/60)/24)+DATE(1970,1,1)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RIGHT(R880,LEN(R880)-FIND("/",R880))</f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ROUND((E881/D881)*100,0)</f>
        <v>544</v>
      </c>
      <c r="G881" t="s">
        <v>20</v>
      </c>
      <c r="H881">
        <v>53</v>
      </c>
      <c r="I881">
        <f>ROUND(IFERROR(E881/H881,0),2)</f>
        <v>102.6</v>
      </c>
      <c r="J881" t="s">
        <v>21</v>
      </c>
      <c r="K881" t="s">
        <v>22</v>
      </c>
      <c r="L881">
        <v>1487743200</v>
      </c>
      <c r="M881">
        <v>1488520800</v>
      </c>
      <c r="N881" s="5">
        <f>(((L881/60)/60)/24)+DATE(1970,1,1)</f>
        <v>42788.25</v>
      </c>
      <c r="O881" s="5">
        <f>(((M881/60)/60)/24)+DATE(1970,1,1)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LEFT(R881,FIND("/",R881)-1)</f>
        <v>publishing</v>
      </c>
      <c r="T881" t="str">
        <f>RIGHT(R881,LEN(R881)-FIND("/",R881))</f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ROUND((E882/D882)*100,0)</f>
        <v>229</v>
      </c>
      <c r="G882" t="s">
        <v>20</v>
      </c>
      <c r="H882">
        <v>2414</v>
      </c>
      <c r="I882">
        <f>ROUND(IFERROR(E882/H882,0),2)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5">
        <f>(((L882/60)/60)/24)+DATE(1970,1,1)</f>
        <v>43667.208333333328</v>
      </c>
      <c r="O882" s="5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LEFT(R882,FIND("/",R882)-1)</f>
        <v>music</v>
      </c>
      <c r="T882" t="str">
        <f>RIGHT(R882,LEN(R882)-FIND("/",R882))</f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ROUND((E883/D883)*100,0)</f>
        <v>39</v>
      </c>
      <c r="G883" t="s">
        <v>14</v>
      </c>
      <c r="H883">
        <v>452</v>
      </c>
      <c r="I883">
        <f>ROUND(IFERROR(E883/H883,0),2)</f>
        <v>70.06</v>
      </c>
      <c r="J883" t="s">
        <v>21</v>
      </c>
      <c r="K883" t="s">
        <v>22</v>
      </c>
      <c r="L883">
        <v>1436418000</v>
      </c>
      <c r="M883">
        <v>1438923600</v>
      </c>
      <c r="N883" s="5">
        <f>(((L883/60)/60)/24)+DATE(1970,1,1)</f>
        <v>42194.208333333328</v>
      </c>
      <c r="O883" s="5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RIGHT(R883,LEN(R883)-FIND("/",R883))</f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ROUND((E884/D884)*100,0)</f>
        <v>370</v>
      </c>
      <c r="G884" t="s">
        <v>20</v>
      </c>
      <c r="H884">
        <v>80</v>
      </c>
      <c r="I884">
        <f>ROUND(IFERROR(E884/H884,0),2)</f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>(((L884/60)/60)/24)+DATE(1970,1,1)</f>
        <v>42025.25</v>
      </c>
      <c r="O884" s="5">
        <f>(((M884/60)/60)/24)+DATE(1970,1,1)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RIGHT(R884,LEN(R884)-FIND("/",R884))</f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ROUND((E885/D885)*100,0)</f>
        <v>238</v>
      </c>
      <c r="G885" t="s">
        <v>20</v>
      </c>
      <c r="H885">
        <v>193</v>
      </c>
      <c r="I885">
        <f>ROUND(IFERROR(E885/H885,0),2)</f>
        <v>41.91</v>
      </c>
      <c r="J885" t="s">
        <v>21</v>
      </c>
      <c r="K885" t="s">
        <v>22</v>
      </c>
      <c r="L885">
        <v>1274763600</v>
      </c>
      <c r="M885">
        <v>1277874000</v>
      </c>
      <c r="N885" s="5">
        <f>(((L885/60)/60)/24)+DATE(1970,1,1)</f>
        <v>40323.208333333336</v>
      </c>
      <c r="O885" s="5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LEFT(R885,FIND("/",R885)-1)</f>
        <v>film &amp; video</v>
      </c>
      <c r="T885" t="str">
        <f>RIGHT(R885,LEN(R885)-FIND("/",R885))</f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ROUND((E886/D886)*100,0)</f>
        <v>64</v>
      </c>
      <c r="G886" t="s">
        <v>14</v>
      </c>
      <c r="H886">
        <v>1886</v>
      </c>
      <c r="I886">
        <f>ROUND(IFERROR(E886/H886,0),2)</f>
        <v>57.99</v>
      </c>
      <c r="J886" t="s">
        <v>21</v>
      </c>
      <c r="K886" t="s">
        <v>22</v>
      </c>
      <c r="L886">
        <v>1399179600</v>
      </c>
      <c r="M886">
        <v>1399352400</v>
      </c>
      <c r="N886" s="5">
        <f>(((L886/60)/60)/24)+DATE(1970,1,1)</f>
        <v>41763.208333333336</v>
      </c>
      <c r="O886" s="5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RIGHT(R886,LEN(R886)-FIND("/",R886))</f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ROUND((E887/D887)*100,0)</f>
        <v>118</v>
      </c>
      <c r="G887" t="s">
        <v>20</v>
      </c>
      <c r="H887">
        <v>52</v>
      </c>
      <c r="I887">
        <f>ROUND(IFERROR(E887/H887,0),2)</f>
        <v>40.94</v>
      </c>
      <c r="J887" t="s">
        <v>21</v>
      </c>
      <c r="K887" t="s">
        <v>22</v>
      </c>
      <c r="L887">
        <v>1275800400</v>
      </c>
      <c r="M887">
        <v>1279083600</v>
      </c>
      <c r="N887" s="5">
        <f>(((L887/60)/60)/24)+DATE(1970,1,1)</f>
        <v>40335.208333333336</v>
      </c>
      <c r="O887" s="5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LEFT(R887,FIND("/",R887)-1)</f>
        <v>theater</v>
      </c>
      <c r="T887" t="str">
        <f>RIGHT(R887,LEN(R887)-FIND("/",R887))</f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ROUND((E888/D888)*100,0)</f>
        <v>85</v>
      </c>
      <c r="G888" t="s">
        <v>14</v>
      </c>
      <c r="H888">
        <v>1825</v>
      </c>
      <c r="I888">
        <f>ROUND(IFERROR(E888/H888,0),2)</f>
        <v>70</v>
      </c>
      <c r="J888" t="s">
        <v>21</v>
      </c>
      <c r="K888" t="s">
        <v>22</v>
      </c>
      <c r="L888">
        <v>1282798800</v>
      </c>
      <c r="M888">
        <v>1284354000</v>
      </c>
      <c r="N888" s="5">
        <f>(((L888/60)/60)/24)+DATE(1970,1,1)</f>
        <v>40416.208333333336</v>
      </c>
      <c r="O888" s="5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RIGHT(R888,LEN(R888)-FIND("/",R888))</f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ROUND((E889/D889)*100,0)</f>
        <v>29</v>
      </c>
      <c r="G889" t="s">
        <v>14</v>
      </c>
      <c r="H889">
        <v>31</v>
      </c>
      <c r="I889">
        <f>ROUND(IFERROR(E889/H889,0),2)</f>
        <v>73.84</v>
      </c>
      <c r="J889" t="s">
        <v>21</v>
      </c>
      <c r="K889" t="s">
        <v>22</v>
      </c>
      <c r="L889">
        <v>1437109200</v>
      </c>
      <c r="M889">
        <v>1441170000</v>
      </c>
      <c r="N889" s="5">
        <f>(((L889/60)/60)/24)+DATE(1970,1,1)</f>
        <v>42202.208333333328</v>
      </c>
      <c r="O889" s="5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RIGHT(R889,LEN(R889)-FIND("/",R889))</f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ROUND((E890/D890)*100,0)</f>
        <v>210</v>
      </c>
      <c r="G890" t="s">
        <v>20</v>
      </c>
      <c r="H890">
        <v>290</v>
      </c>
      <c r="I890">
        <f>ROUND(IFERROR(E890/H890,0),2)</f>
        <v>41.98</v>
      </c>
      <c r="J890" t="s">
        <v>21</v>
      </c>
      <c r="K890" t="s">
        <v>22</v>
      </c>
      <c r="L890">
        <v>1491886800</v>
      </c>
      <c r="M890">
        <v>1493528400</v>
      </c>
      <c r="N890" s="5">
        <f>(((L890/60)/60)/24)+DATE(1970,1,1)</f>
        <v>42836.208333333328</v>
      </c>
      <c r="O890" s="5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LEFT(R890,FIND("/",R890)-1)</f>
        <v>theater</v>
      </c>
      <c r="T890" t="str">
        <f>RIGHT(R890,LEN(R890)-FIND("/",R890))</f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ROUND((E891/D891)*100,0)</f>
        <v>170</v>
      </c>
      <c r="G891" t="s">
        <v>20</v>
      </c>
      <c r="H891">
        <v>122</v>
      </c>
      <c r="I891">
        <f>ROUND(IFERROR(E891/H891,0),2)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5">
        <f>(((L891/60)/60)/24)+DATE(1970,1,1)</f>
        <v>41710.208333333336</v>
      </c>
      <c r="O891" s="5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LEFT(R891,FIND("/",R891)-1)</f>
        <v>music</v>
      </c>
      <c r="T891" t="str">
        <f>RIGHT(R891,LEN(R891)-FIND("/",R891))</f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ROUND((E892/D892)*100,0)</f>
        <v>116</v>
      </c>
      <c r="G892" t="s">
        <v>20</v>
      </c>
      <c r="H892">
        <v>1470</v>
      </c>
      <c r="I892">
        <f>ROUND(IFERROR(E892/H892,0),2)</f>
        <v>106.02</v>
      </c>
      <c r="J892" t="s">
        <v>21</v>
      </c>
      <c r="K892" t="s">
        <v>22</v>
      </c>
      <c r="L892">
        <v>1561352400</v>
      </c>
      <c r="M892">
        <v>1561438800</v>
      </c>
      <c r="N892" s="5">
        <f>(((L892/60)/60)/24)+DATE(1970,1,1)</f>
        <v>43640.208333333328</v>
      </c>
      <c r="O892" s="5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LEFT(R892,FIND("/",R892)-1)</f>
        <v>music</v>
      </c>
      <c r="T892" t="str">
        <f>RIGHT(R892,LEN(R892)-FIND("/",R892))</f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ROUND((E893/D893)*100,0)</f>
        <v>259</v>
      </c>
      <c r="G893" t="s">
        <v>20</v>
      </c>
      <c r="H893">
        <v>165</v>
      </c>
      <c r="I893">
        <f>ROUND(IFERROR(E893/H893,0),2)</f>
        <v>47.02</v>
      </c>
      <c r="J893" t="s">
        <v>15</v>
      </c>
      <c r="K893" t="s">
        <v>16</v>
      </c>
      <c r="L893">
        <v>1322892000</v>
      </c>
      <c r="M893">
        <v>1326693600</v>
      </c>
      <c r="N893" s="5">
        <f>(((L893/60)/60)/24)+DATE(1970,1,1)</f>
        <v>40880.25</v>
      </c>
      <c r="O893" s="5">
        <f>(((M893/60)/60)/24)+DATE(1970,1,1)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LEFT(R893,FIND("/",R893)-1)</f>
        <v>film &amp; video</v>
      </c>
      <c r="T893" t="str">
        <f>RIGHT(R893,LEN(R893)-FIND("/",R893))</f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ROUND((E894/D894)*100,0)</f>
        <v>231</v>
      </c>
      <c r="G894" t="s">
        <v>20</v>
      </c>
      <c r="H894">
        <v>182</v>
      </c>
      <c r="I894">
        <f>ROUND(IFERROR(E894/H894,0),2)</f>
        <v>76.02</v>
      </c>
      <c r="J894" t="s">
        <v>21</v>
      </c>
      <c r="K894" t="s">
        <v>22</v>
      </c>
      <c r="L894">
        <v>1274418000</v>
      </c>
      <c r="M894">
        <v>1277960400</v>
      </c>
      <c r="N894" s="5">
        <f>(((L894/60)/60)/24)+DATE(1970,1,1)</f>
        <v>40319.208333333336</v>
      </c>
      <c r="O894" s="5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LEFT(R894,FIND("/",R894)-1)</f>
        <v>publishing</v>
      </c>
      <c r="T894" t="str">
        <f>RIGHT(R894,LEN(R894)-FIND("/",R894))</f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ROUND((E895/D895)*100,0)</f>
        <v>128</v>
      </c>
      <c r="G895" t="s">
        <v>20</v>
      </c>
      <c r="H895">
        <v>199</v>
      </c>
      <c r="I895">
        <f>ROUND(IFERROR(E895/H895,0),2)</f>
        <v>54.12</v>
      </c>
      <c r="J895" t="s">
        <v>107</v>
      </c>
      <c r="K895" t="s">
        <v>108</v>
      </c>
      <c r="L895">
        <v>1434344400</v>
      </c>
      <c r="M895">
        <v>1434690000</v>
      </c>
      <c r="N895" s="5">
        <f>(((L895/60)/60)/24)+DATE(1970,1,1)</f>
        <v>42170.208333333328</v>
      </c>
      <c r="O895" s="5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LEFT(R895,FIND("/",R895)-1)</f>
        <v>film &amp; video</v>
      </c>
      <c r="T895" t="str">
        <f>RIGHT(R895,LEN(R895)-FIND("/",R895))</f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ROUND((E896/D896)*100,0)</f>
        <v>189</v>
      </c>
      <c r="G896" t="s">
        <v>20</v>
      </c>
      <c r="H896">
        <v>56</v>
      </c>
      <c r="I896">
        <f>ROUND(IFERROR(E896/H896,0),2)</f>
        <v>57.29</v>
      </c>
      <c r="J896" t="s">
        <v>40</v>
      </c>
      <c r="K896" t="s">
        <v>41</v>
      </c>
      <c r="L896">
        <v>1373518800</v>
      </c>
      <c r="M896">
        <v>1376110800</v>
      </c>
      <c r="N896" s="5">
        <f>(((L896/60)/60)/24)+DATE(1970,1,1)</f>
        <v>41466.208333333336</v>
      </c>
      <c r="O896" s="5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LEFT(R896,FIND("/",R896)-1)</f>
        <v>film &amp; video</v>
      </c>
      <c r="T896" t="str">
        <f>RIGHT(R896,LEN(R896)-FIND("/",R896))</f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ROUND((E897/D897)*100,0)</f>
        <v>7</v>
      </c>
      <c r="G897" t="s">
        <v>14</v>
      </c>
      <c r="H897">
        <v>107</v>
      </c>
      <c r="I897">
        <f>ROUND(IFERROR(E897/H897,0),2)</f>
        <v>103.81</v>
      </c>
      <c r="J897" t="s">
        <v>21</v>
      </c>
      <c r="K897" t="s">
        <v>22</v>
      </c>
      <c r="L897">
        <v>1517637600</v>
      </c>
      <c r="M897">
        <v>1518415200</v>
      </c>
      <c r="N897" s="5">
        <f>(((L897/60)/60)/24)+DATE(1970,1,1)</f>
        <v>43134.25</v>
      </c>
      <c r="O897" s="5">
        <f>(((M897/60)/60)/24)+DATE(1970,1,1)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RIGHT(R897,LEN(R897)-FIND("/",R897))</f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ROUND((E898/D898)*100,0)</f>
        <v>774</v>
      </c>
      <c r="G898" t="s">
        <v>20</v>
      </c>
      <c r="H898">
        <v>1460</v>
      </c>
      <c r="I898">
        <f>ROUND(IFERROR(E898/H898,0),2)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5">
        <f>(((L898/60)/60)/24)+DATE(1970,1,1)</f>
        <v>40738.208333333336</v>
      </c>
      <c r="O898" s="5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LEFT(R898,FIND("/",R898)-1)</f>
        <v>food</v>
      </c>
      <c r="T898" t="str">
        <f>RIGHT(R898,LEN(R898)-FIND("/",R898))</f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ROUND((E899/D899)*100,0)</f>
        <v>28</v>
      </c>
      <c r="G899" t="s">
        <v>14</v>
      </c>
      <c r="H899">
        <v>27</v>
      </c>
      <c r="I899">
        <f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5">
        <f>(((L899/60)/60)/24)+DATE(1970,1,1)</f>
        <v>43583.208333333328</v>
      </c>
      <c r="O899" s="5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ROUND((E900/D900)*100,0)</f>
        <v>52</v>
      </c>
      <c r="G900" t="s">
        <v>14</v>
      </c>
      <c r="H900">
        <v>1221</v>
      </c>
      <c r="I900">
        <f>ROUND(IFERROR(E900/H900,0),2)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5">
        <f>(((L900/60)/60)/24)+DATE(1970,1,1)</f>
        <v>43815.25</v>
      </c>
      <c r="O900" s="5">
        <f>(((M900/60)/60)/24)+DATE(1970,1,1)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RIGHT(R900,LEN(R900)-FIND("/",R900))</f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ROUND((E901/D901)*100,0)</f>
        <v>407</v>
      </c>
      <c r="G901" t="s">
        <v>20</v>
      </c>
      <c r="H901">
        <v>123</v>
      </c>
      <c r="I901">
        <f>ROUND(IFERROR(E901/H901,0),2)</f>
        <v>102.6</v>
      </c>
      <c r="J901" t="s">
        <v>98</v>
      </c>
      <c r="K901" t="s">
        <v>99</v>
      </c>
      <c r="L901">
        <v>1381122000</v>
      </c>
      <c r="M901">
        <v>1382677200</v>
      </c>
      <c r="N901" s="5">
        <f>(((L901/60)/60)/24)+DATE(1970,1,1)</f>
        <v>41554.208333333336</v>
      </c>
      <c r="O901" s="5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LEFT(R901,FIND("/",R901)-1)</f>
        <v>music</v>
      </c>
      <c r="T901" t="str">
        <f>RIGHT(R901,LEN(R901)-FIND("/",R901))</f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ROUND((E902/D902)*100,0)</f>
        <v>2</v>
      </c>
      <c r="G902" t="s">
        <v>14</v>
      </c>
      <c r="H902">
        <v>1</v>
      </c>
      <c r="I902">
        <f>ROUND(IFERROR(E902/H902,0),2)</f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>(((L902/60)/60)/24)+DATE(1970,1,1)</f>
        <v>41901.208333333336</v>
      </c>
      <c r="O902" s="5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RIGHT(R902,LEN(R902)-FIND("/",R902))</f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ROUND((E903/D903)*100,0)</f>
        <v>156</v>
      </c>
      <c r="G903" t="s">
        <v>20</v>
      </c>
      <c r="H903">
        <v>159</v>
      </c>
      <c r="I903">
        <f>ROUND(IFERROR(E903/H903,0),2)</f>
        <v>55.01</v>
      </c>
      <c r="J903" t="s">
        <v>21</v>
      </c>
      <c r="K903" t="s">
        <v>22</v>
      </c>
      <c r="L903">
        <v>1531803600</v>
      </c>
      <c r="M903">
        <v>1534654800</v>
      </c>
      <c r="N903" s="5">
        <f>(((L903/60)/60)/24)+DATE(1970,1,1)</f>
        <v>43298.208333333328</v>
      </c>
      <c r="O903" s="5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LEFT(R903,FIND("/",R903)-1)</f>
        <v>music</v>
      </c>
      <c r="T903" t="str">
        <f>RIGHT(R903,LEN(R903)-FIND("/",R903))</f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ROUND((E904/D904)*100,0)</f>
        <v>252</v>
      </c>
      <c r="G904" t="s">
        <v>20</v>
      </c>
      <c r="H904">
        <v>110</v>
      </c>
      <c r="I904">
        <f>ROUND(IFERROR(E904/H904,0),2)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5">
        <f>(((L904/60)/60)/24)+DATE(1970,1,1)</f>
        <v>42399.25</v>
      </c>
      <c r="O904" s="5">
        <f>(((M904/60)/60)/24)+DATE(1970,1,1)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LEFT(R904,FIND("/",R904)-1)</f>
        <v>technology</v>
      </c>
      <c r="T904" t="str">
        <f>RIGHT(R904,LEN(R904)-FIND("/",R904))</f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ROUND((E905/D905)*100,0)</f>
        <v>2</v>
      </c>
      <c r="G905" t="s">
        <v>47</v>
      </c>
      <c r="H905">
        <v>14</v>
      </c>
      <c r="I905">
        <f>ROUND(IFERROR(E905/H905,0),2)</f>
        <v>50.64</v>
      </c>
      <c r="J905" t="s">
        <v>21</v>
      </c>
      <c r="K905" t="s">
        <v>22</v>
      </c>
      <c r="L905">
        <v>1336194000</v>
      </c>
      <c r="M905">
        <v>1337490000</v>
      </c>
      <c r="N905" s="5">
        <f>(((L905/60)/60)/24)+DATE(1970,1,1)</f>
        <v>41034.208333333336</v>
      </c>
      <c r="O905" s="5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RIGHT(R905,LEN(R905)-FIND("/",R905))</f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ROUND((E906/D906)*100,0)</f>
        <v>12</v>
      </c>
      <c r="G906" t="s">
        <v>14</v>
      </c>
      <c r="H906">
        <v>16</v>
      </c>
      <c r="I906">
        <f>ROUND(IFERROR(E906/H906,0),2)</f>
        <v>49.69</v>
      </c>
      <c r="J906" t="s">
        <v>21</v>
      </c>
      <c r="K906" t="s">
        <v>22</v>
      </c>
      <c r="L906">
        <v>1349326800</v>
      </c>
      <c r="M906">
        <v>1349672400</v>
      </c>
      <c r="N906" s="5">
        <f>(((L906/60)/60)/24)+DATE(1970,1,1)</f>
        <v>41186.208333333336</v>
      </c>
      <c r="O906" s="5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RIGHT(R906,LEN(R906)-FIND("/",R906))</f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ROUND((E907/D907)*100,0)</f>
        <v>164</v>
      </c>
      <c r="G907" t="s">
        <v>20</v>
      </c>
      <c r="H907">
        <v>236</v>
      </c>
      <c r="I907">
        <f>ROUND(IFERROR(E907/H907,0),2)</f>
        <v>54.89</v>
      </c>
      <c r="J907" t="s">
        <v>21</v>
      </c>
      <c r="K907" t="s">
        <v>22</v>
      </c>
      <c r="L907">
        <v>1379566800</v>
      </c>
      <c r="M907">
        <v>1379826000</v>
      </c>
      <c r="N907" s="5">
        <f>(((L907/60)/60)/24)+DATE(1970,1,1)</f>
        <v>41536.208333333336</v>
      </c>
      <c r="O907" s="5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RIGHT(R907,LEN(R907)-FIND("/",R907))</f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ROUND((E908/D908)*100,0)</f>
        <v>163</v>
      </c>
      <c r="G908" t="s">
        <v>20</v>
      </c>
      <c r="H908">
        <v>191</v>
      </c>
      <c r="I908">
        <f>ROUND(IFERROR(E908/H908,0),2)</f>
        <v>46.93</v>
      </c>
      <c r="J908" t="s">
        <v>21</v>
      </c>
      <c r="K908" t="s">
        <v>22</v>
      </c>
      <c r="L908">
        <v>1494651600</v>
      </c>
      <c r="M908">
        <v>1497762000</v>
      </c>
      <c r="N908" s="5">
        <f>(((L908/60)/60)/24)+DATE(1970,1,1)</f>
        <v>42868.208333333328</v>
      </c>
      <c r="O908" s="5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LEFT(R908,FIND("/",R908)-1)</f>
        <v>film &amp; video</v>
      </c>
      <c r="T908" t="str">
        <f>RIGHT(R908,LEN(R908)-FIND("/",R908))</f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ROUND((E909/D909)*100,0)</f>
        <v>20</v>
      </c>
      <c r="G909" t="s">
        <v>14</v>
      </c>
      <c r="H909">
        <v>41</v>
      </c>
      <c r="I909">
        <f>ROUND(IFERROR(E909/H909,0),2)</f>
        <v>44.95</v>
      </c>
      <c r="J909" t="s">
        <v>21</v>
      </c>
      <c r="K909" t="s">
        <v>22</v>
      </c>
      <c r="L909">
        <v>1303880400</v>
      </c>
      <c r="M909">
        <v>1304485200</v>
      </c>
      <c r="N909" s="5">
        <f>(((L909/60)/60)/24)+DATE(1970,1,1)</f>
        <v>40660.208333333336</v>
      </c>
      <c r="O909" s="5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RIGHT(R909,LEN(R909)-FIND("/",R909))</f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ROUND((E910/D910)*100,0)</f>
        <v>319</v>
      </c>
      <c r="G910" t="s">
        <v>20</v>
      </c>
      <c r="H910">
        <v>3934</v>
      </c>
      <c r="I910">
        <f>ROUND(IFERROR(E910/H910,0),2)</f>
        <v>31</v>
      </c>
      <c r="J910" t="s">
        <v>21</v>
      </c>
      <c r="K910" t="s">
        <v>22</v>
      </c>
      <c r="L910">
        <v>1335934800</v>
      </c>
      <c r="M910">
        <v>1336885200</v>
      </c>
      <c r="N910" s="5">
        <f>(((L910/60)/60)/24)+DATE(1970,1,1)</f>
        <v>41031.208333333336</v>
      </c>
      <c r="O910" s="5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LEFT(R910,FIND("/",R910)-1)</f>
        <v>games</v>
      </c>
      <c r="T910" t="str">
        <f>RIGHT(R910,LEN(R910)-FIND("/",R910))</f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ROUND((E911/D911)*100,0)</f>
        <v>479</v>
      </c>
      <c r="G911" t="s">
        <v>20</v>
      </c>
      <c r="H911">
        <v>80</v>
      </c>
      <c r="I911">
        <f>ROUND(IFERROR(E911/H911,0),2)</f>
        <v>107.76</v>
      </c>
      <c r="J911" t="s">
        <v>15</v>
      </c>
      <c r="K911" t="s">
        <v>16</v>
      </c>
      <c r="L911">
        <v>1528088400</v>
      </c>
      <c r="M911">
        <v>1530421200</v>
      </c>
      <c r="N911" s="5">
        <f>(((L911/60)/60)/24)+DATE(1970,1,1)</f>
        <v>43255.208333333328</v>
      </c>
      <c r="O911" s="5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LEFT(R911,FIND("/",R911)-1)</f>
        <v>theater</v>
      </c>
      <c r="T911" t="str">
        <f>RIGHT(R911,LEN(R911)-FIND("/",R911))</f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ROUND((E912/D912)*100,0)</f>
        <v>20</v>
      </c>
      <c r="G912" t="s">
        <v>74</v>
      </c>
      <c r="H912">
        <v>296</v>
      </c>
      <c r="I912">
        <f>ROUND(IFERROR(E912/H912,0),2)</f>
        <v>102.08</v>
      </c>
      <c r="J912" t="s">
        <v>21</v>
      </c>
      <c r="K912" t="s">
        <v>22</v>
      </c>
      <c r="L912">
        <v>1421906400</v>
      </c>
      <c r="M912">
        <v>1421992800</v>
      </c>
      <c r="N912" s="5">
        <f>(((L912/60)/60)/24)+DATE(1970,1,1)</f>
        <v>42026.25</v>
      </c>
      <c r="O912" s="5">
        <f>(((M912/60)/60)/24)+DATE(1970,1,1)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RIGHT(R912,LEN(R912)-FIND("/",R912))</f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ROUND((E913/D913)*100,0)</f>
        <v>199</v>
      </c>
      <c r="G913" t="s">
        <v>20</v>
      </c>
      <c r="H913">
        <v>462</v>
      </c>
      <c r="I913">
        <f>ROUND(IFERROR(E913/H913,0),2)</f>
        <v>24.98</v>
      </c>
      <c r="J913" t="s">
        <v>21</v>
      </c>
      <c r="K913" t="s">
        <v>22</v>
      </c>
      <c r="L913">
        <v>1568005200</v>
      </c>
      <c r="M913">
        <v>1568178000</v>
      </c>
      <c r="N913" s="5">
        <f>(((L913/60)/60)/24)+DATE(1970,1,1)</f>
        <v>43717.208333333328</v>
      </c>
      <c r="O913" s="5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RIGHT(R913,LEN(R913)-FIND("/",R913))</f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ROUND((E914/D914)*100,0)</f>
        <v>795</v>
      </c>
      <c r="G914" t="s">
        <v>20</v>
      </c>
      <c r="H914">
        <v>179</v>
      </c>
      <c r="I914">
        <f>ROUND(IFERROR(E914/H914,0),2)</f>
        <v>79.94</v>
      </c>
      <c r="J914" t="s">
        <v>21</v>
      </c>
      <c r="K914" t="s">
        <v>22</v>
      </c>
      <c r="L914">
        <v>1346821200</v>
      </c>
      <c r="M914">
        <v>1347944400</v>
      </c>
      <c r="N914" s="5">
        <f>(((L914/60)/60)/24)+DATE(1970,1,1)</f>
        <v>41157.208333333336</v>
      </c>
      <c r="O914" s="5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LEFT(R914,FIND("/",R914)-1)</f>
        <v>film &amp; video</v>
      </c>
      <c r="T914" t="str">
        <f>RIGHT(R914,LEN(R914)-FIND("/",R914))</f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ROUND((E915/D915)*100,0)</f>
        <v>51</v>
      </c>
      <c r="G915" t="s">
        <v>14</v>
      </c>
      <c r="H915">
        <v>523</v>
      </c>
      <c r="I915">
        <f>ROUND(IFERROR(E915/H915,0),2)</f>
        <v>67.95</v>
      </c>
      <c r="J915" t="s">
        <v>26</v>
      </c>
      <c r="K915" t="s">
        <v>27</v>
      </c>
      <c r="L915">
        <v>1557637200</v>
      </c>
      <c r="M915">
        <v>1558760400</v>
      </c>
      <c r="N915" s="5">
        <f>(((L915/60)/60)/24)+DATE(1970,1,1)</f>
        <v>43597.208333333328</v>
      </c>
      <c r="O915" s="5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RIGHT(R915,LEN(R915)-FIND("/",R915))</f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ROUND((E916/D916)*100,0)</f>
        <v>57</v>
      </c>
      <c r="G916" t="s">
        <v>14</v>
      </c>
      <c r="H916">
        <v>141</v>
      </c>
      <c r="I916">
        <f>ROUND(IFERROR(E916/H916,0),2)</f>
        <v>26.07</v>
      </c>
      <c r="J916" t="s">
        <v>40</v>
      </c>
      <c r="K916" t="s">
        <v>41</v>
      </c>
      <c r="L916">
        <v>1375592400</v>
      </c>
      <c r="M916">
        <v>1376629200</v>
      </c>
      <c r="N916" s="5">
        <f>(((L916/60)/60)/24)+DATE(1970,1,1)</f>
        <v>41490.208333333336</v>
      </c>
      <c r="O916" s="5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RIGHT(R916,LEN(R916)-FIND("/",R916))</f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ROUND((E917/D917)*100,0)</f>
        <v>156</v>
      </c>
      <c r="G917" t="s">
        <v>20</v>
      </c>
      <c r="H917">
        <v>1866</v>
      </c>
      <c r="I917">
        <f>ROUND(IFERROR(E917/H917,0),2)</f>
        <v>105</v>
      </c>
      <c r="J917" t="s">
        <v>40</v>
      </c>
      <c r="K917" t="s">
        <v>41</v>
      </c>
      <c r="L917">
        <v>1503982800</v>
      </c>
      <c r="M917">
        <v>1504760400</v>
      </c>
      <c r="N917" s="5">
        <f>(((L917/60)/60)/24)+DATE(1970,1,1)</f>
        <v>42976.208333333328</v>
      </c>
      <c r="O917" s="5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LEFT(R917,FIND("/",R917)-1)</f>
        <v>film &amp; video</v>
      </c>
      <c r="T917" t="str">
        <f>RIGHT(R917,LEN(R917)-FIND("/",R917))</f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ROUND((E918/D918)*100,0)</f>
        <v>36</v>
      </c>
      <c r="G918" t="s">
        <v>14</v>
      </c>
      <c r="H918">
        <v>52</v>
      </c>
      <c r="I918">
        <f>ROUND(IFERROR(E918/H918,0),2)</f>
        <v>25.83</v>
      </c>
      <c r="J918" t="s">
        <v>21</v>
      </c>
      <c r="K918" t="s">
        <v>22</v>
      </c>
      <c r="L918">
        <v>1418882400</v>
      </c>
      <c r="M918">
        <v>1419660000</v>
      </c>
      <c r="N918" s="5">
        <f>(((L918/60)/60)/24)+DATE(1970,1,1)</f>
        <v>41991.25</v>
      </c>
      <c r="O918" s="5">
        <f>(((M918/60)/60)/24)+DATE(1970,1,1)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RIGHT(R918,LEN(R918)-FIND("/",R918))</f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ROUND((E919/D919)*100,0)</f>
        <v>58</v>
      </c>
      <c r="G919" t="s">
        <v>47</v>
      </c>
      <c r="H919">
        <v>27</v>
      </c>
      <c r="I919">
        <f>ROUND(IFERROR(E919/H919,0),2)</f>
        <v>77.67</v>
      </c>
      <c r="J919" t="s">
        <v>40</v>
      </c>
      <c r="K919" t="s">
        <v>41</v>
      </c>
      <c r="L919">
        <v>1309237200</v>
      </c>
      <c r="M919">
        <v>1311310800</v>
      </c>
      <c r="N919" s="5">
        <f>(((L919/60)/60)/24)+DATE(1970,1,1)</f>
        <v>40722.208333333336</v>
      </c>
      <c r="O919" s="5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RIGHT(R919,LEN(R919)-FIND("/",R919))</f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ROUND((E920/D920)*100,0)</f>
        <v>237</v>
      </c>
      <c r="G920" t="s">
        <v>20</v>
      </c>
      <c r="H920">
        <v>156</v>
      </c>
      <c r="I920">
        <f>ROUND(IFERROR(E920/H920,0),2)</f>
        <v>57.83</v>
      </c>
      <c r="J920" t="s">
        <v>98</v>
      </c>
      <c r="K920" t="s">
        <v>99</v>
      </c>
      <c r="L920">
        <v>1343365200</v>
      </c>
      <c r="M920">
        <v>1344315600</v>
      </c>
      <c r="N920" s="5">
        <f>(((L920/60)/60)/24)+DATE(1970,1,1)</f>
        <v>41117.208333333336</v>
      </c>
      <c r="O920" s="5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LEFT(R920,FIND("/",R920)-1)</f>
        <v>publishing</v>
      </c>
      <c r="T920" t="str">
        <f>RIGHT(R920,LEN(R920)-FIND("/",R920))</f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ROUND((E921/D921)*100,0)</f>
        <v>59</v>
      </c>
      <c r="G921" t="s">
        <v>14</v>
      </c>
      <c r="H921">
        <v>225</v>
      </c>
      <c r="I921">
        <f>ROUND(IFERROR(E921/H921,0),2)</f>
        <v>92.96</v>
      </c>
      <c r="J921" t="s">
        <v>26</v>
      </c>
      <c r="K921" t="s">
        <v>27</v>
      </c>
      <c r="L921">
        <v>1507957200</v>
      </c>
      <c r="M921">
        <v>1510725600</v>
      </c>
      <c r="N921" s="5">
        <f>(((L921/60)/60)/24)+DATE(1970,1,1)</f>
        <v>43022.208333333328</v>
      </c>
      <c r="O921" s="5">
        <f>(((M921/60)/60)/24)+DATE(1970,1,1)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RIGHT(R921,LEN(R921)-FIND("/",R921))</f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ROUND((E922/D922)*100,0)</f>
        <v>183</v>
      </c>
      <c r="G922" t="s">
        <v>20</v>
      </c>
      <c r="H922">
        <v>255</v>
      </c>
      <c r="I922">
        <f>ROUND(IFERROR(E922/H922,0),2)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5">
        <f>(((L922/60)/60)/24)+DATE(1970,1,1)</f>
        <v>43503.25</v>
      </c>
      <c r="O922" s="5">
        <f>(((M922/60)/60)/24)+DATE(1970,1,1)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LEFT(R922,FIND("/",R922)-1)</f>
        <v>film &amp; video</v>
      </c>
      <c r="T922" t="str">
        <f>RIGHT(R922,LEN(R922)-FIND("/",R922))</f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ROUND((E923/D923)*100,0)</f>
        <v>1</v>
      </c>
      <c r="G923" t="s">
        <v>14</v>
      </c>
      <c r="H923">
        <v>38</v>
      </c>
      <c r="I923">
        <f>ROUND(IFERROR(E923/H923,0),2)</f>
        <v>31.84</v>
      </c>
      <c r="J923" t="s">
        <v>21</v>
      </c>
      <c r="K923" t="s">
        <v>22</v>
      </c>
      <c r="L923">
        <v>1329026400</v>
      </c>
      <c r="M923">
        <v>1330236000</v>
      </c>
      <c r="N923" s="5">
        <f>(((L923/60)/60)/24)+DATE(1970,1,1)</f>
        <v>40951.25</v>
      </c>
      <c r="O923" s="5">
        <f>(((M923/60)/60)/24)+DATE(1970,1,1)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RIGHT(R923,LEN(R923)-FIND("/",R923))</f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ROUND((E924/D924)*100,0)</f>
        <v>176</v>
      </c>
      <c r="G924" t="s">
        <v>20</v>
      </c>
      <c r="H924">
        <v>2261</v>
      </c>
      <c r="I924">
        <f>ROUND(IFERROR(E924/H924,0),2)</f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>(((L924/60)/60)/24)+DATE(1970,1,1)</f>
        <v>43443.25</v>
      </c>
      <c r="O924" s="5">
        <f>(((M924/60)/60)/24)+DATE(1970,1,1)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LEFT(R924,FIND("/",R924)-1)</f>
        <v>music</v>
      </c>
      <c r="T924" t="str">
        <f>RIGHT(R924,LEN(R924)-FIND("/",R924))</f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ROUND((E925/D925)*100,0)</f>
        <v>238</v>
      </c>
      <c r="G925" t="s">
        <v>20</v>
      </c>
      <c r="H925">
        <v>40</v>
      </c>
      <c r="I925">
        <f>ROUND(IFERROR(E925/H925,0),2)</f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>(((L925/60)/60)/24)+DATE(1970,1,1)</f>
        <v>40373.208333333336</v>
      </c>
      <c r="O925" s="5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RIGHT(R925,LEN(R925)-FIND("/",R925))</f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ROUND((E926/D926)*100,0)</f>
        <v>488</v>
      </c>
      <c r="G926" t="s">
        <v>20</v>
      </c>
      <c r="H926">
        <v>2289</v>
      </c>
      <c r="I926">
        <f>ROUND(IFERROR(E926/H926,0),2)</f>
        <v>84.01</v>
      </c>
      <c r="J926" t="s">
        <v>107</v>
      </c>
      <c r="K926" t="s">
        <v>108</v>
      </c>
      <c r="L926">
        <v>1572498000</v>
      </c>
      <c r="M926">
        <v>1573452000</v>
      </c>
      <c r="N926" s="5">
        <f>(((L926/60)/60)/24)+DATE(1970,1,1)</f>
        <v>43769.208333333328</v>
      </c>
      <c r="O926" s="5">
        <f>(((M926/60)/60)/24)+DATE(1970,1,1)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RIGHT(R926,LEN(R926)-FIND("/",R926))</f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ROUND((E927/D927)*100,0)</f>
        <v>224</v>
      </c>
      <c r="G927" t="s">
        <v>20</v>
      </c>
      <c r="H927">
        <v>65</v>
      </c>
      <c r="I927">
        <f>ROUND(IFERROR(E927/H927,0),2)</f>
        <v>103.42</v>
      </c>
      <c r="J927" t="s">
        <v>21</v>
      </c>
      <c r="K927" t="s">
        <v>22</v>
      </c>
      <c r="L927">
        <v>1506056400</v>
      </c>
      <c r="M927">
        <v>1507093200</v>
      </c>
      <c r="N927" s="5">
        <f>(((L927/60)/60)/24)+DATE(1970,1,1)</f>
        <v>43000.208333333328</v>
      </c>
      <c r="O927" s="5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RIGHT(R927,LEN(R927)-FIND("/",R927))</f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ROUND((E928/D928)*100,0)</f>
        <v>18</v>
      </c>
      <c r="G928" t="s">
        <v>14</v>
      </c>
      <c r="H928">
        <v>15</v>
      </c>
      <c r="I928">
        <f>ROUND(IFERROR(E928/H928,0),2)</f>
        <v>105.13</v>
      </c>
      <c r="J928" t="s">
        <v>21</v>
      </c>
      <c r="K928" t="s">
        <v>22</v>
      </c>
      <c r="L928">
        <v>1463029200</v>
      </c>
      <c r="M928">
        <v>1463374800</v>
      </c>
      <c r="N928" s="5">
        <f>(((L928/60)/60)/24)+DATE(1970,1,1)</f>
        <v>42502.208333333328</v>
      </c>
      <c r="O928" s="5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RIGHT(R928,LEN(R928)-FIND("/",R928))</f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ROUND((E929/D929)*100,0)</f>
        <v>46</v>
      </c>
      <c r="G929" t="s">
        <v>14</v>
      </c>
      <c r="H929">
        <v>37</v>
      </c>
      <c r="I929">
        <f>ROUND(IFERROR(E929/H929,0),2)</f>
        <v>89.22</v>
      </c>
      <c r="J929" t="s">
        <v>21</v>
      </c>
      <c r="K929" t="s">
        <v>22</v>
      </c>
      <c r="L929">
        <v>1342069200</v>
      </c>
      <c r="M929">
        <v>1344574800</v>
      </c>
      <c r="N929" s="5">
        <f>(((L929/60)/60)/24)+DATE(1970,1,1)</f>
        <v>41102.208333333336</v>
      </c>
      <c r="O929" s="5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RIGHT(R929,LEN(R929)-FIND("/",R929))</f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ROUND((E930/D930)*100,0)</f>
        <v>117</v>
      </c>
      <c r="G930" t="s">
        <v>20</v>
      </c>
      <c r="H930">
        <v>3777</v>
      </c>
      <c r="I930">
        <f>ROUND(IFERROR(E930/H930,0),2)</f>
        <v>52</v>
      </c>
      <c r="J930" t="s">
        <v>107</v>
      </c>
      <c r="K930" t="s">
        <v>108</v>
      </c>
      <c r="L930">
        <v>1388296800</v>
      </c>
      <c r="M930">
        <v>1389074400</v>
      </c>
      <c r="N930" s="5">
        <f>(((L930/60)/60)/24)+DATE(1970,1,1)</f>
        <v>41637.25</v>
      </c>
      <c r="O930" s="5">
        <f>(((M930/60)/60)/24)+DATE(1970,1,1)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LEFT(R930,FIND("/",R930)-1)</f>
        <v>technology</v>
      </c>
      <c r="T930" t="str">
        <f>RIGHT(R930,LEN(R930)-FIND("/",R930))</f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ROUND((E931/D931)*100,0)</f>
        <v>217</v>
      </c>
      <c r="G931" t="s">
        <v>20</v>
      </c>
      <c r="H931">
        <v>184</v>
      </c>
      <c r="I931">
        <f>ROUND(IFERROR(E931/H931,0),2)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5">
        <f>(((L931/60)/60)/24)+DATE(1970,1,1)</f>
        <v>42858.208333333328</v>
      </c>
      <c r="O931" s="5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RIGHT(R931,LEN(R931)-FIND("/",R931))</f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ROUND((E932/D932)*100,0)</f>
        <v>112</v>
      </c>
      <c r="G932" t="s">
        <v>20</v>
      </c>
      <c r="H932">
        <v>85</v>
      </c>
      <c r="I932">
        <f>ROUND(IFERROR(E932/H932,0),2)</f>
        <v>46.24</v>
      </c>
      <c r="J932" t="s">
        <v>21</v>
      </c>
      <c r="K932" t="s">
        <v>22</v>
      </c>
      <c r="L932">
        <v>1424844000</v>
      </c>
      <c r="M932">
        <v>1425448800</v>
      </c>
      <c r="N932" s="5">
        <f>(((L932/60)/60)/24)+DATE(1970,1,1)</f>
        <v>42060.25</v>
      </c>
      <c r="O932" s="5">
        <f>(((M932/60)/60)/24)+DATE(1970,1,1)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RIGHT(R932,LEN(R932)-FIND("/",R932))</f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ROUND((E933/D933)*100,0)</f>
        <v>73</v>
      </c>
      <c r="G933" t="s">
        <v>14</v>
      </c>
      <c r="H933">
        <v>112</v>
      </c>
      <c r="I933">
        <f>ROUND(IFERROR(E933/H933,0),2)</f>
        <v>51.15</v>
      </c>
      <c r="J933" t="s">
        <v>21</v>
      </c>
      <c r="K933" t="s">
        <v>22</v>
      </c>
      <c r="L933">
        <v>1403931600</v>
      </c>
      <c r="M933">
        <v>1404104400</v>
      </c>
      <c r="N933" s="5">
        <f>(((L933/60)/60)/24)+DATE(1970,1,1)</f>
        <v>41818.208333333336</v>
      </c>
      <c r="O933" s="5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RIGHT(R933,LEN(R933)-FIND("/",R933))</f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ROUND((E934/D934)*100,0)</f>
        <v>212</v>
      </c>
      <c r="G934" t="s">
        <v>20</v>
      </c>
      <c r="H934">
        <v>144</v>
      </c>
      <c r="I934">
        <f>ROUND(IFERROR(E934/H934,0),2)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5">
        <f>(((L934/60)/60)/24)+DATE(1970,1,1)</f>
        <v>41709.208333333336</v>
      </c>
      <c r="O934" s="5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LEFT(R934,FIND("/",R934)-1)</f>
        <v>music</v>
      </c>
      <c r="T934" t="str">
        <f>RIGHT(R934,LEN(R934)-FIND("/",R934))</f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ROUND((E935/D935)*100,0)</f>
        <v>240</v>
      </c>
      <c r="G935" t="s">
        <v>20</v>
      </c>
      <c r="H935">
        <v>1902</v>
      </c>
      <c r="I935">
        <f>ROUND(IFERROR(E935/H935,0),2)</f>
        <v>92.02</v>
      </c>
      <c r="J935" t="s">
        <v>21</v>
      </c>
      <c r="K935" t="s">
        <v>22</v>
      </c>
      <c r="L935">
        <v>1365397200</v>
      </c>
      <c r="M935">
        <v>1366520400</v>
      </c>
      <c r="N935" s="5">
        <f>(((L935/60)/60)/24)+DATE(1970,1,1)</f>
        <v>41372.208333333336</v>
      </c>
      <c r="O935" s="5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LEFT(R935,FIND("/",R935)-1)</f>
        <v>theater</v>
      </c>
      <c r="T935" t="str">
        <f>RIGHT(R935,LEN(R935)-FIND("/",R935))</f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ROUND((E936/D936)*100,0)</f>
        <v>182</v>
      </c>
      <c r="G936" t="s">
        <v>20</v>
      </c>
      <c r="H936">
        <v>105</v>
      </c>
      <c r="I936">
        <f>ROUND(IFERROR(E936/H936,0),2)</f>
        <v>107.43</v>
      </c>
      <c r="J936" t="s">
        <v>21</v>
      </c>
      <c r="K936" t="s">
        <v>22</v>
      </c>
      <c r="L936">
        <v>1456120800</v>
      </c>
      <c r="M936">
        <v>1456639200</v>
      </c>
      <c r="N936" s="5">
        <f>(((L936/60)/60)/24)+DATE(1970,1,1)</f>
        <v>42422.25</v>
      </c>
      <c r="O936" s="5">
        <f>(((M936/60)/60)/24)+DATE(1970,1,1)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RIGHT(R936,LEN(R936)-FIND("/",R936))</f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ROUND((E937/D937)*100,0)</f>
        <v>164</v>
      </c>
      <c r="G937" t="s">
        <v>20</v>
      </c>
      <c r="H937">
        <v>132</v>
      </c>
      <c r="I937">
        <f>ROUND(IFERROR(E937/H937,0),2)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5">
        <f>(((L937/60)/60)/24)+DATE(1970,1,1)</f>
        <v>42209.208333333328</v>
      </c>
      <c r="O937" s="5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LEFT(R937,FIND("/",R937)-1)</f>
        <v>theater</v>
      </c>
      <c r="T937" t="str">
        <f>RIGHT(R937,LEN(R937)-FIND("/",R937))</f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ROUND((E938/D938)*100,0)</f>
        <v>2</v>
      </c>
      <c r="G938" t="s">
        <v>14</v>
      </c>
      <c r="H938">
        <v>21</v>
      </c>
      <c r="I938">
        <f>ROUND(IFERROR(E938/H938,0),2)</f>
        <v>80.48</v>
      </c>
      <c r="J938" t="s">
        <v>21</v>
      </c>
      <c r="K938" t="s">
        <v>22</v>
      </c>
      <c r="L938">
        <v>1563771600</v>
      </c>
      <c r="M938">
        <v>1564030800</v>
      </c>
      <c r="N938" s="5">
        <f>(((L938/60)/60)/24)+DATE(1970,1,1)</f>
        <v>43668.208333333328</v>
      </c>
      <c r="O938" s="5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RIGHT(R938,LEN(R938)-FIND("/",R938))</f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ROUND((E939/D939)*100,0)</f>
        <v>50</v>
      </c>
      <c r="G939" t="s">
        <v>74</v>
      </c>
      <c r="H939">
        <v>976</v>
      </c>
      <c r="I939">
        <f>ROUND(IFERROR(E939/H939,0),2)</f>
        <v>86.98</v>
      </c>
      <c r="J939" t="s">
        <v>21</v>
      </c>
      <c r="K939" t="s">
        <v>22</v>
      </c>
      <c r="L939">
        <v>1448517600</v>
      </c>
      <c r="M939">
        <v>1449295200</v>
      </c>
      <c r="N939" s="5">
        <f>(((L939/60)/60)/24)+DATE(1970,1,1)</f>
        <v>42334.25</v>
      </c>
      <c r="O939" s="5">
        <f>(((M939/60)/60)/24)+DATE(1970,1,1)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RIGHT(R939,LEN(R939)-FIND("/",R939))</f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ROUND((E940/D940)*100,0)</f>
        <v>110</v>
      </c>
      <c r="G940" t="s">
        <v>20</v>
      </c>
      <c r="H940">
        <v>96</v>
      </c>
      <c r="I940">
        <f>ROUND(IFERROR(E940/H940,0),2)</f>
        <v>105.14</v>
      </c>
      <c r="J940" t="s">
        <v>21</v>
      </c>
      <c r="K940" t="s">
        <v>22</v>
      </c>
      <c r="L940">
        <v>1528779600</v>
      </c>
      <c r="M940">
        <v>1531890000</v>
      </c>
      <c r="N940" s="5">
        <f>(((L940/60)/60)/24)+DATE(1970,1,1)</f>
        <v>43263.208333333328</v>
      </c>
      <c r="O940" s="5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LEFT(R940,FIND("/",R940)-1)</f>
        <v>publishing</v>
      </c>
      <c r="T940" t="str">
        <f>RIGHT(R940,LEN(R940)-FIND("/",R940))</f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ROUND((E941/D941)*100,0)</f>
        <v>49</v>
      </c>
      <c r="G941" t="s">
        <v>14</v>
      </c>
      <c r="H941">
        <v>67</v>
      </c>
      <c r="I941">
        <f>ROUND(IFERROR(E941/H941,0),2)</f>
        <v>57.3</v>
      </c>
      <c r="J941" t="s">
        <v>21</v>
      </c>
      <c r="K941" t="s">
        <v>22</v>
      </c>
      <c r="L941">
        <v>1304744400</v>
      </c>
      <c r="M941">
        <v>1306213200</v>
      </c>
      <c r="N941" s="5">
        <f>(((L941/60)/60)/24)+DATE(1970,1,1)</f>
        <v>40670.208333333336</v>
      </c>
      <c r="O941" s="5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RIGHT(R941,LEN(R941)-FIND("/",R941))</f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ROUND((E942/D942)*100,0)</f>
        <v>62</v>
      </c>
      <c r="G942" t="s">
        <v>47</v>
      </c>
      <c r="H942">
        <v>66</v>
      </c>
      <c r="I942">
        <f>ROUND(IFERROR(E942/H942,0),2)</f>
        <v>93.35</v>
      </c>
      <c r="J942" t="s">
        <v>15</v>
      </c>
      <c r="K942" t="s">
        <v>16</v>
      </c>
      <c r="L942">
        <v>1354341600</v>
      </c>
      <c r="M942">
        <v>1356242400</v>
      </c>
      <c r="N942" s="5">
        <f>(((L942/60)/60)/24)+DATE(1970,1,1)</f>
        <v>41244.25</v>
      </c>
      <c r="O942" s="5">
        <f>(((M942/60)/60)/24)+DATE(1970,1,1)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RIGHT(R942,LEN(R942)-FIND("/",R942))</f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ROUND((E943/D943)*100,0)</f>
        <v>13</v>
      </c>
      <c r="G943" t="s">
        <v>14</v>
      </c>
      <c r="H943">
        <v>78</v>
      </c>
      <c r="I943">
        <f>ROUND(IFERROR(E943/H943,0),2)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5">
        <f>(((L943/60)/60)/24)+DATE(1970,1,1)</f>
        <v>40552.25</v>
      </c>
      <c r="O943" s="5">
        <f>(((M943/60)/60)/24)+DATE(1970,1,1)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RIGHT(R943,LEN(R943)-FIND("/",R943))</f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ROUND((E944/D944)*100,0)</f>
        <v>65</v>
      </c>
      <c r="G944" t="s">
        <v>14</v>
      </c>
      <c r="H944">
        <v>67</v>
      </c>
      <c r="I944">
        <f>ROUND(IFERROR(E944/H944,0),2)</f>
        <v>92.61</v>
      </c>
      <c r="J944" t="s">
        <v>26</v>
      </c>
      <c r="K944" t="s">
        <v>27</v>
      </c>
      <c r="L944">
        <v>1295935200</v>
      </c>
      <c r="M944">
        <v>1296194400</v>
      </c>
      <c r="N944" s="5">
        <f>(((L944/60)/60)/24)+DATE(1970,1,1)</f>
        <v>40568.25</v>
      </c>
      <c r="O944" s="5">
        <f>(((M944/60)/60)/24)+DATE(1970,1,1)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RIGHT(R944,LEN(R944)-FIND("/",R944))</f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ROUND((E945/D945)*100,0)</f>
        <v>160</v>
      </c>
      <c r="G945" t="s">
        <v>20</v>
      </c>
      <c r="H945">
        <v>114</v>
      </c>
      <c r="I945">
        <f>ROUND(IFERROR(E945/H945,0),2)</f>
        <v>104.99</v>
      </c>
      <c r="J945" t="s">
        <v>21</v>
      </c>
      <c r="K945" t="s">
        <v>22</v>
      </c>
      <c r="L945">
        <v>1411534800</v>
      </c>
      <c r="M945">
        <v>1414558800</v>
      </c>
      <c r="N945" s="5">
        <f>(((L945/60)/60)/24)+DATE(1970,1,1)</f>
        <v>41906.208333333336</v>
      </c>
      <c r="O945" s="5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LEFT(R945,FIND("/",R945)-1)</f>
        <v>food</v>
      </c>
      <c r="T945" t="str">
        <f>RIGHT(R945,LEN(R945)-FIND("/",R945))</f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ROUND((E946/D946)*100,0)</f>
        <v>81</v>
      </c>
      <c r="G946" t="s">
        <v>14</v>
      </c>
      <c r="H946">
        <v>263</v>
      </c>
      <c r="I946">
        <f>ROUND(IFERROR(E946/H946,0),2)</f>
        <v>30.96</v>
      </c>
      <c r="J946" t="s">
        <v>26</v>
      </c>
      <c r="K946" t="s">
        <v>27</v>
      </c>
      <c r="L946">
        <v>1486706400</v>
      </c>
      <c r="M946">
        <v>1488348000</v>
      </c>
      <c r="N946" s="5">
        <f>(((L946/60)/60)/24)+DATE(1970,1,1)</f>
        <v>42776.25</v>
      </c>
      <c r="O946" s="5">
        <f>(((M946/60)/60)/24)+DATE(1970,1,1)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RIGHT(R946,LEN(R946)-FIND("/",R946))</f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ROUND((E947/D947)*100,0)</f>
        <v>32</v>
      </c>
      <c r="G947" t="s">
        <v>14</v>
      </c>
      <c r="H947">
        <v>1691</v>
      </c>
      <c r="I947">
        <f>ROUND(IFERROR(E947/H947,0),2)</f>
        <v>33</v>
      </c>
      <c r="J947" t="s">
        <v>21</v>
      </c>
      <c r="K947" t="s">
        <v>22</v>
      </c>
      <c r="L947">
        <v>1333602000</v>
      </c>
      <c r="M947">
        <v>1334898000</v>
      </c>
      <c r="N947" s="5">
        <f>(((L947/60)/60)/24)+DATE(1970,1,1)</f>
        <v>41004.208333333336</v>
      </c>
      <c r="O947" s="5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RIGHT(R947,LEN(R947)-FIND("/",R947))</f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ROUND((E948/D948)*100,0)</f>
        <v>10</v>
      </c>
      <c r="G948" t="s">
        <v>14</v>
      </c>
      <c r="H948">
        <v>181</v>
      </c>
      <c r="I948">
        <f>ROUND(IFERROR(E948/H948,0),2)</f>
        <v>84.19</v>
      </c>
      <c r="J948" t="s">
        <v>21</v>
      </c>
      <c r="K948" t="s">
        <v>22</v>
      </c>
      <c r="L948">
        <v>1308200400</v>
      </c>
      <c r="M948">
        <v>1308373200</v>
      </c>
      <c r="N948" s="5">
        <f>(((L948/60)/60)/24)+DATE(1970,1,1)</f>
        <v>40710.208333333336</v>
      </c>
      <c r="O948" s="5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RIGHT(R948,LEN(R948)-FIND("/",R948))</f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ROUND((E949/D949)*100,0)</f>
        <v>27</v>
      </c>
      <c r="G949" t="s">
        <v>14</v>
      </c>
      <c r="H949">
        <v>13</v>
      </c>
      <c r="I949">
        <f>ROUND(IFERROR(E949/H949,0),2)</f>
        <v>73.92</v>
      </c>
      <c r="J949" t="s">
        <v>21</v>
      </c>
      <c r="K949" t="s">
        <v>22</v>
      </c>
      <c r="L949">
        <v>1411707600</v>
      </c>
      <c r="M949">
        <v>1412312400</v>
      </c>
      <c r="N949" s="5">
        <f>(((L949/60)/60)/24)+DATE(1970,1,1)</f>
        <v>41908.208333333336</v>
      </c>
      <c r="O949" s="5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RIGHT(R949,LEN(R949)-FIND("/",R949))</f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ROUND((E950/D950)*100,0)</f>
        <v>63</v>
      </c>
      <c r="G950" t="s">
        <v>74</v>
      </c>
      <c r="H950">
        <v>160</v>
      </c>
      <c r="I950">
        <f>ROUND(IFERROR(E950/H950,0),2)</f>
        <v>36.99</v>
      </c>
      <c r="J950" t="s">
        <v>21</v>
      </c>
      <c r="K950" t="s">
        <v>22</v>
      </c>
      <c r="L950">
        <v>1418364000</v>
      </c>
      <c r="M950">
        <v>1419228000</v>
      </c>
      <c r="N950" s="5">
        <f>(((L950/60)/60)/24)+DATE(1970,1,1)</f>
        <v>41985.25</v>
      </c>
      <c r="O950" s="5">
        <f>(((M950/60)/60)/24)+DATE(1970,1,1)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RIGHT(R950,LEN(R950)-FIND("/",R950))</f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ROUND((E951/D951)*100,0)</f>
        <v>161</v>
      </c>
      <c r="G951" t="s">
        <v>20</v>
      </c>
      <c r="H951">
        <v>203</v>
      </c>
      <c r="I951">
        <f>ROUND(IFERROR(E951/H951,0),2)</f>
        <v>46.9</v>
      </c>
      <c r="J951" t="s">
        <v>21</v>
      </c>
      <c r="K951" t="s">
        <v>22</v>
      </c>
      <c r="L951">
        <v>1429333200</v>
      </c>
      <c r="M951">
        <v>1430974800</v>
      </c>
      <c r="N951" s="5">
        <f>(((L951/60)/60)/24)+DATE(1970,1,1)</f>
        <v>42112.208333333328</v>
      </c>
      <c r="O951" s="5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RIGHT(R951,LEN(R951)-FIND("/",R951))</f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ROUND((E952/D952)*100,0)</f>
        <v>5</v>
      </c>
      <c r="G952" t="s">
        <v>14</v>
      </c>
      <c r="H952">
        <v>1</v>
      </c>
      <c r="I952">
        <f>ROUND(IFERROR(E952/H952,0),2)</f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>(((L952/60)/60)/24)+DATE(1970,1,1)</f>
        <v>43571.208333333328</v>
      </c>
      <c r="O952" s="5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RIGHT(R952,LEN(R952)-FIND("/",R952))</f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ROUND((E953/D953)*100,0)</f>
        <v>1097</v>
      </c>
      <c r="G953" t="s">
        <v>20</v>
      </c>
      <c r="H953">
        <v>1559</v>
      </c>
      <c r="I953">
        <f>ROUND(IFERROR(E953/H953,0),2)</f>
        <v>102.02</v>
      </c>
      <c r="J953" t="s">
        <v>21</v>
      </c>
      <c r="K953" t="s">
        <v>22</v>
      </c>
      <c r="L953">
        <v>1482732000</v>
      </c>
      <c r="M953">
        <v>1482818400</v>
      </c>
      <c r="N953" s="5">
        <f>(((L953/60)/60)/24)+DATE(1970,1,1)</f>
        <v>42730.25</v>
      </c>
      <c r="O953" s="5">
        <f>(((M953/60)/60)/24)+DATE(1970,1,1)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LEFT(R953,FIND("/",R953)-1)</f>
        <v>music</v>
      </c>
      <c r="T953" t="str">
        <f>RIGHT(R953,LEN(R953)-FIND("/",R953))</f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ROUND((E954/D954)*100,0)</f>
        <v>70</v>
      </c>
      <c r="G954" t="s">
        <v>74</v>
      </c>
      <c r="H954">
        <v>2266</v>
      </c>
      <c r="I954">
        <f>ROUND(IFERROR(E954/H954,0),2)</f>
        <v>45.01</v>
      </c>
      <c r="J954" t="s">
        <v>21</v>
      </c>
      <c r="K954" t="s">
        <v>22</v>
      </c>
      <c r="L954">
        <v>1470718800</v>
      </c>
      <c r="M954">
        <v>1471928400</v>
      </c>
      <c r="N954" s="5">
        <f>(((L954/60)/60)/24)+DATE(1970,1,1)</f>
        <v>42591.208333333328</v>
      </c>
      <c r="O954" s="5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RIGHT(R954,LEN(R954)-FIND("/",R954))</f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ROUND((E955/D955)*100,0)</f>
        <v>60</v>
      </c>
      <c r="G955" t="s">
        <v>14</v>
      </c>
      <c r="H955">
        <v>21</v>
      </c>
      <c r="I955">
        <f>ROUND(IFERROR(E955/H955,0),2)</f>
        <v>94.29</v>
      </c>
      <c r="J955" t="s">
        <v>21</v>
      </c>
      <c r="K955" t="s">
        <v>22</v>
      </c>
      <c r="L955">
        <v>1450591200</v>
      </c>
      <c r="M955">
        <v>1453701600</v>
      </c>
      <c r="N955" s="5">
        <f>(((L955/60)/60)/24)+DATE(1970,1,1)</f>
        <v>42358.25</v>
      </c>
      <c r="O955" s="5">
        <f>(((M955/60)/60)/24)+DATE(1970,1,1)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RIGHT(R955,LEN(R955)-FIND("/",R955))</f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ROUND((E956/D956)*100,0)</f>
        <v>367</v>
      </c>
      <c r="G956" t="s">
        <v>20</v>
      </c>
      <c r="H956">
        <v>1548</v>
      </c>
      <c r="I956">
        <f>ROUND(IFERROR(E956/H956,0),2)</f>
        <v>101.02</v>
      </c>
      <c r="J956" t="s">
        <v>26</v>
      </c>
      <c r="K956" t="s">
        <v>27</v>
      </c>
      <c r="L956">
        <v>1348290000</v>
      </c>
      <c r="M956">
        <v>1350363600</v>
      </c>
      <c r="N956" s="5">
        <f>(((L956/60)/60)/24)+DATE(1970,1,1)</f>
        <v>41174.208333333336</v>
      </c>
      <c r="O956" s="5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RIGHT(R956,LEN(R956)-FIND("/",R956))</f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ROUND((E957/D957)*100,0)</f>
        <v>1109</v>
      </c>
      <c r="G957" t="s">
        <v>20</v>
      </c>
      <c r="H957">
        <v>80</v>
      </c>
      <c r="I957">
        <f>ROUND(IFERROR(E957/H957,0),2)</f>
        <v>97.04</v>
      </c>
      <c r="J957" t="s">
        <v>21</v>
      </c>
      <c r="K957" t="s">
        <v>22</v>
      </c>
      <c r="L957">
        <v>1353823200</v>
      </c>
      <c r="M957">
        <v>1353996000</v>
      </c>
      <c r="N957" s="5">
        <f>(((L957/60)/60)/24)+DATE(1970,1,1)</f>
        <v>41238.25</v>
      </c>
      <c r="O957" s="5">
        <f>(((M957/60)/60)/24)+DATE(1970,1,1)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RIGHT(R957,LEN(R957)-FIND("/",R957))</f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ROUND((E958/D958)*100,0)</f>
        <v>19</v>
      </c>
      <c r="G958" t="s">
        <v>14</v>
      </c>
      <c r="H958">
        <v>830</v>
      </c>
      <c r="I958">
        <f>ROUND(IFERROR(E958/H958,0),2)</f>
        <v>43.01</v>
      </c>
      <c r="J958" t="s">
        <v>21</v>
      </c>
      <c r="K958" t="s">
        <v>22</v>
      </c>
      <c r="L958">
        <v>1450764000</v>
      </c>
      <c r="M958">
        <v>1451109600</v>
      </c>
      <c r="N958" s="5">
        <f>(((L958/60)/60)/24)+DATE(1970,1,1)</f>
        <v>42360.25</v>
      </c>
      <c r="O958" s="5">
        <f>(((M958/60)/60)/24)+DATE(1970,1,1)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RIGHT(R958,LEN(R958)-FIND("/",R958))</f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ROUND((E959/D959)*100,0)</f>
        <v>127</v>
      </c>
      <c r="G959" t="s">
        <v>20</v>
      </c>
      <c r="H959">
        <v>131</v>
      </c>
      <c r="I959">
        <f>ROUND(IFERROR(E959/H959,0),2)</f>
        <v>94.92</v>
      </c>
      <c r="J959" t="s">
        <v>21</v>
      </c>
      <c r="K959" t="s">
        <v>22</v>
      </c>
      <c r="L959">
        <v>1329372000</v>
      </c>
      <c r="M959">
        <v>1329631200</v>
      </c>
      <c r="N959" s="5">
        <f>(((L959/60)/60)/24)+DATE(1970,1,1)</f>
        <v>40955.25</v>
      </c>
      <c r="O959" s="5">
        <f>(((M959/60)/60)/24)+DATE(1970,1,1)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RIGHT(R959,LEN(R959)-FIND("/",R959))</f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ROUND((E960/D960)*100,0)</f>
        <v>735</v>
      </c>
      <c r="G960" t="s">
        <v>20</v>
      </c>
      <c r="H960">
        <v>112</v>
      </c>
      <c r="I960">
        <f>ROUND(IFERROR(E960/H960,0),2)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5">
        <f>(((L960/60)/60)/24)+DATE(1970,1,1)</f>
        <v>40350.208333333336</v>
      </c>
      <c r="O960" s="5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RIGHT(R960,LEN(R960)-FIND("/",R960))</f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ROUND((E961/D961)*100,0)</f>
        <v>5</v>
      </c>
      <c r="G961" t="s">
        <v>14</v>
      </c>
      <c r="H961">
        <v>130</v>
      </c>
      <c r="I961">
        <f>ROUND(IFERROR(E961/H961,0),2)</f>
        <v>51.01</v>
      </c>
      <c r="J961" t="s">
        <v>21</v>
      </c>
      <c r="K961" t="s">
        <v>22</v>
      </c>
      <c r="L961">
        <v>1277701200</v>
      </c>
      <c r="M961">
        <v>1280120400</v>
      </c>
      <c r="N961" s="5">
        <f>(((L961/60)/60)/24)+DATE(1970,1,1)</f>
        <v>40357.208333333336</v>
      </c>
      <c r="O961" s="5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RIGHT(R961,LEN(R961)-FIND("/",R961))</f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ROUND((E962/D962)*100,0)</f>
        <v>85</v>
      </c>
      <c r="G962" t="s">
        <v>14</v>
      </c>
      <c r="H962">
        <v>55</v>
      </c>
      <c r="I962">
        <f>ROUND(IFERROR(E962/H962,0),2)</f>
        <v>85.05</v>
      </c>
      <c r="J962" t="s">
        <v>21</v>
      </c>
      <c r="K962" t="s">
        <v>22</v>
      </c>
      <c r="L962">
        <v>1454911200</v>
      </c>
      <c r="M962">
        <v>1458104400</v>
      </c>
      <c r="N962" s="5">
        <f>(((L962/60)/60)/24)+DATE(1970,1,1)</f>
        <v>42408.25</v>
      </c>
      <c r="O962" s="5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RIGHT(R962,LEN(R962)-FIND("/",R962))</f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ROUND((E963/D963)*100,0)</f>
        <v>119</v>
      </c>
      <c r="G963" t="s">
        <v>20</v>
      </c>
      <c r="H963">
        <v>155</v>
      </c>
      <c r="I963">
        <f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5">
        <f>(((L963/60)/60)/24)+DATE(1970,1,1)</f>
        <v>40591.25</v>
      </c>
      <c r="O963" s="5">
        <f>(((M963/60)/60)/24)+DATE(1970,1,1)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LEFT(R963,FIND("/",R963)-1)</f>
        <v>publishing</v>
      </c>
      <c r="T963" t="str">
        <f>RIGHT(R963,LEN(R963)-FIND("/",R963))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ROUND((E964/D964)*100,0)</f>
        <v>296</v>
      </c>
      <c r="G964" t="s">
        <v>20</v>
      </c>
      <c r="H964">
        <v>266</v>
      </c>
      <c r="I964">
        <f>ROUND(IFERROR(E964/H964,0),2)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5">
        <f>(((L964/60)/60)/24)+DATE(1970,1,1)</f>
        <v>41592.25</v>
      </c>
      <c r="O964" s="5">
        <f>(((M964/60)/60)/24)+DATE(1970,1,1)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LEFT(R964,FIND("/",R964)-1)</f>
        <v>food</v>
      </c>
      <c r="T964" t="str">
        <f>RIGHT(R964,LEN(R964)-FIND("/",R964))</f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ROUND((E965/D965)*100,0)</f>
        <v>85</v>
      </c>
      <c r="G965" t="s">
        <v>14</v>
      </c>
      <c r="H965">
        <v>114</v>
      </c>
      <c r="I965">
        <f>ROUND(IFERROR(E965/H965,0),2)</f>
        <v>43.83</v>
      </c>
      <c r="J965" t="s">
        <v>107</v>
      </c>
      <c r="K965" t="s">
        <v>108</v>
      </c>
      <c r="L965">
        <v>1299304800</v>
      </c>
      <c r="M965">
        <v>1299823200</v>
      </c>
      <c r="N965" s="5">
        <f>(((L965/60)/60)/24)+DATE(1970,1,1)</f>
        <v>40607.25</v>
      </c>
      <c r="O965" s="5">
        <f>(((M965/60)/60)/24)+DATE(1970,1,1)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RIGHT(R965,LEN(R965)-FIND("/",R965))</f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ROUND((E966/D966)*100,0)</f>
        <v>356</v>
      </c>
      <c r="G966" t="s">
        <v>20</v>
      </c>
      <c r="H966">
        <v>155</v>
      </c>
      <c r="I966">
        <f>ROUND(IFERROR(E966/H966,0),2)</f>
        <v>84.93</v>
      </c>
      <c r="J966" t="s">
        <v>21</v>
      </c>
      <c r="K966" t="s">
        <v>22</v>
      </c>
      <c r="L966">
        <v>1431320400</v>
      </c>
      <c r="M966">
        <v>1431752400</v>
      </c>
      <c r="N966" s="5">
        <f>(((L966/60)/60)/24)+DATE(1970,1,1)</f>
        <v>42135.208333333328</v>
      </c>
      <c r="O966" s="5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RIGHT(R966,LEN(R966)-FIND("/",R966))</f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ROUND((E967/D967)*100,0)</f>
        <v>386</v>
      </c>
      <c r="G967" t="s">
        <v>20</v>
      </c>
      <c r="H967">
        <v>207</v>
      </c>
      <c r="I967">
        <f>ROUND(IFERROR(E967/H967,0),2)</f>
        <v>41.07</v>
      </c>
      <c r="J967" t="s">
        <v>40</v>
      </c>
      <c r="K967" t="s">
        <v>41</v>
      </c>
      <c r="L967">
        <v>1264399200</v>
      </c>
      <c r="M967">
        <v>1267855200</v>
      </c>
      <c r="N967" s="5">
        <f>(((L967/60)/60)/24)+DATE(1970,1,1)</f>
        <v>40203.25</v>
      </c>
      <c r="O967" s="5">
        <f>(((M967/60)/60)/24)+DATE(1970,1,1)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LEFT(R967,FIND("/",R967)-1)</f>
        <v>music</v>
      </c>
      <c r="T967" t="str">
        <f>RIGHT(R967,LEN(R967)-FIND("/",R967))</f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ROUND((E968/D968)*100,0)</f>
        <v>792</v>
      </c>
      <c r="G968" t="s">
        <v>20</v>
      </c>
      <c r="H968">
        <v>245</v>
      </c>
      <c r="I968">
        <f>ROUND(IFERROR(E968/H968,0),2)</f>
        <v>54.97</v>
      </c>
      <c r="J968" t="s">
        <v>21</v>
      </c>
      <c r="K968" t="s">
        <v>22</v>
      </c>
      <c r="L968">
        <v>1497502800</v>
      </c>
      <c r="M968">
        <v>1497675600</v>
      </c>
      <c r="N968" s="5">
        <f>(((L968/60)/60)/24)+DATE(1970,1,1)</f>
        <v>42901.208333333328</v>
      </c>
      <c r="O968" s="5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LEFT(R968,FIND("/",R968)-1)</f>
        <v>theater</v>
      </c>
      <c r="T968" t="str">
        <f>RIGHT(R968,LEN(R968)-FIND("/",R968))</f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ROUND((E969/D969)*100,0)</f>
        <v>137</v>
      </c>
      <c r="G969" t="s">
        <v>20</v>
      </c>
      <c r="H969">
        <v>1573</v>
      </c>
      <c r="I969">
        <f>ROUND(IFERROR(E969/H969,0),2)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5">
        <f>(((L969/60)/60)/24)+DATE(1970,1,1)</f>
        <v>41005.208333333336</v>
      </c>
      <c r="O969" s="5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LEFT(R969,FIND("/",R969)-1)</f>
        <v>music</v>
      </c>
      <c r="T969" t="str">
        <f>RIGHT(R969,LEN(R969)-FIND("/",R969))</f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ROUND((E970/D970)*100,0)</f>
        <v>338</v>
      </c>
      <c r="G970" t="s">
        <v>20</v>
      </c>
      <c r="H970">
        <v>114</v>
      </c>
      <c r="I970">
        <f>ROUND(IFERROR(E970/H970,0),2)</f>
        <v>71.2</v>
      </c>
      <c r="J970" t="s">
        <v>21</v>
      </c>
      <c r="K970" t="s">
        <v>22</v>
      </c>
      <c r="L970">
        <v>1293861600</v>
      </c>
      <c r="M970">
        <v>1295157600</v>
      </c>
      <c r="N970" s="5">
        <f>(((L970/60)/60)/24)+DATE(1970,1,1)</f>
        <v>40544.25</v>
      </c>
      <c r="O970" s="5">
        <f>(((M970/60)/60)/24)+DATE(1970,1,1)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LEFT(R970,FIND("/",R970)-1)</f>
        <v>food</v>
      </c>
      <c r="T970" t="str">
        <f>RIGHT(R970,LEN(R970)-FIND("/",R970))</f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ROUND((E971/D971)*100,0)</f>
        <v>108</v>
      </c>
      <c r="G971" t="s">
        <v>20</v>
      </c>
      <c r="H971">
        <v>93</v>
      </c>
      <c r="I971">
        <f>ROUND(IFERROR(E971/H971,0),2)</f>
        <v>91.94</v>
      </c>
      <c r="J971" t="s">
        <v>21</v>
      </c>
      <c r="K971" t="s">
        <v>22</v>
      </c>
      <c r="L971">
        <v>1576994400</v>
      </c>
      <c r="M971">
        <v>1577599200</v>
      </c>
      <c r="N971" s="5">
        <f>(((L971/60)/60)/24)+DATE(1970,1,1)</f>
        <v>43821.25</v>
      </c>
      <c r="O971" s="5">
        <f>(((M971/60)/60)/24)+DATE(1970,1,1)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RIGHT(R971,LEN(R971)-FIND("/",R971))</f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ROUND((E972/D972)*100,0)</f>
        <v>61</v>
      </c>
      <c r="G972" t="s">
        <v>14</v>
      </c>
      <c r="H972">
        <v>594</v>
      </c>
      <c r="I972">
        <f>ROUND(IFERROR(E972/H972,0),2)</f>
        <v>97.07</v>
      </c>
      <c r="J972" t="s">
        <v>21</v>
      </c>
      <c r="K972" t="s">
        <v>22</v>
      </c>
      <c r="L972">
        <v>1304917200</v>
      </c>
      <c r="M972">
        <v>1305003600</v>
      </c>
      <c r="N972" s="5">
        <f>(((L972/60)/60)/24)+DATE(1970,1,1)</f>
        <v>40672.208333333336</v>
      </c>
      <c r="O972" s="5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RIGHT(R972,LEN(R972)-FIND("/",R972))</f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ROUND((E973/D973)*100,0)</f>
        <v>28</v>
      </c>
      <c r="G973" t="s">
        <v>14</v>
      </c>
      <c r="H973">
        <v>24</v>
      </c>
      <c r="I973">
        <f>ROUND(IFERROR(E973/H973,0),2)</f>
        <v>58.92</v>
      </c>
      <c r="J973" t="s">
        <v>21</v>
      </c>
      <c r="K973" t="s">
        <v>22</v>
      </c>
      <c r="L973">
        <v>1381208400</v>
      </c>
      <c r="M973">
        <v>1381726800</v>
      </c>
      <c r="N973" s="5">
        <f>(((L973/60)/60)/24)+DATE(1970,1,1)</f>
        <v>41555.208333333336</v>
      </c>
      <c r="O973" s="5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RIGHT(R973,LEN(R973)-FIND("/",R973))</f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ROUND((E974/D974)*100,0)</f>
        <v>228</v>
      </c>
      <c r="G974" t="s">
        <v>20</v>
      </c>
      <c r="H974">
        <v>1681</v>
      </c>
      <c r="I974">
        <f>ROUND(IFERROR(E974/H974,0),2)</f>
        <v>58.02</v>
      </c>
      <c r="J974" t="s">
        <v>21</v>
      </c>
      <c r="K974" t="s">
        <v>22</v>
      </c>
      <c r="L974">
        <v>1401685200</v>
      </c>
      <c r="M974">
        <v>1402462800</v>
      </c>
      <c r="N974" s="5">
        <f>(((L974/60)/60)/24)+DATE(1970,1,1)</f>
        <v>41792.208333333336</v>
      </c>
      <c r="O974" s="5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LEFT(R974,FIND("/",R974)-1)</f>
        <v>technology</v>
      </c>
      <c r="T974" t="str">
        <f>RIGHT(R974,LEN(R974)-FIND("/",R974))</f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ROUND((E975/D975)*100,0)</f>
        <v>22</v>
      </c>
      <c r="G975" t="s">
        <v>14</v>
      </c>
      <c r="H975">
        <v>252</v>
      </c>
      <c r="I975">
        <f>ROUND(IFERROR(E975/H975,0),2)</f>
        <v>103.87</v>
      </c>
      <c r="J975" t="s">
        <v>21</v>
      </c>
      <c r="K975" t="s">
        <v>22</v>
      </c>
      <c r="L975">
        <v>1291960800</v>
      </c>
      <c r="M975">
        <v>1292133600</v>
      </c>
      <c r="N975" s="5">
        <f>(((L975/60)/60)/24)+DATE(1970,1,1)</f>
        <v>40522.25</v>
      </c>
      <c r="O975" s="5">
        <f>(((M975/60)/60)/24)+DATE(1970,1,1)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RIGHT(R975,LEN(R975)-FIND("/",R975))</f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ROUND((E976/D976)*100,0)</f>
        <v>374</v>
      </c>
      <c r="G976" t="s">
        <v>20</v>
      </c>
      <c r="H976">
        <v>32</v>
      </c>
      <c r="I976">
        <f>ROUND(IFERROR(E976/H976,0),2)</f>
        <v>93.47</v>
      </c>
      <c r="J976" t="s">
        <v>21</v>
      </c>
      <c r="K976" t="s">
        <v>22</v>
      </c>
      <c r="L976">
        <v>1368853200</v>
      </c>
      <c r="M976">
        <v>1368939600</v>
      </c>
      <c r="N976" s="5">
        <f>(((L976/60)/60)/24)+DATE(1970,1,1)</f>
        <v>41412.208333333336</v>
      </c>
      <c r="O976" s="5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RIGHT(R976,LEN(R976)-FIND("/",R976))</f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ROUND((E977/D977)*100,0)</f>
        <v>155</v>
      </c>
      <c r="G977" t="s">
        <v>20</v>
      </c>
      <c r="H977">
        <v>135</v>
      </c>
      <c r="I977">
        <f>ROUND(IFERROR(E977/H977,0),2)</f>
        <v>61.97</v>
      </c>
      <c r="J977" t="s">
        <v>21</v>
      </c>
      <c r="K977" t="s">
        <v>22</v>
      </c>
      <c r="L977">
        <v>1448776800</v>
      </c>
      <c r="M977">
        <v>1452146400</v>
      </c>
      <c r="N977" s="5">
        <f>(((L977/60)/60)/24)+DATE(1970,1,1)</f>
        <v>42337.25</v>
      </c>
      <c r="O977" s="5">
        <f>(((M977/60)/60)/24)+DATE(1970,1,1)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LEFT(R977,FIND("/",R977)-1)</f>
        <v>theater</v>
      </c>
      <c r="T977" t="str">
        <f>RIGHT(R977,LEN(R977)-FIND("/",R977))</f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ROUND((E978/D978)*100,0)</f>
        <v>322</v>
      </c>
      <c r="G978" t="s">
        <v>20</v>
      </c>
      <c r="H978">
        <v>140</v>
      </c>
      <c r="I978">
        <f>ROUND(IFERROR(E978/H978,0),2)</f>
        <v>92.04</v>
      </c>
      <c r="J978" t="s">
        <v>21</v>
      </c>
      <c r="K978" t="s">
        <v>22</v>
      </c>
      <c r="L978">
        <v>1296194400</v>
      </c>
      <c r="M978">
        <v>1296712800</v>
      </c>
      <c r="N978" s="5">
        <f>(((L978/60)/60)/24)+DATE(1970,1,1)</f>
        <v>40571.25</v>
      </c>
      <c r="O978" s="5">
        <f>(((M978/60)/60)/24)+DATE(1970,1,1)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LEFT(R978,FIND("/",R978)-1)</f>
        <v>theater</v>
      </c>
      <c r="T978" t="str">
        <f>RIGHT(R978,LEN(R978)-FIND("/",R978))</f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ROUND((E979/D979)*100,0)</f>
        <v>74</v>
      </c>
      <c r="G979" t="s">
        <v>14</v>
      </c>
      <c r="H979">
        <v>67</v>
      </c>
      <c r="I979">
        <f>ROUND(IFERROR(E979/H979,0),2)</f>
        <v>77.27</v>
      </c>
      <c r="J979" t="s">
        <v>21</v>
      </c>
      <c r="K979" t="s">
        <v>22</v>
      </c>
      <c r="L979">
        <v>1517983200</v>
      </c>
      <c r="M979">
        <v>1520748000</v>
      </c>
      <c r="N979" s="5">
        <f>(((L979/60)/60)/24)+DATE(1970,1,1)</f>
        <v>43138.25</v>
      </c>
      <c r="O979" s="5">
        <f>(((M979/60)/60)/24)+DATE(1970,1,1)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RIGHT(R979,LEN(R979)-FIND("/",R979))</f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ROUND((E980/D980)*100,0)</f>
        <v>864</v>
      </c>
      <c r="G980" t="s">
        <v>20</v>
      </c>
      <c r="H980">
        <v>92</v>
      </c>
      <c r="I980">
        <f>ROUND(IFERROR(E980/H980,0),2)</f>
        <v>93.92</v>
      </c>
      <c r="J980" t="s">
        <v>21</v>
      </c>
      <c r="K980" t="s">
        <v>22</v>
      </c>
      <c r="L980">
        <v>1478930400</v>
      </c>
      <c r="M980">
        <v>1480831200</v>
      </c>
      <c r="N980" s="5">
        <f>(((L980/60)/60)/24)+DATE(1970,1,1)</f>
        <v>42686.25</v>
      </c>
      <c r="O980" s="5">
        <f>(((M980/60)/60)/24)+DATE(1970,1,1)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LEFT(R980,FIND("/",R980)-1)</f>
        <v>games</v>
      </c>
      <c r="T980" t="str">
        <f>RIGHT(R980,LEN(R980)-FIND("/",R980))</f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ROUND((E981/D981)*100,0)</f>
        <v>143</v>
      </c>
      <c r="G981" t="s">
        <v>20</v>
      </c>
      <c r="H981">
        <v>1015</v>
      </c>
      <c r="I981">
        <f>ROUND(IFERROR(E981/H981,0),2)</f>
        <v>84.97</v>
      </c>
      <c r="J981" t="s">
        <v>40</v>
      </c>
      <c r="K981" t="s">
        <v>41</v>
      </c>
      <c r="L981">
        <v>1426395600</v>
      </c>
      <c r="M981">
        <v>1426914000</v>
      </c>
      <c r="N981" s="5">
        <f>(((L981/60)/60)/24)+DATE(1970,1,1)</f>
        <v>42078.208333333328</v>
      </c>
      <c r="O981" s="5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RIGHT(R981,LEN(R981)-FIND("/",R981))</f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ROUND((E982/D982)*100,0)</f>
        <v>40</v>
      </c>
      <c r="G982" t="s">
        <v>14</v>
      </c>
      <c r="H982">
        <v>742</v>
      </c>
      <c r="I982">
        <f>ROUND(IFERROR(E982/H982,0),2)</f>
        <v>105.97</v>
      </c>
      <c r="J982" t="s">
        <v>21</v>
      </c>
      <c r="K982" t="s">
        <v>22</v>
      </c>
      <c r="L982">
        <v>1446181200</v>
      </c>
      <c r="M982">
        <v>1446616800</v>
      </c>
      <c r="N982" s="5">
        <f>(((L982/60)/60)/24)+DATE(1970,1,1)</f>
        <v>42307.208333333328</v>
      </c>
      <c r="O982" s="5">
        <f>(((M982/60)/60)/24)+DATE(1970,1,1)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RIGHT(R982,LEN(R982)-FIND("/",R982))</f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ROUND((E983/D983)*100,0)</f>
        <v>178</v>
      </c>
      <c r="G983" t="s">
        <v>20</v>
      </c>
      <c r="H983">
        <v>323</v>
      </c>
      <c r="I983">
        <f>ROUND(IFERROR(E983/H983,0),2)</f>
        <v>36.97</v>
      </c>
      <c r="J983" t="s">
        <v>21</v>
      </c>
      <c r="K983" t="s">
        <v>22</v>
      </c>
      <c r="L983">
        <v>1514181600</v>
      </c>
      <c r="M983">
        <v>1517032800</v>
      </c>
      <c r="N983" s="5">
        <f>(((L983/60)/60)/24)+DATE(1970,1,1)</f>
        <v>43094.25</v>
      </c>
      <c r="O983" s="5">
        <f>(((M983/60)/60)/24)+DATE(1970,1,1)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LEFT(R983,FIND("/",R983)-1)</f>
        <v>technology</v>
      </c>
      <c r="T983" t="str">
        <f>RIGHT(R983,LEN(R983)-FIND("/",R983))</f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ROUND((E984/D984)*100,0)</f>
        <v>85</v>
      </c>
      <c r="G984" t="s">
        <v>14</v>
      </c>
      <c r="H984">
        <v>75</v>
      </c>
      <c r="I984">
        <f>ROUND(IFERROR(E984/H984,0),2)</f>
        <v>81.53</v>
      </c>
      <c r="J984" t="s">
        <v>21</v>
      </c>
      <c r="K984" t="s">
        <v>22</v>
      </c>
      <c r="L984">
        <v>1311051600</v>
      </c>
      <c r="M984">
        <v>1311224400</v>
      </c>
      <c r="N984" s="5">
        <f>(((L984/60)/60)/24)+DATE(1970,1,1)</f>
        <v>40743.208333333336</v>
      </c>
      <c r="O984" s="5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RIGHT(R984,LEN(R984)-FIND("/",R984))</f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ROUND((E985/D985)*100,0)</f>
        <v>146</v>
      </c>
      <c r="G985" t="s">
        <v>20</v>
      </c>
      <c r="H985">
        <v>2326</v>
      </c>
      <c r="I985">
        <f>ROUND(IFERROR(E985/H985,0),2)</f>
        <v>81</v>
      </c>
      <c r="J985" t="s">
        <v>21</v>
      </c>
      <c r="K985" t="s">
        <v>22</v>
      </c>
      <c r="L985">
        <v>1564894800</v>
      </c>
      <c r="M985">
        <v>1566190800</v>
      </c>
      <c r="N985" s="5">
        <f>(((L985/60)/60)/24)+DATE(1970,1,1)</f>
        <v>43681.208333333328</v>
      </c>
      <c r="O985" s="5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LEFT(R985,FIND("/",R985)-1)</f>
        <v>film &amp; video</v>
      </c>
      <c r="T985" t="str">
        <f>RIGHT(R985,LEN(R985)-FIND("/",R985))</f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ROUND((E986/D986)*100,0)</f>
        <v>152</v>
      </c>
      <c r="G986" t="s">
        <v>20</v>
      </c>
      <c r="H986">
        <v>381</v>
      </c>
      <c r="I986">
        <f>ROUND(IFERROR(E986/H986,0),2)</f>
        <v>26.01</v>
      </c>
      <c r="J986" t="s">
        <v>21</v>
      </c>
      <c r="K986" t="s">
        <v>22</v>
      </c>
      <c r="L986">
        <v>1567918800</v>
      </c>
      <c r="M986">
        <v>1570165200</v>
      </c>
      <c r="N986" s="5">
        <f>(((L986/60)/60)/24)+DATE(1970,1,1)</f>
        <v>43716.208333333328</v>
      </c>
      <c r="O986" s="5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RIGHT(R986,LEN(R986)-FIND("/",R986))</f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ROUND((E987/D987)*100,0)</f>
        <v>67</v>
      </c>
      <c r="G987" t="s">
        <v>14</v>
      </c>
      <c r="H987">
        <v>4405</v>
      </c>
      <c r="I987">
        <f>ROUND(IFERROR(E987/H987,0),2)</f>
        <v>26</v>
      </c>
      <c r="J987" t="s">
        <v>21</v>
      </c>
      <c r="K987" t="s">
        <v>22</v>
      </c>
      <c r="L987">
        <v>1386309600</v>
      </c>
      <c r="M987">
        <v>1388556000</v>
      </c>
      <c r="N987" s="5">
        <f>(((L987/60)/60)/24)+DATE(1970,1,1)</f>
        <v>41614.25</v>
      </c>
      <c r="O987" s="5">
        <f>(((M987/60)/60)/24)+DATE(1970,1,1)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RIGHT(R987,LEN(R987)-FIND("/",R987))</f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ROUND((E988/D988)*100,0)</f>
        <v>40</v>
      </c>
      <c r="G988" t="s">
        <v>14</v>
      </c>
      <c r="H988">
        <v>92</v>
      </c>
      <c r="I988">
        <f>ROUND(IFERROR(E988/H988,0),2)</f>
        <v>34.17</v>
      </c>
      <c r="J988" t="s">
        <v>21</v>
      </c>
      <c r="K988" t="s">
        <v>22</v>
      </c>
      <c r="L988">
        <v>1301979600</v>
      </c>
      <c r="M988">
        <v>1303189200</v>
      </c>
      <c r="N988" s="5">
        <f>(((L988/60)/60)/24)+DATE(1970,1,1)</f>
        <v>40638.208333333336</v>
      </c>
      <c r="O988" s="5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RIGHT(R988,LEN(R988)-FIND("/",R988))</f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ROUND((E989/D989)*100,0)</f>
        <v>217</v>
      </c>
      <c r="G989" t="s">
        <v>20</v>
      </c>
      <c r="H989">
        <v>480</v>
      </c>
      <c r="I989">
        <f>ROUND(IFERROR(E989/H989,0),2)</f>
        <v>28</v>
      </c>
      <c r="J989" t="s">
        <v>21</v>
      </c>
      <c r="K989" t="s">
        <v>22</v>
      </c>
      <c r="L989">
        <v>1493269200</v>
      </c>
      <c r="M989">
        <v>1494478800</v>
      </c>
      <c r="N989" s="5">
        <f>(((L989/60)/60)/24)+DATE(1970,1,1)</f>
        <v>42852.208333333328</v>
      </c>
      <c r="O989" s="5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LEFT(R989,FIND("/",R989)-1)</f>
        <v>film &amp; video</v>
      </c>
      <c r="T989" t="str">
        <f>RIGHT(R989,LEN(R989)-FIND("/",R989))</f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ROUND((E990/D990)*100,0)</f>
        <v>52</v>
      </c>
      <c r="G990" t="s">
        <v>14</v>
      </c>
      <c r="H990">
        <v>64</v>
      </c>
      <c r="I990">
        <f>ROUND(IFERROR(E990/H990,0),2)</f>
        <v>76.55</v>
      </c>
      <c r="J990" t="s">
        <v>21</v>
      </c>
      <c r="K990" t="s">
        <v>22</v>
      </c>
      <c r="L990">
        <v>1478930400</v>
      </c>
      <c r="M990">
        <v>1480744800</v>
      </c>
      <c r="N990" s="5">
        <f>(((L990/60)/60)/24)+DATE(1970,1,1)</f>
        <v>42686.25</v>
      </c>
      <c r="O990" s="5">
        <f>(((M990/60)/60)/24)+DATE(1970,1,1)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RIGHT(R990,LEN(R990)-FIND("/",R990))</f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ROUND((E991/D991)*100,0)</f>
        <v>500</v>
      </c>
      <c r="G991" t="s">
        <v>20</v>
      </c>
      <c r="H991">
        <v>226</v>
      </c>
      <c r="I991">
        <f>ROUND(IFERROR(E991/H991,0),2)</f>
        <v>53.05</v>
      </c>
      <c r="J991" t="s">
        <v>21</v>
      </c>
      <c r="K991" t="s">
        <v>22</v>
      </c>
      <c r="L991">
        <v>1555390800</v>
      </c>
      <c r="M991">
        <v>1555822800</v>
      </c>
      <c r="N991" s="5">
        <f>(((L991/60)/60)/24)+DATE(1970,1,1)</f>
        <v>43571.208333333328</v>
      </c>
      <c r="O991" s="5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LEFT(R991,FIND("/",R991)-1)</f>
        <v>publishing</v>
      </c>
      <c r="T991" t="str">
        <f>RIGHT(R991,LEN(R991)-FIND("/",R991))</f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ROUND((E992/D992)*100,0)</f>
        <v>88</v>
      </c>
      <c r="G992" t="s">
        <v>14</v>
      </c>
      <c r="H992">
        <v>64</v>
      </c>
      <c r="I992">
        <f>ROUND(IFERROR(E992/H992,0),2)</f>
        <v>106.86</v>
      </c>
      <c r="J992" t="s">
        <v>21</v>
      </c>
      <c r="K992" t="s">
        <v>22</v>
      </c>
      <c r="L992">
        <v>1456984800</v>
      </c>
      <c r="M992">
        <v>1458882000</v>
      </c>
      <c r="N992" s="5">
        <f>(((L992/60)/60)/24)+DATE(1970,1,1)</f>
        <v>42432.25</v>
      </c>
      <c r="O992" s="5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RIGHT(R992,LEN(R992)-FIND("/",R992))</f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ROUND((E993/D993)*100,0)</f>
        <v>113</v>
      </c>
      <c r="G993" t="s">
        <v>20</v>
      </c>
      <c r="H993">
        <v>241</v>
      </c>
      <c r="I993">
        <f>ROUND(IFERROR(E993/H993,0),2)</f>
        <v>46.02</v>
      </c>
      <c r="J993" t="s">
        <v>21</v>
      </c>
      <c r="K993" t="s">
        <v>22</v>
      </c>
      <c r="L993">
        <v>1411621200</v>
      </c>
      <c r="M993">
        <v>1411966800</v>
      </c>
      <c r="N993" s="5">
        <f>(((L993/60)/60)/24)+DATE(1970,1,1)</f>
        <v>41907.208333333336</v>
      </c>
      <c r="O993" s="5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LEFT(R993,FIND("/",R993)-1)</f>
        <v>music</v>
      </c>
      <c r="T993" t="str">
        <f>RIGHT(R993,LEN(R993)-FIND("/",R993))</f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ROUND((E994/D994)*100,0)</f>
        <v>427</v>
      </c>
      <c r="G994" t="s">
        <v>20</v>
      </c>
      <c r="H994">
        <v>132</v>
      </c>
      <c r="I994">
        <f>ROUND(IFERROR(E994/H994,0),2)</f>
        <v>100.17</v>
      </c>
      <c r="J994" t="s">
        <v>21</v>
      </c>
      <c r="K994" t="s">
        <v>22</v>
      </c>
      <c r="L994">
        <v>1525669200</v>
      </c>
      <c r="M994">
        <v>1526878800</v>
      </c>
      <c r="N994" s="5">
        <f>(((L994/60)/60)/24)+DATE(1970,1,1)</f>
        <v>43227.208333333328</v>
      </c>
      <c r="O994" s="5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LEFT(R994,FIND("/",R994)-1)</f>
        <v>film &amp; video</v>
      </c>
      <c r="T994" t="str">
        <f>RIGHT(R994,LEN(R994)-FIND("/",R994))</f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ROUND((E995/D995)*100,0)</f>
        <v>78</v>
      </c>
      <c r="G995" t="s">
        <v>74</v>
      </c>
      <c r="H995">
        <v>75</v>
      </c>
      <c r="I995">
        <f>ROUND(IFERROR(E995/H995,0),2)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>(((L995/60)/60)/24)+DATE(1970,1,1)</f>
        <v>42362.25</v>
      </c>
      <c r="O995" s="5">
        <f>(((M995/60)/60)/24)+DATE(1970,1,1)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RIGHT(R995,LEN(R995)-FIND("/",R995))</f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ROUND((E996/D996)*100,0)</f>
        <v>52</v>
      </c>
      <c r="G996" t="s">
        <v>14</v>
      </c>
      <c r="H996">
        <v>842</v>
      </c>
      <c r="I996">
        <f>ROUND(IFERROR(E996/H996,0),2)</f>
        <v>87.97</v>
      </c>
      <c r="J996" t="s">
        <v>21</v>
      </c>
      <c r="K996" t="s">
        <v>22</v>
      </c>
      <c r="L996">
        <v>1413522000</v>
      </c>
      <c r="M996">
        <v>1414040400</v>
      </c>
      <c r="N996" s="5">
        <f>(((L996/60)/60)/24)+DATE(1970,1,1)</f>
        <v>41929.208333333336</v>
      </c>
      <c r="O996" s="5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RIGHT(R996,LEN(R996)-FIND("/",R996))</f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ROUND((E997/D997)*100,0)</f>
        <v>157</v>
      </c>
      <c r="G997" t="s">
        <v>20</v>
      </c>
      <c r="H997">
        <v>2043</v>
      </c>
      <c r="I997">
        <f>ROUND(IFERROR(E997/H997,0),2)</f>
        <v>75</v>
      </c>
      <c r="J997" t="s">
        <v>21</v>
      </c>
      <c r="K997" t="s">
        <v>22</v>
      </c>
      <c r="L997">
        <v>1541307600</v>
      </c>
      <c r="M997">
        <v>1543816800</v>
      </c>
      <c r="N997" s="5">
        <f>(((L997/60)/60)/24)+DATE(1970,1,1)</f>
        <v>43408.208333333328</v>
      </c>
      <c r="O997" s="5">
        <f>(((M997/60)/60)/24)+DATE(1970,1,1)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LEFT(R997,FIND("/",R997)-1)</f>
        <v>food</v>
      </c>
      <c r="T997" t="str">
        <f>RIGHT(R997,LEN(R997)-FIND("/",R997))</f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62:F1001" si="6">ROUND((E998/D998)*100,0)</f>
        <v>73</v>
      </c>
      <c r="G998" t="s">
        <v>14</v>
      </c>
      <c r="H998">
        <v>112</v>
      </c>
      <c r="I998">
        <f t="shared" ref="I962:I1001" si="7">ROUND(IFERROR(E998/H998,0),2)</f>
        <v>42.98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ref="N962:N1001" si="8">(((L998/60)/60)/24)+DATE(1970,1,1)</f>
        <v>41276.25</v>
      </c>
      <c r="O998" s="5">
        <f t="shared" ref="O962:O1001" si="9">(((M998/60)/60)/24)+DATE(1970,1,1)</f>
        <v>41306.25</v>
      </c>
      <c r="P998" t="b">
        <v>0</v>
      </c>
      <c r="Q998" t="b">
        <v>0</v>
      </c>
      <c r="R998" t="s">
        <v>33</v>
      </c>
      <c r="S998" t="str">
        <f t="shared" ref="S962:S1001" si="10">LEFT(R998,FIND("/",R998)-1)</f>
        <v>theater</v>
      </c>
      <c r="T998" t="str">
        <f t="shared" ref="T962:T1001" si="11">RIGHT(R998,LEN(R998)-FIND("/",R998))</f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"/>
        <v>61</v>
      </c>
      <c r="G999" t="s">
        <v>74</v>
      </c>
      <c r="H999">
        <v>139</v>
      </c>
      <c r="I999">
        <f t="shared" si="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8"/>
        <v>41659.25</v>
      </c>
      <c r="O999" s="5">
        <f t="shared" si="9"/>
        <v>41664.25</v>
      </c>
      <c r="P999" t="b">
        <v>0</v>
      </c>
      <c r="Q999" t="b">
        <v>0</v>
      </c>
      <c r="R999" t="s">
        <v>33</v>
      </c>
      <c r="S999" t="str">
        <f t="shared" si="10"/>
        <v>theater</v>
      </c>
      <c r="T999" t="str">
        <f t="shared" si="11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"/>
        <v>57</v>
      </c>
      <c r="G1000" t="s">
        <v>14</v>
      </c>
      <c r="H1000">
        <v>374</v>
      </c>
      <c r="I1000">
        <f t="shared" si="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8"/>
        <v>40220.25</v>
      </c>
      <c r="O1000" s="5">
        <f t="shared" si="9"/>
        <v>40234.25</v>
      </c>
      <c r="P1000" t="b">
        <v>0</v>
      </c>
      <c r="Q1000" t="b">
        <v>1</v>
      </c>
      <c r="R1000" t="s">
        <v>60</v>
      </c>
      <c r="S1000" t="str">
        <f t="shared" si="10"/>
        <v>music</v>
      </c>
      <c r="T1000" t="str">
        <f t="shared" si="11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"/>
        <v>57</v>
      </c>
      <c r="G1001" t="s">
        <v>74</v>
      </c>
      <c r="H1001">
        <v>1122</v>
      </c>
      <c r="I1001">
        <f t="shared" si="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8"/>
        <v>42550.208333333328</v>
      </c>
      <c r="O1001" s="5">
        <f t="shared" si="9"/>
        <v>42557.208333333328</v>
      </c>
      <c r="P1001" t="b">
        <v>0</v>
      </c>
      <c r="Q1001" t="b">
        <v>0</v>
      </c>
      <c r="R1001" t="s">
        <v>17</v>
      </c>
      <c r="S1001" t="str">
        <f t="shared" si="10"/>
        <v>food</v>
      </c>
      <c r="T1001" t="str">
        <f t="shared" si="11"/>
        <v>food trucks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2:G1001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F761-A05D-479A-AADA-DC7C41B2B341}">
  <sheetPr codeName="Sheet2"/>
  <dimension ref="A1:F14"/>
  <sheetViews>
    <sheetView workbookViewId="0">
      <selection activeCell="N53" sqref="N5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2047</v>
      </c>
      <c r="B3" s="6" t="s">
        <v>2048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2039</v>
      </c>
      <c r="E8">
        <v>4</v>
      </c>
      <c r="F8">
        <v>4</v>
      </c>
    </row>
    <row r="9" spans="1:6" x14ac:dyDescent="0.25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7F2C-5026-4C82-B009-2B5501590FA6}">
  <sheetPr codeName="Sheet3"/>
  <dimension ref="A1:F30"/>
  <sheetViews>
    <sheetView workbookViewId="0">
      <selection activeCell="B2" sqref="B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2032</v>
      </c>
      <c r="B2" t="s">
        <v>2046</v>
      </c>
    </row>
    <row r="4" spans="1:6" x14ac:dyDescent="0.25">
      <c r="A4" s="6" t="s">
        <v>2047</v>
      </c>
      <c r="B4" s="6" t="s">
        <v>2048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7" t="s">
        <v>2049</v>
      </c>
      <c r="B6" s="16">
        <v>1</v>
      </c>
      <c r="C6" s="16">
        <v>10</v>
      </c>
      <c r="D6" s="16">
        <v>2</v>
      </c>
      <c r="E6" s="16">
        <v>21</v>
      </c>
      <c r="F6" s="16">
        <v>34</v>
      </c>
    </row>
    <row r="7" spans="1:6" x14ac:dyDescent="0.25">
      <c r="A7" s="7" t="s">
        <v>2050</v>
      </c>
      <c r="B7" s="16"/>
      <c r="C7" s="16"/>
      <c r="D7" s="16"/>
      <c r="E7" s="16">
        <v>4</v>
      </c>
      <c r="F7" s="16">
        <v>4</v>
      </c>
    </row>
    <row r="8" spans="1:6" x14ac:dyDescent="0.25">
      <c r="A8" s="7" t="s">
        <v>2051</v>
      </c>
      <c r="B8" s="16">
        <v>4</v>
      </c>
      <c r="C8" s="16">
        <v>21</v>
      </c>
      <c r="D8" s="16">
        <v>1</v>
      </c>
      <c r="E8" s="16">
        <v>34</v>
      </c>
      <c r="F8" s="16">
        <v>60</v>
      </c>
    </row>
    <row r="9" spans="1:6" x14ac:dyDescent="0.25">
      <c r="A9" s="7" t="s">
        <v>2052</v>
      </c>
      <c r="B9" s="16">
        <v>2</v>
      </c>
      <c r="C9" s="16">
        <v>12</v>
      </c>
      <c r="D9" s="16">
        <v>1</v>
      </c>
      <c r="E9" s="16">
        <v>22</v>
      </c>
      <c r="F9" s="16">
        <v>37</v>
      </c>
    </row>
    <row r="10" spans="1:6" x14ac:dyDescent="0.25">
      <c r="A10" s="7" t="s">
        <v>2053</v>
      </c>
      <c r="B10" s="16"/>
      <c r="C10" s="16">
        <v>8</v>
      </c>
      <c r="D10" s="16"/>
      <c r="E10" s="16">
        <v>10</v>
      </c>
      <c r="F10" s="16">
        <v>18</v>
      </c>
    </row>
    <row r="11" spans="1:6" x14ac:dyDescent="0.25">
      <c r="A11" s="7" t="s">
        <v>2054</v>
      </c>
      <c r="B11" s="16">
        <v>1</v>
      </c>
      <c r="C11" s="16">
        <v>7</v>
      </c>
      <c r="D11" s="16"/>
      <c r="E11" s="16">
        <v>9</v>
      </c>
      <c r="F11" s="16">
        <v>17</v>
      </c>
    </row>
    <row r="12" spans="1:6" x14ac:dyDescent="0.25">
      <c r="A12" s="7" t="s">
        <v>2055</v>
      </c>
      <c r="B12" s="16">
        <v>4</v>
      </c>
      <c r="C12" s="16">
        <v>20</v>
      </c>
      <c r="D12" s="16"/>
      <c r="E12" s="16">
        <v>22</v>
      </c>
      <c r="F12" s="16">
        <v>46</v>
      </c>
    </row>
    <row r="13" spans="1:6" x14ac:dyDescent="0.25">
      <c r="A13" s="7" t="s">
        <v>2056</v>
      </c>
      <c r="B13" s="16">
        <v>3</v>
      </c>
      <c r="C13" s="16">
        <v>19</v>
      </c>
      <c r="D13" s="16"/>
      <c r="E13" s="16">
        <v>23</v>
      </c>
      <c r="F13" s="16">
        <v>45</v>
      </c>
    </row>
    <row r="14" spans="1:6" x14ac:dyDescent="0.25">
      <c r="A14" s="7" t="s">
        <v>2057</v>
      </c>
      <c r="B14" s="16">
        <v>1</v>
      </c>
      <c r="C14" s="16">
        <v>6</v>
      </c>
      <c r="D14" s="16"/>
      <c r="E14" s="16">
        <v>10</v>
      </c>
      <c r="F14" s="16">
        <v>17</v>
      </c>
    </row>
    <row r="15" spans="1:6" x14ac:dyDescent="0.25">
      <c r="A15" s="7" t="s">
        <v>2058</v>
      </c>
      <c r="B15" s="16"/>
      <c r="C15" s="16">
        <v>3</v>
      </c>
      <c r="D15" s="16"/>
      <c r="E15" s="16">
        <v>4</v>
      </c>
      <c r="F15" s="16">
        <v>7</v>
      </c>
    </row>
    <row r="16" spans="1:6" x14ac:dyDescent="0.25">
      <c r="A16" s="7" t="s">
        <v>2059</v>
      </c>
      <c r="B16" s="16"/>
      <c r="C16" s="16">
        <v>8</v>
      </c>
      <c r="D16" s="16">
        <v>1</v>
      </c>
      <c r="E16" s="16">
        <v>4</v>
      </c>
      <c r="F16" s="16">
        <v>13</v>
      </c>
    </row>
    <row r="17" spans="1:6" x14ac:dyDescent="0.25">
      <c r="A17" s="7" t="s">
        <v>2060</v>
      </c>
      <c r="B17" s="16">
        <v>1</v>
      </c>
      <c r="C17" s="16">
        <v>6</v>
      </c>
      <c r="D17" s="16">
        <v>1</v>
      </c>
      <c r="E17" s="16">
        <v>13</v>
      </c>
      <c r="F17" s="16">
        <v>21</v>
      </c>
    </row>
    <row r="18" spans="1:6" x14ac:dyDescent="0.25">
      <c r="A18" s="7" t="s">
        <v>2061</v>
      </c>
      <c r="B18" s="16">
        <v>4</v>
      </c>
      <c r="C18" s="16">
        <v>11</v>
      </c>
      <c r="D18" s="16">
        <v>1</v>
      </c>
      <c r="E18" s="16">
        <v>26</v>
      </c>
      <c r="F18" s="16">
        <v>42</v>
      </c>
    </row>
    <row r="19" spans="1:6" x14ac:dyDescent="0.25">
      <c r="A19" s="7" t="s">
        <v>2062</v>
      </c>
      <c r="B19" s="16">
        <v>23</v>
      </c>
      <c r="C19" s="16">
        <v>132</v>
      </c>
      <c r="D19" s="16">
        <v>2</v>
      </c>
      <c r="E19" s="16">
        <v>187</v>
      </c>
      <c r="F19" s="16">
        <v>344</v>
      </c>
    </row>
    <row r="20" spans="1:6" x14ac:dyDescent="0.25">
      <c r="A20" s="7" t="s">
        <v>2063</v>
      </c>
      <c r="B20" s="16"/>
      <c r="C20" s="16">
        <v>4</v>
      </c>
      <c r="D20" s="16"/>
      <c r="E20" s="16">
        <v>4</v>
      </c>
      <c r="F20" s="16">
        <v>8</v>
      </c>
    </row>
    <row r="21" spans="1:6" x14ac:dyDescent="0.25">
      <c r="A21" s="7" t="s">
        <v>2064</v>
      </c>
      <c r="B21" s="16">
        <v>6</v>
      </c>
      <c r="C21" s="16">
        <v>30</v>
      </c>
      <c r="D21" s="16"/>
      <c r="E21" s="16">
        <v>49</v>
      </c>
      <c r="F21" s="16">
        <v>85</v>
      </c>
    </row>
    <row r="22" spans="1:6" x14ac:dyDescent="0.25">
      <c r="A22" s="7" t="s">
        <v>2065</v>
      </c>
      <c r="B22" s="16"/>
      <c r="C22" s="16">
        <v>9</v>
      </c>
      <c r="D22" s="16"/>
      <c r="E22" s="16">
        <v>5</v>
      </c>
      <c r="F22" s="16">
        <v>14</v>
      </c>
    </row>
    <row r="23" spans="1:6" x14ac:dyDescent="0.25">
      <c r="A23" s="7" t="s">
        <v>2066</v>
      </c>
      <c r="B23" s="16">
        <v>1</v>
      </c>
      <c r="C23" s="16">
        <v>5</v>
      </c>
      <c r="D23" s="16">
        <v>1</v>
      </c>
      <c r="E23" s="16">
        <v>9</v>
      </c>
      <c r="F23" s="16">
        <v>16</v>
      </c>
    </row>
    <row r="24" spans="1:6" x14ac:dyDescent="0.25">
      <c r="A24" s="7" t="s">
        <v>2067</v>
      </c>
      <c r="B24" s="16">
        <v>3</v>
      </c>
      <c r="C24" s="16">
        <v>3</v>
      </c>
      <c r="D24" s="16"/>
      <c r="E24" s="16">
        <v>11</v>
      </c>
      <c r="F24" s="16">
        <v>17</v>
      </c>
    </row>
    <row r="25" spans="1:6" x14ac:dyDescent="0.25">
      <c r="A25" s="7" t="s">
        <v>2068</v>
      </c>
      <c r="B25" s="16"/>
      <c r="C25" s="16">
        <v>7</v>
      </c>
      <c r="D25" s="16"/>
      <c r="E25" s="16">
        <v>14</v>
      </c>
      <c r="F25" s="16">
        <v>21</v>
      </c>
    </row>
    <row r="26" spans="1:6" x14ac:dyDescent="0.25">
      <c r="A26" s="7" t="s">
        <v>2069</v>
      </c>
      <c r="B26" s="16">
        <v>1</v>
      </c>
      <c r="C26" s="16">
        <v>15</v>
      </c>
      <c r="D26" s="16">
        <v>2</v>
      </c>
      <c r="E26" s="16">
        <v>17</v>
      </c>
      <c r="F26" s="16">
        <v>35</v>
      </c>
    </row>
    <row r="27" spans="1:6" x14ac:dyDescent="0.25">
      <c r="A27" s="7" t="s">
        <v>2070</v>
      </c>
      <c r="B27" s="16"/>
      <c r="C27" s="16">
        <v>16</v>
      </c>
      <c r="D27" s="16">
        <v>1</v>
      </c>
      <c r="E27" s="16">
        <v>28</v>
      </c>
      <c r="F27" s="16">
        <v>45</v>
      </c>
    </row>
    <row r="28" spans="1:6" x14ac:dyDescent="0.25">
      <c r="A28" s="7" t="s">
        <v>2071</v>
      </c>
      <c r="B28" s="16">
        <v>2</v>
      </c>
      <c r="C28" s="16">
        <v>12</v>
      </c>
      <c r="D28" s="16">
        <v>1</v>
      </c>
      <c r="E28" s="16">
        <v>36</v>
      </c>
      <c r="F28" s="16">
        <v>51</v>
      </c>
    </row>
    <row r="29" spans="1:6" x14ac:dyDescent="0.25">
      <c r="A29" s="7" t="s">
        <v>2072</v>
      </c>
      <c r="B29" s="16"/>
      <c r="C29" s="16"/>
      <c r="D29" s="16"/>
      <c r="E29" s="16">
        <v>3</v>
      </c>
      <c r="F29" s="16">
        <v>3</v>
      </c>
    </row>
    <row r="30" spans="1:6" x14ac:dyDescent="0.25">
      <c r="A30" s="7" t="s">
        <v>2045</v>
      </c>
      <c r="B30" s="16">
        <v>57</v>
      </c>
      <c r="C30" s="16">
        <v>364</v>
      </c>
      <c r="D30" s="16">
        <v>14</v>
      </c>
      <c r="E30" s="16">
        <v>565</v>
      </c>
      <c r="F30" s="1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958A2-6ED3-446E-9DB5-D28ABDE6F054}">
  <sheetPr codeName="Sheet4"/>
  <dimension ref="A1:F18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2032</v>
      </c>
      <c r="B1" t="s">
        <v>2046</v>
      </c>
    </row>
    <row r="2" spans="1:6" x14ac:dyDescent="0.25">
      <c r="A2" s="6" t="s">
        <v>2085</v>
      </c>
      <c r="B2" t="s">
        <v>2046</v>
      </c>
    </row>
    <row r="4" spans="1:6" x14ac:dyDescent="0.25">
      <c r="A4" s="6" t="s">
        <v>2047</v>
      </c>
      <c r="B4" s="6" t="s">
        <v>2048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7" t="s">
        <v>2073</v>
      </c>
      <c r="B6" s="16">
        <v>6</v>
      </c>
      <c r="C6" s="16">
        <v>36</v>
      </c>
      <c r="D6" s="16">
        <v>1</v>
      </c>
      <c r="E6" s="16">
        <v>49</v>
      </c>
      <c r="F6" s="16">
        <v>92</v>
      </c>
    </row>
    <row r="7" spans="1:6" x14ac:dyDescent="0.25">
      <c r="A7" s="7" t="s">
        <v>2074</v>
      </c>
      <c r="B7" s="16">
        <v>7</v>
      </c>
      <c r="C7" s="16">
        <v>28</v>
      </c>
      <c r="D7" s="16"/>
      <c r="E7" s="16">
        <v>44</v>
      </c>
      <c r="F7" s="16">
        <v>79</v>
      </c>
    </row>
    <row r="8" spans="1:6" x14ac:dyDescent="0.25">
      <c r="A8" s="7" t="s">
        <v>2075</v>
      </c>
      <c r="B8" s="16">
        <v>4</v>
      </c>
      <c r="C8" s="16">
        <v>33</v>
      </c>
      <c r="D8" s="16"/>
      <c r="E8" s="16">
        <v>49</v>
      </c>
      <c r="F8" s="16">
        <v>86</v>
      </c>
    </row>
    <row r="9" spans="1:6" x14ac:dyDescent="0.25">
      <c r="A9" s="7" t="s">
        <v>2076</v>
      </c>
      <c r="B9" s="16">
        <v>1</v>
      </c>
      <c r="C9" s="16">
        <v>30</v>
      </c>
      <c r="D9" s="16">
        <v>1</v>
      </c>
      <c r="E9" s="16">
        <v>46</v>
      </c>
      <c r="F9" s="16">
        <v>78</v>
      </c>
    </row>
    <row r="10" spans="1:6" x14ac:dyDescent="0.25">
      <c r="A10" s="7" t="s">
        <v>2077</v>
      </c>
      <c r="B10" s="16">
        <v>3</v>
      </c>
      <c r="C10" s="16">
        <v>35</v>
      </c>
      <c r="D10" s="16">
        <v>2</v>
      </c>
      <c r="E10" s="16">
        <v>46</v>
      </c>
      <c r="F10" s="16">
        <v>86</v>
      </c>
    </row>
    <row r="11" spans="1:6" x14ac:dyDescent="0.25">
      <c r="A11" s="7" t="s">
        <v>2078</v>
      </c>
      <c r="B11" s="16">
        <v>3</v>
      </c>
      <c r="C11" s="16">
        <v>28</v>
      </c>
      <c r="D11" s="16">
        <v>1</v>
      </c>
      <c r="E11" s="16">
        <v>55</v>
      </c>
      <c r="F11" s="16">
        <v>87</v>
      </c>
    </row>
    <row r="12" spans="1:6" x14ac:dyDescent="0.25">
      <c r="A12" s="7" t="s">
        <v>2079</v>
      </c>
      <c r="B12" s="16">
        <v>4</v>
      </c>
      <c r="C12" s="16">
        <v>31</v>
      </c>
      <c r="D12" s="16">
        <v>1</v>
      </c>
      <c r="E12" s="16">
        <v>58</v>
      </c>
      <c r="F12" s="16">
        <v>94</v>
      </c>
    </row>
    <row r="13" spans="1:6" x14ac:dyDescent="0.25">
      <c r="A13" s="7" t="s">
        <v>2080</v>
      </c>
      <c r="B13" s="16">
        <v>8</v>
      </c>
      <c r="C13" s="16">
        <v>35</v>
      </c>
      <c r="D13" s="16">
        <v>1</v>
      </c>
      <c r="E13" s="16">
        <v>41</v>
      </c>
      <c r="F13" s="16">
        <v>85</v>
      </c>
    </row>
    <row r="14" spans="1:6" x14ac:dyDescent="0.25">
      <c r="A14" s="7" t="s">
        <v>2081</v>
      </c>
      <c r="B14" s="16">
        <v>5</v>
      </c>
      <c r="C14" s="16">
        <v>23</v>
      </c>
      <c r="D14" s="16"/>
      <c r="E14" s="16">
        <v>45</v>
      </c>
      <c r="F14" s="16">
        <v>73</v>
      </c>
    </row>
    <row r="15" spans="1:6" x14ac:dyDescent="0.25">
      <c r="A15" s="7" t="s">
        <v>2082</v>
      </c>
      <c r="B15" s="16">
        <v>6</v>
      </c>
      <c r="C15" s="16">
        <v>26</v>
      </c>
      <c r="D15" s="16">
        <v>1</v>
      </c>
      <c r="E15" s="16">
        <v>45</v>
      </c>
      <c r="F15" s="16">
        <v>78</v>
      </c>
    </row>
    <row r="16" spans="1:6" x14ac:dyDescent="0.25">
      <c r="A16" s="7" t="s">
        <v>2083</v>
      </c>
      <c r="B16" s="16">
        <v>3</v>
      </c>
      <c r="C16" s="16">
        <v>27</v>
      </c>
      <c r="D16" s="16">
        <v>3</v>
      </c>
      <c r="E16" s="16">
        <v>45</v>
      </c>
      <c r="F16" s="16">
        <v>78</v>
      </c>
    </row>
    <row r="17" spans="1:6" x14ac:dyDescent="0.25">
      <c r="A17" s="7" t="s">
        <v>2084</v>
      </c>
      <c r="B17" s="16">
        <v>7</v>
      </c>
      <c r="C17" s="16">
        <v>32</v>
      </c>
      <c r="D17" s="16">
        <v>3</v>
      </c>
      <c r="E17" s="16">
        <v>42</v>
      </c>
      <c r="F17" s="16">
        <v>84</v>
      </c>
    </row>
    <row r="18" spans="1:6" x14ac:dyDescent="0.25">
      <c r="A18" s="7" t="s">
        <v>2045</v>
      </c>
      <c r="B18" s="16">
        <v>57</v>
      </c>
      <c r="C18" s="16">
        <v>364</v>
      </c>
      <c r="D18" s="16">
        <v>14</v>
      </c>
      <c r="E18" s="16">
        <v>565</v>
      </c>
      <c r="F18" s="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7820-3B04-459A-BDA4-C953D9B24F97}">
  <sheetPr codeName="Sheet5"/>
  <dimension ref="A1:H13"/>
  <sheetViews>
    <sheetView workbookViewId="0">
      <selection activeCell="A2" sqref="A2"/>
    </sheetView>
  </sheetViews>
  <sheetFormatPr defaultRowHeight="15.75" x14ac:dyDescent="0.25"/>
  <cols>
    <col min="1" max="1" width="26.375" bestFit="1" customWidth="1"/>
    <col min="2" max="2" width="20.25" bestFit="1" customWidth="1"/>
    <col min="3" max="3" width="15.875" bestFit="1" customWidth="1"/>
    <col min="4" max="4" width="19" bestFit="1" customWidth="1"/>
    <col min="5" max="5" width="14.875" bestFit="1" customWidth="1"/>
    <col min="6" max="6" width="23.5" bestFit="1" customWidth="1"/>
    <col min="7" max="7" width="19.125" bestFit="1" customWidth="1"/>
    <col min="8" max="8" width="22.25" bestFit="1" customWidth="1"/>
  </cols>
  <sheetData>
    <row r="1" spans="1:8" ht="18.75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5">
      <c r="A2" s="8" t="s">
        <v>2094</v>
      </c>
      <c r="B2" s="8">
        <f>COUNTIFS(Crowdfunding!$G$2:G$1001,"=successful",Crowdfunding!$D$2:D$1001,"&lt;1000")</f>
        <v>30</v>
      </c>
      <c r="C2" s="8">
        <f>COUNTIFS(Crowdfunding!$G$2:H$1001,"=failed",Crowdfunding!$D$2:E$1001,"&lt;1000")</f>
        <v>20</v>
      </c>
      <c r="D2" s="8">
        <f>COUNTIFS(Crowdfunding!$G$2:I$1001,"=canceled",Crowdfunding!$D$2:F$1001,"&lt;1000")</f>
        <v>1</v>
      </c>
      <c r="E2" s="8">
        <f>SUM(B2:D2)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5">
      <c r="A3" s="8" t="s">
        <v>2095</v>
      </c>
      <c r="B3" s="8">
        <f>COUNTIFS(Crowdfunding!$G$2:G$1001,"=successful",Crowdfunding!$D$2:D$1001,"&gt;=1000",Crowdfunding!$D$2:D$1001,"&lt;5000")</f>
        <v>191</v>
      </c>
      <c r="C3" s="8">
        <f>COUNTIFS(Crowdfunding!$G$2:H$1001,"=failed",Crowdfunding!$D$2:E$1001,"&gt;=1000",Crowdfunding!$D$2:E$1001,"&lt;5000")</f>
        <v>38</v>
      </c>
      <c r="D3" s="8">
        <f>COUNTIFS(Crowdfunding!$G$2:I$1001,"=canceled",Crowdfunding!$D$2:F$1001,"&gt;=1000",Crowdfunding!$D$2:F$1001,"&lt;5000")</f>
        <v>2</v>
      </c>
      <c r="E3" s="8">
        <f t="shared" ref="E3:E13" si="0">SUM(B3:D3)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5">
      <c r="A4" s="8" t="s">
        <v>2096</v>
      </c>
      <c r="B4" s="8">
        <f>COUNTIFS(Crowdfunding!$G$2:G$1001,"=successful",Crowdfunding!$D$2:D$1001,"&gt;=5000",Crowdfunding!$D$2:D$1001,"&lt;10000")</f>
        <v>164</v>
      </c>
      <c r="C4" s="8">
        <f>COUNTIFS(Crowdfunding!$G$2:H$1001,"=failed",Crowdfunding!$D$2:E$1001,"&gt;=5000",Crowdfunding!$D$2:E$1001,"&lt;10000")</f>
        <v>126</v>
      </c>
      <c r="D4" s="8">
        <f>COUNTIFS(Crowdfunding!$G$2:I$1001,"=canceled",Crowdfunding!$D$2:F$1001,"&gt;=5000",Crowdfunding!$D$2:F$1001,"&lt;10000")</f>
        <v>25</v>
      </c>
      <c r="E4" s="8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s="8" t="s">
        <v>2097</v>
      </c>
      <c r="B5" s="8">
        <f>COUNTIFS(Crowdfunding!$G$2:G$1001,"=successful",Crowdfunding!$D$2:D$1001,"&gt;=10000",Crowdfunding!$D$2:D$1001,"&lt;15000")</f>
        <v>4</v>
      </c>
      <c r="C5" s="8">
        <f>COUNTIFS(Crowdfunding!$G$2:H$1001,"=failed",Crowdfunding!$D$2:E$1001,"&gt;=10000",Crowdfunding!$D$2:E$1001,"&lt;15000")</f>
        <v>5</v>
      </c>
      <c r="D5" s="8">
        <f>COUNTIFS(Crowdfunding!$G$2:I$1001,"=canceled",Crowdfunding!$D$2:F$1001,"&gt;=10000",Crowdfunding!$D$2:F$1001,"&lt;15000")</f>
        <v>0</v>
      </c>
      <c r="E5" s="8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s="8" t="s">
        <v>2098</v>
      </c>
      <c r="B6" s="8">
        <f>COUNTIFS(Crowdfunding!$G$2:G$1001,"=successful",Crowdfunding!$D$2:D$1001,"&gt;=15000",Crowdfunding!$D$2:D$1001,"&lt;20000")</f>
        <v>10</v>
      </c>
      <c r="C6" s="8">
        <f>COUNTIFS(Crowdfunding!$G$2:H$1001,"=failed",Crowdfunding!$D$2:E$1001,"&gt;=15000",Crowdfunding!$D$2:E$1001,"&lt;20000")</f>
        <v>0</v>
      </c>
      <c r="D6" s="8">
        <f>COUNTIFS(Crowdfunding!$G$2:I$1001,"=canceled",Crowdfunding!$D$2:F$1001,"&gt;=15000",Crowdfunding!$D$2:F$1001,"&lt;20000")</f>
        <v>0</v>
      </c>
      <c r="E6" s="8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8" t="s">
        <v>2099</v>
      </c>
      <c r="B7" s="8">
        <f>COUNTIFS(Crowdfunding!$G$2:G$1001,"=successful",Crowdfunding!$D$2:D$1001,"&gt;=20000",Crowdfunding!$D$2:D$1001,"&lt;25000")</f>
        <v>7</v>
      </c>
      <c r="C7" s="8">
        <f>COUNTIFS(Crowdfunding!$G$2:H$1001,"=failed",Crowdfunding!$D$2:E$1001,"&gt;=20000",Crowdfunding!$D$2:E$1001,"&lt;25000")</f>
        <v>0</v>
      </c>
      <c r="D7" s="8">
        <f>COUNTIFS(Crowdfunding!$G$2:I$1001,"=canceled",Crowdfunding!$D$2:F$1001,"&gt;=20000",Crowdfunding!$D$2:F$1001,"&lt;25000")</f>
        <v>0</v>
      </c>
      <c r="E7" s="8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8" t="s">
        <v>2100</v>
      </c>
      <c r="B8" s="8">
        <f>COUNTIFS(Crowdfunding!$G$2:G$1001,"=successful",Crowdfunding!$D$2:D$1001,"&gt;=25000",Crowdfunding!$D$2:D$1001,"&lt;30000")</f>
        <v>11</v>
      </c>
      <c r="C8" s="8">
        <f>COUNTIFS(Crowdfunding!$G$2:H$1001,"=failed",Crowdfunding!$D$2:E$1001,"&gt;=25000",Crowdfunding!$D$2:E$1001,"&lt;30000")</f>
        <v>3</v>
      </c>
      <c r="D8" s="8">
        <f>COUNTIFS(Crowdfunding!$G$2:I$1001,"=canceled",Crowdfunding!$D$2:F$1001,"&gt;=25000",Crowdfunding!$D$2:F$1001,"&lt;30000")</f>
        <v>0</v>
      </c>
      <c r="E8" s="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s="8" t="s">
        <v>2101</v>
      </c>
      <c r="B9" s="8">
        <f>COUNTIFS(Crowdfunding!$G$2:G$1001,"=successful",Crowdfunding!$D$2:D$1001,"&gt;=30000",Crowdfunding!$D$2:D$1001,"&lt;35000")</f>
        <v>7</v>
      </c>
      <c r="C9" s="8">
        <f>COUNTIFS(Crowdfunding!$G$2:H$1001,"=failed",Crowdfunding!$D$2:E$1001,"&gt;=30000",Crowdfunding!$D$2:E$1001,"&lt;35000")</f>
        <v>0</v>
      </c>
      <c r="D9" s="8">
        <f>COUNTIFS(Crowdfunding!$G$2:I$1001,"=canceled",Crowdfunding!$D$2:F$1001,"&gt;=30000",Crowdfunding!$D$2:F$1001,"&lt;35000")</f>
        <v>0</v>
      </c>
      <c r="E9" s="8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8" t="s">
        <v>2102</v>
      </c>
      <c r="B10" s="8">
        <f>COUNTIFS(Crowdfunding!$G$2:G$1001,"=successful",Crowdfunding!$D$2:D$1001,"&gt;=35000",Crowdfunding!$D$2:D$1001,"&lt;40000")</f>
        <v>8</v>
      </c>
      <c r="C10" s="8">
        <f>COUNTIFS(Crowdfunding!$G$2:H$1001,"=failed",Crowdfunding!$D$2:E$1001,"&gt;=35000",Crowdfunding!$D$2:E$1001,"&lt;40000")</f>
        <v>3</v>
      </c>
      <c r="D10" s="8">
        <f>COUNTIFS(Crowdfunding!$G$2:I$1001,"=canceled",Crowdfunding!$D$2:F$1001,"&gt;=35000",Crowdfunding!$D$2:F$1001,"&lt;40000")</f>
        <v>1</v>
      </c>
      <c r="E10" s="8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s="8" t="s">
        <v>2103</v>
      </c>
      <c r="B11" s="8">
        <f>COUNTIFS(Crowdfunding!$G$2:G$1001,"=successful",Crowdfunding!$D$2:D$1001,"&gt;=40000",Crowdfunding!$D$2:D$1001,"&lt;45000")</f>
        <v>11</v>
      </c>
      <c r="C11" s="8">
        <f>COUNTIFS(Crowdfunding!$G$2:H$1001,"=failed",Crowdfunding!$D$2:E$1001,"&gt;=40000",Crowdfunding!$D$2:E$1001,"&lt;45000")</f>
        <v>3</v>
      </c>
      <c r="D11" s="8">
        <f>COUNTIFS(Crowdfunding!$G$2:I$1001,"=canceled",Crowdfunding!$D$2:F$1001,"&gt;=40000",Crowdfunding!$D$2:F$1001,"&lt;45000")</f>
        <v>0</v>
      </c>
      <c r="E11" s="8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s="8" t="s">
        <v>2104</v>
      </c>
      <c r="B12" s="8">
        <f>COUNTIFS(Crowdfunding!$G$2:G$1001,"=successful",Crowdfunding!$D$2:D$1001,"&gt;=45000",Crowdfunding!$D$2:D$1001,"&lt;50000")</f>
        <v>8</v>
      </c>
      <c r="C12" s="8">
        <f>COUNTIFS(Crowdfunding!$G$2:H$1001,"=failed",Crowdfunding!$D$2:E$1001,"&gt;=45000",Crowdfunding!$D$2:E$1001,"&lt;50000")</f>
        <v>3</v>
      </c>
      <c r="D12" s="8">
        <f>COUNTIFS(Crowdfunding!$G$2:I$1001,"=canceled",Crowdfunding!$D$2:F$1001,"&gt;=45000",Crowdfunding!$D$2:F$1001,"&lt;50000")</f>
        <v>0</v>
      </c>
      <c r="E12" s="8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s="8" t="s">
        <v>2105</v>
      </c>
      <c r="B13" s="8">
        <f>COUNTIFS(Crowdfunding!$G$2:G$1001,"=successful",Crowdfunding!$D$2:D$1001,"&gt;=50000")</f>
        <v>114</v>
      </c>
      <c r="C13" s="8">
        <f>COUNTIFS(Crowdfunding!$G$2:H$1001,"=failed",Crowdfunding!$D$2:E$1001,"&gt;=50000")</f>
        <v>163</v>
      </c>
      <c r="D13" s="8">
        <f>COUNTIFS(Crowdfunding!$G$2:I$1001,"=canceled",Crowdfunding!$D$2:F$1001,"&gt;=50000")</f>
        <v>28</v>
      </c>
      <c r="E13" s="8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E2E71-50D7-4B1A-9363-5AF55DFF30DC}">
  <sheetPr codeName="Sheet6"/>
  <dimension ref="A1:K566"/>
  <sheetViews>
    <sheetView workbookViewId="0">
      <selection activeCell="G15" sqref="G15"/>
    </sheetView>
  </sheetViews>
  <sheetFormatPr defaultRowHeight="15.75" x14ac:dyDescent="0.25"/>
  <cols>
    <col min="1" max="1" width="12.5" bestFit="1" customWidth="1"/>
    <col min="2" max="2" width="17.5" bestFit="1" customWidth="1"/>
    <col min="3" max="3" width="5.375" customWidth="1"/>
    <col min="4" max="4" width="12.5" bestFit="1" customWidth="1"/>
    <col min="5" max="5" width="17.5" bestFit="1" customWidth="1"/>
    <col min="7" max="7" width="13.25" customWidth="1"/>
    <col min="8" max="8" width="14.125" customWidth="1"/>
    <col min="10" max="10" width="12.125" customWidth="1"/>
    <col min="11" max="11" width="12.375" customWidth="1"/>
  </cols>
  <sheetData>
    <row r="1" spans="1:11" x14ac:dyDescent="0.25">
      <c r="A1" s="1" t="s">
        <v>4</v>
      </c>
      <c r="B1" s="1" t="s">
        <v>5</v>
      </c>
      <c r="C1" s="9"/>
      <c r="D1" s="1" t="s">
        <v>4</v>
      </c>
      <c r="E1" s="1" t="s">
        <v>5</v>
      </c>
    </row>
    <row r="2" spans="1:11" x14ac:dyDescent="0.25">
      <c r="A2" t="s">
        <v>20</v>
      </c>
      <c r="B2">
        <v>16</v>
      </c>
      <c r="D2" t="s">
        <v>14</v>
      </c>
      <c r="E2">
        <v>0</v>
      </c>
      <c r="G2" s="15" t="s">
        <v>2106</v>
      </c>
      <c r="H2" s="15"/>
      <c r="J2" s="15" t="s">
        <v>2113</v>
      </c>
      <c r="K2" s="15"/>
    </row>
    <row r="3" spans="1:11" x14ac:dyDescent="0.25">
      <c r="A3" t="s">
        <v>20</v>
      </c>
      <c r="B3">
        <v>26</v>
      </c>
      <c r="D3" t="s">
        <v>14</v>
      </c>
      <c r="E3">
        <v>0</v>
      </c>
      <c r="G3" s="12" t="s">
        <v>2107</v>
      </c>
      <c r="H3" s="13">
        <f>AVERAGE(B2:B566)</f>
        <v>851.14690265486729</v>
      </c>
      <c r="J3" s="12" t="s">
        <v>2107</v>
      </c>
      <c r="K3" s="13">
        <f>AVERAGE(E2:E365)</f>
        <v>585.61538461538464</v>
      </c>
    </row>
    <row r="4" spans="1:11" x14ac:dyDescent="0.25">
      <c r="A4" t="s">
        <v>20</v>
      </c>
      <c r="B4">
        <v>27</v>
      </c>
      <c r="D4" t="s">
        <v>14</v>
      </c>
      <c r="E4">
        <v>1</v>
      </c>
      <c r="G4" s="12" t="s">
        <v>2108</v>
      </c>
      <c r="H4" s="14">
        <f>MEDIAN(B2:B566)</f>
        <v>201</v>
      </c>
      <c r="J4" s="12" t="s">
        <v>2108</v>
      </c>
      <c r="K4" s="12">
        <f>MEDIAN(E2:E365)</f>
        <v>114.5</v>
      </c>
    </row>
    <row r="5" spans="1:11" x14ac:dyDescent="0.25">
      <c r="A5" t="s">
        <v>20</v>
      </c>
      <c r="B5">
        <v>32</v>
      </c>
      <c r="D5" t="s">
        <v>14</v>
      </c>
      <c r="E5">
        <v>1</v>
      </c>
      <c r="G5" s="12" t="s">
        <v>2109</v>
      </c>
      <c r="H5" s="14">
        <f>MIN(B2:B566)</f>
        <v>16</v>
      </c>
      <c r="J5" s="12" t="s">
        <v>2109</v>
      </c>
      <c r="K5" s="12">
        <f>MIN(E2:E365)</f>
        <v>0</v>
      </c>
    </row>
    <row r="6" spans="1:11" x14ac:dyDescent="0.25">
      <c r="A6" t="s">
        <v>20</v>
      </c>
      <c r="B6">
        <v>32</v>
      </c>
      <c r="D6" t="s">
        <v>14</v>
      </c>
      <c r="E6">
        <v>1</v>
      </c>
      <c r="G6" s="12" t="s">
        <v>2110</v>
      </c>
      <c r="H6" s="14">
        <f>MAX(B2:B566)</f>
        <v>7295</v>
      </c>
      <c r="J6" s="12" t="s">
        <v>2110</v>
      </c>
      <c r="K6" s="12">
        <f>MAX(E2:E365)</f>
        <v>6080</v>
      </c>
    </row>
    <row r="7" spans="1:11" x14ac:dyDescent="0.25">
      <c r="A7" t="s">
        <v>20</v>
      </c>
      <c r="B7">
        <v>34</v>
      </c>
      <c r="D7" t="s">
        <v>14</v>
      </c>
      <c r="E7">
        <v>1</v>
      </c>
      <c r="G7" s="12" t="s">
        <v>2111</v>
      </c>
      <c r="H7" s="13">
        <f>_xlfn.VAR.P(B2:B566)</f>
        <v>1603373.7324019109</v>
      </c>
      <c r="J7" s="12" t="s">
        <v>2111</v>
      </c>
      <c r="K7" s="13">
        <f>_xlfn.VAR.P(E2:E365)</f>
        <v>921574.68174133555</v>
      </c>
    </row>
    <row r="8" spans="1:11" x14ac:dyDescent="0.25">
      <c r="A8" t="s">
        <v>20</v>
      </c>
      <c r="B8">
        <v>40</v>
      </c>
      <c r="D8" t="s">
        <v>14</v>
      </c>
      <c r="E8">
        <v>1</v>
      </c>
      <c r="G8" s="12" t="s">
        <v>2112</v>
      </c>
      <c r="H8" s="13">
        <f>_xlfn.STDEV.P(B2:B566)</f>
        <v>1266.2439466397898</v>
      </c>
      <c r="J8" s="12" t="s">
        <v>2112</v>
      </c>
      <c r="K8" s="13">
        <f>_xlfn.STDEV.P(E2:E365)</f>
        <v>959.98681331637863</v>
      </c>
    </row>
    <row r="9" spans="1:11" x14ac:dyDescent="0.25">
      <c r="A9" t="s">
        <v>20</v>
      </c>
      <c r="B9">
        <v>41</v>
      </c>
      <c r="D9" t="s">
        <v>14</v>
      </c>
      <c r="E9">
        <v>1</v>
      </c>
    </row>
    <row r="10" spans="1:11" x14ac:dyDescent="0.25">
      <c r="A10" t="s">
        <v>20</v>
      </c>
      <c r="B10">
        <v>41</v>
      </c>
      <c r="D10" t="s">
        <v>14</v>
      </c>
      <c r="E10">
        <v>1</v>
      </c>
    </row>
    <row r="11" spans="1:11" x14ac:dyDescent="0.25">
      <c r="A11" t="s">
        <v>20</v>
      </c>
      <c r="B11">
        <v>42</v>
      </c>
      <c r="D11" t="s">
        <v>14</v>
      </c>
      <c r="E11">
        <v>1</v>
      </c>
    </row>
    <row r="12" spans="1:11" x14ac:dyDescent="0.25">
      <c r="A12" t="s">
        <v>20</v>
      </c>
      <c r="B12">
        <v>43</v>
      </c>
      <c r="D12" t="s">
        <v>14</v>
      </c>
      <c r="E12">
        <v>1</v>
      </c>
    </row>
    <row r="13" spans="1:11" x14ac:dyDescent="0.25">
      <c r="A13" t="s">
        <v>20</v>
      </c>
      <c r="B13">
        <v>43</v>
      </c>
      <c r="D13" t="s">
        <v>14</v>
      </c>
      <c r="E13">
        <v>1</v>
      </c>
    </row>
    <row r="14" spans="1:11" x14ac:dyDescent="0.25">
      <c r="A14" t="s">
        <v>20</v>
      </c>
      <c r="B14">
        <v>48</v>
      </c>
      <c r="D14" t="s">
        <v>14</v>
      </c>
      <c r="E14">
        <v>1</v>
      </c>
    </row>
    <row r="15" spans="1:11" x14ac:dyDescent="0.25">
      <c r="A15" t="s">
        <v>20</v>
      </c>
      <c r="B15">
        <v>48</v>
      </c>
      <c r="D15" t="s">
        <v>14</v>
      </c>
      <c r="E15">
        <v>1</v>
      </c>
    </row>
    <row r="16" spans="1:11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mergeCells count="2">
    <mergeCell ref="G2:H2"/>
    <mergeCell ref="J2:K2"/>
  </mergeCells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by Parent Category</vt:lpstr>
      <vt:lpstr>Outcome by Sub-Category</vt:lpstr>
      <vt:lpstr>Outcome by Date Created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 Beyer</cp:lastModifiedBy>
  <dcterms:created xsi:type="dcterms:W3CDTF">2021-09-29T18:52:28Z</dcterms:created>
  <dcterms:modified xsi:type="dcterms:W3CDTF">2024-04-05T02:51:20Z</dcterms:modified>
</cp:coreProperties>
</file>