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98FEAF5-65DB-4FCB-846A-72E9A6D60A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1" i="1" l="1"/>
  <c r="M39" i="1"/>
  <c r="M38" i="1"/>
  <c r="V38" i="1" s="1"/>
  <c r="M37" i="1"/>
  <c r="M36" i="1"/>
  <c r="M35" i="1"/>
  <c r="N35" i="1"/>
  <c r="O35" i="1"/>
  <c r="B35" i="1"/>
  <c r="M42" i="1"/>
  <c r="P42" i="1"/>
  <c r="L42" i="1"/>
  <c r="K42" i="1"/>
  <c r="J42" i="1"/>
  <c r="H42" i="1"/>
  <c r="T42" i="1"/>
  <c r="E42" i="1"/>
  <c r="Q42" i="1"/>
  <c r="V36" i="1"/>
  <c r="V37" i="1"/>
  <c r="V39" i="1"/>
  <c r="V40" i="1"/>
  <c r="V41" i="1"/>
  <c r="V43" i="1"/>
  <c r="AB21" i="1"/>
  <c r="AB20" i="1"/>
  <c r="AB19" i="1"/>
  <c r="AB18" i="1"/>
  <c r="AB17" i="1"/>
  <c r="AB16" i="1"/>
  <c r="AB15" i="1"/>
  <c r="AB14" i="1"/>
  <c r="AB13" i="1"/>
  <c r="AB10" i="1"/>
  <c r="AB9" i="1"/>
  <c r="AB8" i="1"/>
  <c r="AB7" i="1"/>
  <c r="AB6" i="1"/>
  <c r="AB5" i="1"/>
  <c r="AB4" i="1"/>
  <c r="AB3" i="1"/>
  <c r="AB2" i="1"/>
  <c r="X21" i="1"/>
  <c r="X20" i="1"/>
  <c r="X19" i="1"/>
  <c r="X18" i="1"/>
  <c r="X17" i="1"/>
  <c r="X16" i="1"/>
  <c r="X15" i="1"/>
  <c r="X14" i="1"/>
  <c r="X13" i="1"/>
  <c r="H2" i="1"/>
  <c r="H3" i="1"/>
  <c r="H4" i="1"/>
  <c r="H5" i="1"/>
  <c r="H6" i="1"/>
  <c r="H7" i="1"/>
  <c r="H8" i="1"/>
  <c r="H9" i="1"/>
  <c r="H10" i="1"/>
  <c r="L2" i="1"/>
  <c r="L3" i="1"/>
  <c r="L4" i="1"/>
  <c r="L5" i="1"/>
  <c r="L6" i="1"/>
  <c r="L7" i="1"/>
  <c r="L8" i="1"/>
  <c r="L9" i="1"/>
  <c r="L10" i="1"/>
  <c r="P2" i="1"/>
  <c r="P3" i="1"/>
  <c r="P4" i="1"/>
  <c r="P5" i="1"/>
  <c r="P6" i="1"/>
  <c r="P7" i="1"/>
  <c r="P8" i="1"/>
  <c r="P9" i="1"/>
  <c r="P10" i="1"/>
  <c r="T2" i="1"/>
  <c r="T3" i="1"/>
  <c r="T4" i="1"/>
  <c r="T5" i="1"/>
  <c r="T6" i="1"/>
  <c r="T7" i="1"/>
  <c r="T8" i="1"/>
  <c r="T9" i="1"/>
  <c r="T10" i="1"/>
  <c r="D13" i="1"/>
  <c r="D14" i="1"/>
  <c r="D15" i="1"/>
  <c r="D16" i="1"/>
  <c r="D17" i="1"/>
  <c r="D18" i="1"/>
  <c r="D19" i="1"/>
  <c r="D20" i="1"/>
  <c r="D21" i="1"/>
  <c r="H13" i="1"/>
  <c r="H14" i="1"/>
  <c r="H15" i="1"/>
  <c r="H16" i="1"/>
  <c r="H17" i="1"/>
  <c r="H18" i="1"/>
  <c r="H19" i="1"/>
  <c r="H20" i="1"/>
  <c r="H21" i="1"/>
  <c r="L13" i="1"/>
  <c r="L14" i="1"/>
  <c r="L15" i="1"/>
  <c r="L16" i="1"/>
  <c r="L17" i="1"/>
  <c r="L18" i="1"/>
  <c r="L19" i="1"/>
  <c r="L20" i="1"/>
  <c r="L21" i="1"/>
  <c r="P13" i="1"/>
  <c r="P14" i="1"/>
  <c r="P15" i="1"/>
  <c r="P16" i="1"/>
  <c r="P17" i="1"/>
  <c r="P18" i="1"/>
  <c r="P19" i="1"/>
  <c r="P20" i="1"/>
  <c r="P21" i="1"/>
  <c r="T13" i="1"/>
  <c r="T14" i="1"/>
  <c r="T15" i="1"/>
  <c r="T16" i="1"/>
  <c r="T17" i="1"/>
  <c r="T18" i="1"/>
  <c r="T19" i="1"/>
  <c r="T20" i="1"/>
  <c r="T21" i="1"/>
  <c r="D24" i="1"/>
  <c r="D25" i="1"/>
  <c r="D26" i="1"/>
  <c r="D27" i="1"/>
  <c r="D28" i="1"/>
  <c r="D29" i="1"/>
  <c r="D30" i="1"/>
  <c r="D31" i="1"/>
  <c r="D32" i="1"/>
  <c r="H24" i="1"/>
  <c r="H25" i="1"/>
  <c r="H26" i="1"/>
  <c r="H27" i="1"/>
  <c r="H28" i="1"/>
  <c r="H29" i="1"/>
  <c r="H30" i="1"/>
  <c r="H31" i="1"/>
  <c r="H32" i="1"/>
  <c r="L24" i="1"/>
  <c r="L25" i="1"/>
  <c r="L26" i="1"/>
  <c r="L27" i="1"/>
  <c r="L28" i="1"/>
  <c r="L29" i="1"/>
  <c r="L30" i="1"/>
  <c r="L31" i="1"/>
  <c r="L32" i="1"/>
  <c r="P24" i="1"/>
  <c r="P25" i="1"/>
  <c r="P26" i="1"/>
  <c r="P27" i="1"/>
  <c r="P28" i="1"/>
  <c r="P29" i="1"/>
  <c r="P30" i="1"/>
  <c r="P31" i="1"/>
  <c r="P32" i="1"/>
  <c r="T24" i="1"/>
  <c r="T25" i="1"/>
  <c r="T26" i="1"/>
  <c r="T27" i="1"/>
  <c r="T28" i="1"/>
  <c r="T29" i="1"/>
  <c r="T30" i="1"/>
  <c r="T31" i="1"/>
  <c r="T32" i="1"/>
  <c r="X2" i="1"/>
  <c r="X3" i="1"/>
  <c r="X4" i="1"/>
  <c r="X5" i="1"/>
  <c r="X6" i="1"/>
  <c r="X7" i="1"/>
  <c r="X8" i="1"/>
  <c r="X9" i="1"/>
  <c r="X10" i="1"/>
  <c r="X24" i="1"/>
  <c r="X25" i="1"/>
  <c r="X26" i="1"/>
  <c r="X27" i="1"/>
  <c r="X28" i="1"/>
  <c r="X29" i="1"/>
  <c r="X30" i="1"/>
  <c r="X31" i="1"/>
  <c r="X32" i="1"/>
  <c r="D3" i="1"/>
  <c r="D4" i="1"/>
  <c r="D5" i="1"/>
  <c r="D6" i="1"/>
  <c r="D7" i="1"/>
  <c r="D8" i="1"/>
  <c r="D9" i="1"/>
  <c r="D10" i="1"/>
  <c r="D2" i="1"/>
  <c r="V35" i="1" l="1"/>
  <c r="V42" i="1"/>
</calcChain>
</file>

<file path=xl/sharedStrings.xml><?xml version="1.0" encoding="utf-8"?>
<sst xmlns="http://schemas.openxmlformats.org/spreadsheetml/2006/main" count="44" uniqueCount="36">
  <si>
    <t>pop/rock</t>
    <phoneticPr fontId="1" type="noConversion"/>
  </si>
  <si>
    <t>blues</t>
    <phoneticPr fontId="1" type="noConversion"/>
  </si>
  <si>
    <t>classical</t>
    <phoneticPr fontId="1" type="noConversion"/>
  </si>
  <si>
    <t>comedy/spoken</t>
    <phoneticPr fontId="1" type="noConversion"/>
  </si>
  <si>
    <t>country</t>
    <phoneticPr fontId="1" type="noConversion"/>
  </si>
  <si>
    <t>R&amp;B</t>
    <phoneticPr fontId="1" type="noConversion"/>
  </si>
  <si>
    <t>folk</t>
    <phoneticPr fontId="1" type="noConversion"/>
  </si>
  <si>
    <t>21世纪后无</t>
    <phoneticPr fontId="1" type="noConversion"/>
  </si>
  <si>
    <t>Easy listening</t>
    <phoneticPr fontId="1" type="noConversion"/>
  </si>
  <si>
    <t>childrens</t>
    <phoneticPr fontId="1" type="noConversion"/>
  </si>
  <si>
    <t>Avant-grade</t>
    <phoneticPr fontId="1" type="noConversion"/>
  </si>
  <si>
    <t>Reggae</t>
    <phoneticPr fontId="1" type="noConversion"/>
  </si>
  <si>
    <t>vocal</t>
    <phoneticPr fontId="1" type="noConversion"/>
  </si>
  <si>
    <t>Stage &amp; Screen</t>
    <phoneticPr fontId="1" type="noConversion"/>
  </si>
  <si>
    <t>Unknown</t>
    <phoneticPr fontId="1" type="noConversion"/>
  </si>
  <si>
    <t>religious</t>
    <phoneticPr fontId="1" type="noConversion"/>
  </si>
  <si>
    <t>International</t>
    <phoneticPr fontId="1" type="noConversion"/>
  </si>
  <si>
    <t>Jazz</t>
    <phoneticPr fontId="1" type="noConversion"/>
  </si>
  <si>
    <t>electronic</t>
    <phoneticPr fontId="1" type="noConversion"/>
  </si>
  <si>
    <t>latin</t>
    <phoneticPr fontId="1" type="noConversion"/>
  </si>
  <si>
    <t>new age</t>
    <phoneticPr fontId="1" type="noConversion"/>
  </si>
  <si>
    <t>Blues</t>
    <phoneticPr fontId="1" type="noConversion"/>
  </si>
  <si>
    <t>Avant-Garde</t>
    <phoneticPr fontId="1" type="noConversion"/>
  </si>
  <si>
    <t>Children's</t>
    <phoneticPr fontId="1" type="noConversion"/>
  </si>
  <si>
    <t>Classical</t>
    <phoneticPr fontId="1" type="noConversion"/>
  </si>
  <si>
    <t>Comedy/Spoken</t>
    <phoneticPr fontId="1" type="noConversion"/>
  </si>
  <si>
    <t>Country</t>
    <phoneticPr fontId="1" type="noConversion"/>
  </si>
  <si>
    <t>Easy Listening</t>
    <phoneticPr fontId="1" type="noConversion"/>
  </si>
  <si>
    <t>Electronic</t>
    <phoneticPr fontId="1" type="noConversion"/>
  </si>
  <si>
    <t>Folk</t>
    <phoneticPr fontId="1" type="noConversion"/>
  </si>
  <si>
    <t>Latin</t>
    <phoneticPr fontId="1" type="noConversion"/>
  </si>
  <si>
    <t>New Age</t>
    <phoneticPr fontId="1" type="noConversion"/>
  </si>
  <si>
    <t>Pop/Rock</t>
    <phoneticPr fontId="1" type="noConversion"/>
  </si>
  <si>
    <t>Religious</t>
    <phoneticPr fontId="1" type="noConversion"/>
  </si>
  <si>
    <t>Stage&amp;Screen</t>
    <phoneticPr fontId="1" type="noConversion"/>
  </si>
  <si>
    <t>Vocal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</si>
</sst>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音乐派别占比变化趋势</a:t>
            </a:r>
          </a:p>
        </c:rich>
      </c:tx>
      <c:layout>
        <c:manualLayout>
          <c:xMode val="edge"/>
          <c:yMode val="edge"/>
          <c:x val="0.39822819776240248"/>
          <c:y val="3.5795015755443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Sheet1!$B$34</c:f>
              <c:strCache>
                <c:ptCount val="1"/>
                <c:pt idx="0">
                  <c:v>Blues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Sheet1!$B$35:$B$43</c:f>
              <c:numCache>
                <c:formatCode>0.00%</c:formatCode>
                <c:ptCount val="9"/>
                <c:pt idx="0">
                  <c:v>0.13947696139476962</c:v>
                </c:pt>
                <c:pt idx="1">
                  <c:v>0.14271220831924247</c:v>
                </c:pt>
                <c:pt idx="2">
                  <c:v>6.1116965226554271E-2</c:v>
                </c:pt>
                <c:pt idx="3">
                  <c:v>4.1930379746835441E-3</c:v>
                </c:pt>
                <c:pt idx="4">
                  <c:v>2.3761880940470236E-3</c:v>
                </c:pt>
                <c:pt idx="5">
                  <c:v>8.2196284727930301E-4</c:v>
                </c:pt>
                <c:pt idx="6">
                  <c:v>5.4854635216675812E-4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10-457F-9F68-00C44334FE11}"/>
            </c:ext>
          </c:extLst>
        </c:ser>
        <c:ser>
          <c:idx val="1"/>
          <c:order val="1"/>
          <c:tx>
            <c:strRef>
              <c:f>Sheet1!$C$34</c:f>
              <c:strCache>
                <c:ptCount val="1"/>
                <c:pt idx="0">
                  <c:v>Classical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Sheet1!$C$35:$C$43</c:f>
              <c:numCache>
                <c:formatCode>0.00%</c:formatCode>
                <c:ptCount val="9"/>
                <c:pt idx="0">
                  <c:v>1.61892901618929E-2</c:v>
                </c:pt>
                <c:pt idx="1">
                  <c:v>3.3818058843422386E-3</c:v>
                </c:pt>
                <c:pt idx="2">
                  <c:v>6.0213758843895835E-4</c:v>
                </c:pt>
                <c:pt idx="3">
                  <c:v>3.9556962025316458E-3</c:v>
                </c:pt>
                <c:pt idx="4">
                  <c:v>3.7518759379689845E-4</c:v>
                </c:pt>
                <c:pt idx="5">
                  <c:v>1.6439256945586061E-4</c:v>
                </c:pt>
                <c:pt idx="6">
                  <c:v>1.6456390565002743E-3</c:v>
                </c:pt>
                <c:pt idx="7">
                  <c:v>0</c:v>
                </c:pt>
                <c:pt idx="8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10-457F-9F68-00C44334FE11}"/>
            </c:ext>
          </c:extLst>
        </c:ser>
        <c:ser>
          <c:idx val="2"/>
          <c:order val="2"/>
          <c:tx>
            <c:strRef>
              <c:f>Sheet1!$D$34</c:f>
              <c:strCache>
                <c:ptCount val="1"/>
                <c:pt idx="0">
                  <c:v>Comedy/Spoken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Sheet1!$D$35:$D$43</c:f>
              <c:numCache>
                <c:formatCode>0.00%</c:formatCode>
                <c:ptCount val="9"/>
                <c:pt idx="0">
                  <c:v>9.1324200913242004E-3</c:v>
                </c:pt>
                <c:pt idx="1">
                  <c:v>2.7054447074737909E-3</c:v>
                </c:pt>
                <c:pt idx="2">
                  <c:v>3.1612223393045311E-3</c:v>
                </c:pt>
                <c:pt idx="3">
                  <c:v>4.588607594936709E-3</c:v>
                </c:pt>
                <c:pt idx="4">
                  <c:v>1.5007503751875938E-3</c:v>
                </c:pt>
                <c:pt idx="5">
                  <c:v>4.109814236396515E-3</c:v>
                </c:pt>
                <c:pt idx="6">
                  <c:v>1.6456390565002743E-3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10-457F-9F68-00C44334FE11}"/>
            </c:ext>
          </c:extLst>
        </c:ser>
        <c:ser>
          <c:idx val="3"/>
          <c:order val="3"/>
          <c:tx>
            <c:strRef>
              <c:f>Sheet1!$E$34</c:f>
              <c:strCache>
                <c:ptCount val="1"/>
                <c:pt idx="0">
                  <c:v>Country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Sheet1!$E$35:$E$43</c:f>
              <c:numCache>
                <c:formatCode>0.00%</c:formatCode>
                <c:ptCount val="9"/>
                <c:pt idx="0">
                  <c:v>0.17559153175591533</c:v>
                </c:pt>
                <c:pt idx="1">
                  <c:v>0.16638484950963814</c:v>
                </c:pt>
                <c:pt idx="2">
                  <c:v>0.12268553364443775</c:v>
                </c:pt>
                <c:pt idx="3">
                  <c:v>4.3433544303797471E-2</c:v>
                </c:pt>
                <c:pt idx="4">
                  <c:v>6.3031515757878936E-2</c:v>
                </c:pt>
                <c:pt idx="5">
                  <c:v>3.7810290974847935E-2</c:v>
                </c:pt>
                <c:pt idx="6">
                  <c:v>7.624794295117937E-2</c:v>
                </c:pt>
                <c:pt idx="7">
                  <c:v>2.6595744680851064E-2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10-457F-9F68-00C44334FE11}"/>
            </c:ext>
          </c:extLst>
        </c:ser>
        <c:ser>
          <c:idx val="4"/>
          <c:order val="4"/>
          <c:tx>
            <c:strRef>
              <c:f>Sheet1!$F$34</c:f>
              <c:strCache>
                <c:ptCount val="1"/>
                <c:pt idx="0">
                  <c:v>Easy Listening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Sheet1!$F$35:$F$43</c:f>
              <c:numCache>
                <c:formatCode>0.00%</c:formatCode>
                <c:ptCount val="9"/>
                <c:pt idx="0">
                  <c:v>1.2453300124533001E-3</c:v>
                </c:pt>
                <c:pt idx="1">
                  <c:v>1.4879945891105851E-2</c:v>
                </c:pt>
                <c:pt idx="2">
                  <c:v>3.4622911335240101E-3</c:v>
                </c:pt>
                <c:pt idx="3">
                  <c:v>3.9556962025316455E-4</c:v>
                </c:pt>
                <c:pt idx="4">
                  <c:v>0</c:v>
                </c:pt>
                <c:pt idx="5">
                  <c:v>0</c:v>
                </c:pt>
                <c:pt idx="6">
                  <c:v>2.7427317608337906E-4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10-457F-9F68-00C44334FE11}"/>
            </c:ext>
          </c:extLst>
        </c:ser>
        <c:ser>
          <c:idx val="5"/>
          <c:order val="5"/>
          <c:tx>
            <c:strRef>
              <c:f>Sheet1!$G$34</c:f>
              <c:strCache>
                <c:ptCount val="1"/>
                <c:pt idx="0">
                  <c:v>Folk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Sheet1!$G$35:$G$43</c:f>
              <c:numCache>
                <c:formatCode>0.00%</c:formatCode>
                <c:ptCount val="9"/>
                <c:pt idx="0">
                  <c:v>6.8493150684931503E-2</c:v>
                </c:pt>
                <c:pt idx="1">
                  <c:v>3.4494420020290836E-2</c:v>
                </c:pt>
                <c:pt idx="2">
                  <c:v>4.0945356013849167E-2</c:v>
                </c:pt>
                <c:pt idx="3">
                  <c:v>2.9193037974683544E-2</c:v>
                </c:pt>
                <c:pt idx="4">
                  <c:v>7.7538769384692344E-3</c:v>
                </c:pt>
                <c:pt idx="5">
                  <c:v>4.7673845142199569E-3</c:v>
                </c:pt>
                <c:pt idx="6">
                  <c:v>3.0170049369171695E-3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10-457F-9F68-00C44334FE11}"/>
            </c:ext>
          </c:extLst>
        </c:ser>
        <c:ser>
          <c:idx val="6"/>
          <c:order val="6"/>
          <c:tx>
            <c:strRef>
              <c:f>Sheet1!$H$34</c:f>
              <c:strCache>
                <c:ptCount val="1"/>
                <c:pt idx="0">
                  <c:v>International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Sheet1!$H$35:$H$43</c:f>
              <c:numCache>
                <c:formatCode>0.00%</c:formatCode>
                <c:ptCount val="9"/>
                <c:pt idx="0">
                  <c:v>9.5475300954753015E-3</c:v>
                </c:pt>
                <c:pt idx="1">
                  <c:v>8.4545147108555964E-3</c:v>
                </c:pt>
                <c:pt idx="2">
                  <c:v>1.0085804606352552E-2</c:v>
                </c:pt>
                <c:pt idx="3">
                  <c:v>1.1155063291139241E-2</c:v>
                </c:pt>
                <c:pt idx="4">
                  <c:v>6.8784392196098052E-3</c:v>
                </c:pt>
                <c:pt idx="5">
                  <c:v>1.8083182640144665E-3</c:v>
                </c:pt>
                <c:pt idx="6">
                  <c:v>1.0970927043335162E-3</c:v>
                </c:pt>
                <c:pt idx="7">
                  <c:v>5.3191489361702126E-3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10-457F-9F68-00C44334FE11}"/>
            </c:ext>
          </c:extLst>
        </c:ser>
        <c:ser>
          <c:idx val="7"/>
          <c:order val="7"/>
          <c:tx>
            <c:strRef>
              <c:f>Sheet1!$I$34</c:f>
              <c:strCache>
                <c:ptCount val="1"/>
                <c:pt idx="0">
                  <c:v>Jazz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Sheet1!$I$35:$I$43</c:f>
              <c:numCache>
                <c:formatCode>0.00%</c:formatCode>
                <c:ptCount val="9"/>
                <c:pt idx="0">
                  <c:v>0.26276463262764632</c:v>
                </c:pt>
                <c:pt idx="1">
                  <c:v>0.31958065607034158</c:v>
                </c:pt>
                <c:pt idx="2">
                  <c:v>9.4836670179135926E-2</c:v>
                </c:pt>
                <c:pt idx="3">
                  <c:v>2.8560126582278481E-2</c:v>
                </c:pt>
                <c:pt idx="4">
                  <c:v>1.3631815907953976E-2</c:v>
                </c:pt>
                <c:pt idx="5">
                  <c:v>4.2742068058523753E-3</c:v>
                </c:pt>
                <c:pt idx="6">
                  <c:v>3.2912781130005485E-3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10-457F-9F68-00C44334FE11}"/>
            </c:ext>
          </c:extLst>
        </c:ser>
        <c:ser>
          <c:idx val="8"/>
          <c:order val="8"/>
          <c:tx>
            <c:strRef>
              <c:f>Sheet1!$J$34</c:f>
              <c:strCache>
                <c:ptCount val="1"/>
                <c:pt idx="0">
                  <c:v>Latin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Sheet1!$J$35:$J$43</c:f>
              <c:numCache>
                <c:formatCode>0.00%</c:formatCode>
                <c:ptCount val="9"/>
                <c:pt idx="0">
                  <c:v>1.6604400166044003E-2</c:v>
                </c:pt>
                <c:pt idx="1">
                  <c:v>3.2465336489685491E-2</c:v>
                </c:pt>
                <c:pt idx="2">
                  <c:v>2.1526418786692758E-2</c:v>
                </c:pt>
                <c:pt idx="3">
                  <c:v>1.2500000000000001E-2</c:v>
                </c:pt>
                <c:pt idx="4">
                  <c:v>6.1280640320160078E-3</c:v>
                </c:pt>
                <c:pt idx="5">
                  <c:v>1.3315798125924708E-2</c:v>
                </c:pt>
                <c:pt idx="6">
                  <c:v>1.3987931980252331E-2</c:v>
                </c:pt>
                <c:pt idx="7">
                  <c:v>7.9787234042553185E-3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10-457F-9F68-00C44334FE11}"/>
            </c:ext>
          </c:extLst>
        </c:ser>
        <c:ser>
          <c:idx val="9"/>
          <c:order val="9"/>
          <c:tx>
            <c:strRef>
              <c:f>Sheet1!$K$34</c:f>
              <c:strCache>
                <c:ptCount val="1"/>
                <c:pt idx="0">
                  <c:v>Pop/Rock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Sheet1!$K$35:$K$43</c:f>
              <c:numCache>
                <c:formatCode>0.00%</c:formatCode>
                <c:ptCount val="9"/>
                <c:pt idx="0">
                  <c:v>8.717310087173101E-3</c:v>
                </c:pt>
                <c:pt idx="1">
                  <c:v>2.2319918836658775E-2</c:v>
                </c:pt>
                <c:pt idx="2">
                  <c:v>0.31070299563450249</c:v>
                </c:pt>
                <c:pt idx="3">
                  <c:v>0.6799050632911392</c:v>
                </c:pt>
                <c:pt idx="4">
                  <c:v>0.73249124562281143</c:v>
                </c:pt>
                <c:pt idx="5">
                  <c:v>0.79861910241657075</c:v>
                </c:pt>
                <c:pt idx="6">
                  <c:v>0.66319253976961057</c:v>
                </c:pt>
                <c:pt idx="7">
                  <c:v>0.66755319148936165</c:v>
                </c:pt>
                <c:pt idx="8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10-457F-9F68-00C44334FE11}"/>
            </c:ext>
          </c:extLst>
        </c:ser>
        <c:ser>
          <c:idx val="10"/>
          <c:order val="10"/>
          <c:tx>
            <c:strRef>
              <c:f>Sheet1!$L$34</c:f>
              <c:strCache>
                <c:ptCount val="1"/>
                <c:pt idx="0">
                  <c:v>R&amp;B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Sheet1!$L$35:$L$43</c:f>
              <c:numCache>
                <c:formatCode>0.00%</c:formatCode>
                <c:ptCount val="9"/>
                <c:pt idx="0">
                  <c:v>9.5475300954753015E-3</c:v>
                </c:pt>
                <c:pt idx="1">
                  <c:v>0.11734866418667568</c:v>
                </c:pt>
                <c:pt idx="2">
                  <c:v>0.26042450699984948</c:v>
                </c:pt>
                <c:pt idx="3">
                  <c:v>0.13164556962025317</c:v>
                </c:pt>
                <c:pt idx="4">
                  <c:v>8.9294647323661824E-2</c:v>
                </c:pt>
                <c:pt idx="5">
                  <c:v>7.3812263685681404E-2</c:v>
                </c:pt>
                <c:pt idx="6">
                  <c:v>0.14646187602852442</c:v>
                </c:pt>
                <c:pt idx="7">
                  <c:v>0.16755319148936171</c:v>
                </c:pt>
                <c:pt idx="8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10-457F-9F68-00C44334FE11}"/>
            </c:ext>
          </c:extLst>
        </c:ser>
        <c:ser>
          <c:idx val="11"/>
          <c:order val="11"/>
          <c:tx>
            <c:strRef>
              <c:f>Sheet1!$M$34</c:f>
              <c:strCache>
                <c:ptCount val="1"/>
                <c:pt idx="0">
                  <c:v>Religious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Sheet1!$M$35:$M$43</c:f>
              <c:numCache>
                <c:formatCode>0.00%</c:formatCode>
                <c:ptCount val="9"/>
                <c:pt idx="0">
                  <c:v>6.2266500622665004E-3</c:v>
                </c:pt>
                <c:pt idx="1">
                  <c:v>2.3672641190395673E-3</c:v>
                </c:pt>
                <c:pt idx="2">
                  <c:v>4.6665663104019268E-3</c:v>
                </c:pt>
                <c:pt idx="3">
                  <c:v>3.0063291139240506E-3</c:v>
                </c:pt>
                <c:pt idx="4">
                  <c:v>5.2526263131565786E-3</c:v>
                </c:pt>
                <c:pt idx="5">
                  <c:v>1.3973368403748151E-2</c:v>
                </c:pt>
                <c:pt idx="6">
                  <c:v>6.856829402084476E-3</c:v>
                </c:pt>
                <c:pt idx="7">
                  <c:v>1.0638297872340425E-2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10-457F-9F68-00C44334FE11}"/>
            </c:ext>
          </c:extLst>
        </c:ser>
        <c:ser>
          <c:idx val="12"/>
          <c:order val="12"/>
          <c:tx>
            <c:strRef>
              <c:f>Sheet1!$N$34</c:f>
              <c:strCache>
                <c:ptCount val="1"/>
                <c:pt idx="0">
                  <c:v>Stage&amp;Screen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Sheet1!$N$35:$N$43</c:f>
              <c:numCache>
                <c:formatCode>0.00%</c:formatCode>
                <c:ptCount val="9"/>
                <c:pt idx="0">
                  <c:v>1.9510170195101702E-2</c:v>
                </c:pt>
                <c:pt idx="1">
                  <c:v>3.3818058843422386E-3</c:v>
                </c:pt>
                <c:pt idx="2">
                  <c:v>1.4451302122534999E-2</c:v>
                </c:pt>
                <c:pt idx="3">
                  <c:v>1.2658227848101266E-3</c:v>
                </c:pt>
                <c:pt idx="4">
                  <c:v>1.5007503751875938E-3</c:v>
                </c:pt>
                <c:pt idx="5">
                  <c:v>3.2878513891172121E-4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10-457F-9F68-00C44334FE11}"/>
            </c:ext>
          </c:extLst>
        </c:ser>
        <c:ser>
          <c:idx val="13"/>
          <c:order val="13"/>
          <c:tx>
            <c:strRef>
              <c:f>Sheet1!$O$34</c:f>
              <c:strCache>
                <c:ptCount val="1"/>
                <c:pt idx="0">
                  <c:v>Vocal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Sheet1!$O$35:$O$43</c:f>
              <c:numCache>
                <c:formatCode>0.00%</c:formatCode>
                <c:ptCount val="9"/>
                <c:pt idx="0">
                  <c:v>0.25695309256953092</c:v>
                </c:pt>
                <c:pt idx="1">
                  <c:v>0.12817044301657085</c:v>
                </c:pt>
                <c:pt idx="2">
                  <c:v>4.4257112750263436E-2</c:v>
                </c:pt>
                <c:pt idx="3">
                  <c:v>4.1139240506329116E-3</c:v>
                </c:pt>
                <c:pt idx="4">
                  <c:v>7.2536268134067031E-3</c:v>
                </c:pt>
                <c:pt idx="5">
                  <c:v>1.8083182640144665E-3</c:v>
                </c:pt>
                <c:pt idx="6">
                  <c:v>2.7427317608337906E-4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10-457F-9F68-00C44334FE11}"/>
            </c:ext>
          </c:extLst>
        </c:ser>
        <c:ser>
          <c:idx val="14"/>
          <c:order val="14"/>
          <c:tx>
            <c:strRef>
              <c:f>Sheet1!$P$34</c:f>
              <c:strCache>
                <c:ptCount val="1"/>
                <c:pt idx="0">
                  <c:v>Reggae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Sheet1!$P$35:$P$43</c:f>
              <c:numCache>
                <c:formatCode>0.00%</c:formatCode>
                <c:ptCount val="9"/>
                <c:pt idx="0">
                  <c:v>0</c:v>
                </c:pt>
                <c:pt idx="1">
                  <c:v>1.3527223537368955E-3</c:v>
                </c:pt>
                <c:pt idx="2">
                  <c:v>4.2149631190727078E-3</c:v>
                </c:pt>
                <c:pt idx="3">
                  <c:v>3.2515822784810126E-2</c:v>
                </c:pt>
                <c:pt idx="4">
                  <c:v>3.0390195097548773E-2</c:v>
                </c:pt>
                <c:pt idx="5">
                  <c:v>1.3973368403748151E-2</c:v>
                </c:pt>
                <c:pt idx="6">
                  <c:v>7.405375754251234E-3</c:v>
                </c:pt>
                <c:pt idx="7">
                  <c:v>2.1276595744680851E-2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10-457F-9F68-00C44334FE11}"/>
            </c:ext>
          </c:extLst>
        </c:ser>
        <c:ser>
          <c:idx val="15"/>
          <c:order val="15"/>
          <c:tx>
            <c:strRef>
              <c:f>Sheet1!$Q$34</c:f>
              <c:strCache>
                <c:ptCount val="1"/>
                <c:pt idx="0">
                  <c:v>Avant-Garde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Sheet1!$Q$35:$Q$43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2.4085503537558334E-3</c:v>
                </c:pt>
                <c:pt idx="3">
                  <c:v>3.8765822784810125E-3</c:v>
                </c:pt>
                <c:pt idx="4">
                  <c:v>1.5007503751875938E-3</c:v>
                </c:pt>
                <c:pt idx="5">
                  <c:v>0</c:v>
                </c:pt>
                <c:pt idx="6">
                  <c:v>2.7427317608337906E-4</c:v>
                </c:pt>
                <c:pt idx="7">
                  <c:v>2.6595744680851063E-3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10-457F-9F68-00C44334FE11}"/>
            </c:ext>
          </c:extLst>
        </c:ser>
        <c:ser>
          <c:idx val="16"/>
          <c:order val="16"/>
          <c:tx>
            <c:strRef>
              <c:f>Sheet1!$R$34</c:f>
              <c:strCache>
                <c:ptCount val="1"/>
                <c:pt idx="0">
                  <c:v>Children's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Sheet1!$R$35:$R$43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4.5160319132921871E-4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10-457F-9F68-00C44334FE11}"/>
            </c:ext>
          </c:extLst>
        </c:ser>
        <c:ser>
          <c:idx val="17"/>
          <c:order val="17"/>
          <c:tx>
            <c:strRef>
              <c:f>Sheet1!$S$34</c:f>
              <c:strCache>
                <c:ptCount val="1"/>
                <c:pt idx="0">
                  <c:v>New Age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Sheet1!$S$35:$S$43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1.6613924050632911E-3</c:v>
                </c:pt>
                <c:pt idx="4">
                  <c:v>5.75287643821911E-3</c:v>
                </c:pt>
                <c:pt idx="5">
                  <c:v>3.616636528028933E-3</c:v>
                </c:pt>
                <c:pt idx="6">
                  <c:v>1.3713658804168952E-3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10-457F-9F68-00C44334FE11}"/>
            </c:ext>
          </c:extLst>
        </c:ser>
        <c:ser>
          <c:idx val="18"/>
          <c:order val="18"/>
          <c:tx>
            <c:strRef>
              <c:f>Sheet1!$T$34</c:f>
              <c:strCache>
                <c:ptCount val="1"/>
                <c:pt idx="0">
                  <c:v>Electronic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Sheet1!$T$35:$T$43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4.0348101265822783E-3</c:v>
                </c:pt>
                <c:pt idx="4">
                  <c:v>2.4762381190595296E-2</c:v>
                </c:pt>
                <c:pt idx="5">
                  <c:v>2.6631596251849417E-2</c:v>
                </c:pt>
                <c:pt idx="6">
                  <c:v>7.2408118486012071E-2</c:v>
                </c:pt>
                <c:pt idx="7">
                  <c:v>9.0425531914893623E-2</c:v>
                </c:pt>
                <c:pt idx="8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10-457F-9F68-00C44334FE11}"/>
            </c:ext>
          </c:extLst>
        </c:ser>
        <c:ser>
          <c:idx val="19"/>
          <c:order val="19"/>
          <c:tx>
            <c:strRef>
              <c:f>Sheet1!$U$34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Sheet1!$U$35:$U$43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1.2506253126563281E-4</c:v>
                </c:pt>
                <c:pt idx="5">
                  <c:v>1.6439256945586061E-4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C10-457F-9F68-00C44334F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885328"/>
        <c:axId val="1713888656"/>
      </c:areaChart>
      <c:catAx>
        <c:axId val="1713885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3888656"/>
        <c:crosses val="autoZero"/>
        <c:auto val="1"/>
        <c:lblAlgn val="ctr"/>
        <c:lblOffset val="100"/>
        <c:noMultiLvlLbl val="0"/>
      </c:catAx>
      <c:valAx>
        <c:axId val="171388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388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Sheet1!$B$34</c:f>
              <c:strCache>
                <c:ptCount val="1"/>
                <c:pt idx="0">
                  <c:v>Blues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Sheet1!$B$35:$B$43</c:f>
              <c:numCache>
                <c:formatCode>0.00%</c:formatCode>
                <c:ptCount val="9"/>
                <c:pt idx="0">
                  <c:v>0.13947696139476962</c:v>
                </c:pt>
                <c:pt idx="1">
                  <c:v>0.14271220831924247</c:v>
                </c:pt>
                <c:pt idx="2">
                  <c:v>6.1116965226554271E-2</c:v>
                </c:pt>
                <c:pt idx="3">
                  <c:v>4.1930379746835441E-3</c:v>
                </c:pt>
                <c:pt idx="4">
                  <c:v>2.3761880940470236E-3</c:v>
                </c:pt>
                <c:pt idx="5">
                  <c:v>8.2196284727930301E-4</c:v>
                </c:pt>
                <c:pt idx="6">
                  <c:v>5.4854635216675812E-4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A-431B-AD2C-9BD19D97943E}"/>
            </c:ext>
          </c:extLst>
        </c:ser>
        <c:ser>
          <c:idx val="1"/>
          <c:order val="1"/>
          <c:tx>
            <c:strRef>
              <c:f>Sheet1!$C$34</c:f>
              <c:strCache>
                <c:ptCount val="1"/>
                <c:pt idx="0">
                  <c:v>Classical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Sheet1!$C$35:$C$43</c:f>
              <c:numCache>
                <c:formatCode>0.00%</c:formatCode>
                <c:ptCount val="9"/>
                <c:pt idx="0">
                  <c:v>1.61892901618929E-2</c:v>
                </c:pt>
                <c:pt idx="1">
                  <c:v>3.3818058843422386E-3</c:v>
                </c:pt>
                <c:pt idx="2">
                  <c:v>6.0213758843895835E-4</c:v>
                </c:pt>
                <c:pt idx="3">
                  <c:v>3.9556962025316458E-3</c:v>
                </c:pt>
                <c:pt idx="4">
                  <c:v>3.7518759379689845E-4</c:v>
                </c:pt>
                <c:pt idx="5">
                  <c:v>1.6439256945586061E-4</c:v>
                </c:pt>
                <c:pt idx="6">
                  <c:v>1.6456390565002743E-3</c:v>
                </c:pt>
                <c:pt idx="7">
                  <c:v>0</c:v>
                </c:pt>
                <c:pt idx="8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A-431B-AD2C-9BD19D97943E}"/>
            </c:ext>
          </c:extLst>
        </c:ser>
        <c:ser>
          <c:idx val="2"/>
          <c:order val="2"/>
          <c:tx>
            <c:strRef>
              <c:f>Sheet1!$D$34</c:f>
              <c:strCache>
                <c:ptCount val="1"/>
                <c:pt idx="0">
                  <c:v>Comedy/Spoken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Sheet1!$D$35:$D$43</c:f>
              <c:numCache>
                <c:formatCode>0.00%</c:formatCode>
                <c:ptCount val="9"/>
                <c:pt idx="0">
                  <c:v>9.1324200913242004E-3</c:v>
                </c:pt>
                <c:pt idx="1">
                  <c:v>2.7054447074737909E-3</c:v>
                </c:pt>
                <c:pt idx="2">
                  <c:v>3.1612223393045311E-3</c:v>
                </c:pt>
                <c:pt idx="3">
                  <c:v>4.588607594936709E-3</c:v>
                </c:pt>
                <c:pt idx="4">
                  <c:v>1.5007503751875938E-3</c:v>
                </c:pt>
                <c:pt idx="5">
                  <c:v>4.109814236396515E-3</c:v>
                </c:pt>
                <c:pt idx="6">
                  <c:v>1.6456390565002743E-3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DA-431B-AD2C-9BD19D97943E}"/>
            </c:ext>
          </c:extLst>
        </c:ser>
        <c:ser>
          <c:idx val="3"/>
          <c:order val="3"/>
          <c:tx>
            <c:strRef>
              <c:f>Sheet1!$E$34</c:f>
              <c:strCache>
                <c:ptCount val="1"/>
                <c:pt idx="0">
                  <c:v>Country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Sheet1!$E$35:$E$43</c:f>
              <c:numCache>
                <c:formatCode>0.00%</c:formatCode>
                <c:ptCount val="9"/>
                <c:pt idx="0">
                  <c:v>0.17559153175591533</c:v>
                </c:pt>
                <c:pt idx="1">
                  <c:v>0.16638484950963814</c:v>
                </c:pt>
                <c:pt idx="2">
                  <c:v>0.12268553364443775</c:v>
                </c:pt>
                <c:pt idx="3">
                  <c:v>4.3433544303797471E-2</c:v>
                </c:pt>
                <c:pt idx="4">
                  <c:v>6.3031515757878936E-2</c:v>
                </c:pt>
                <c:pt idx="5">
                  <c:v>3.7810290974847935E-2</c:v>
                </c:pt>
                <c:pt idx="6">
                  <c:v>7.624794295117937E-2</c:v>
                </c:pt>
                <c:pt idx="7">
                  <c:v>2.6595744680851064E-2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DA-431B-AD2C-9BD19D97943E}"/>
            </c:ext>
          </c:extLst>
        </c:ser>
        <c:ser>
          <c:idx val="4"/>
          <c:order val="4"/>
          <c:tx>
            <c:strRef>
              <c:f>Sheet1!$F$34</c:f>
              <c:strCache>
                <c:ptCount val="1"/>
                <c:pt idx="0">
                  <c:v>Easy Listening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Sheet1!$F$35:$F$43</c:f>
              <c:numCache>
                <c:formatCode>0.00%</c:formatCode>
                <c:ptCount val="9"/>
                <c:pt idx="0">
                  <c:v>1.2453300124533001E-3</c:v>
                </c:pt>
                <c:pt idx="1">
                  <c:v>1.4879945891105851E-2</c:v>
                </c:pt>
                <c:pt idx="2">
                  <c:v>3.4622911335240101E-3</c:v>
                </c:pt>
                <c:pt idx="3">
                  <c:v>3.9556962025316455E-4</c:v>
                </c:pt>
                <c:pt idx="4">
                  <c:v>0</c:v>
                </c:pt>
                <c:pt idx="5">
                  <c:v>0</c:v>
                </c:pt>
                <c:pt idx="6">
                  <c:v>2.7427317608337906E-4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DA-431B-AD2C-9BD19D97943E}"/>
            </c:ext>
          </c:extLst>
        </c:ser>
        <c:ser>
          <c:idx val="5"/>
          <c:order val="5"/>
          <c:tx>
            <c:strRef>
              <c:f>Sheet1!$G$34</c:f>
              <c:strCache>
                <c:ptCount val="1"/>
                <c:pt idx="0">
                  <c:v>Folk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Sheet1!$G$35:$G$43</c:f>
              <c:numCache>
                <c:formatCode>0.00%</c:formatCode>
                <c:ptCount val="9"/>
                <c:pt idx="0">
                  <c:v>6.8493150684931503E-2</c:v>
                </c:pt>
                <c:pt idx="1">
                  <c:v>3.4494420020290836E-2</c:v>
                </c:pt>
                <c:pt idx="2">
                  <c:v>4.0945356013849167E-2</c:v>
                </c:pt>
                <c:pt idx="3">
                  <c:v>2.9193037974683544E-2</c:v>
                </c:pt>
                <c:pt idx="4">
                  <c:v>7.7538769384692344E-3</c:v>
                </c:pt>
                <c:pt idx="5">
                  <c:v>4.7673845142199569E-3</c:v>
                </c:pt>
                <c:pt idx="6">
                  <c:v>3.0170049369171695E-3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7DA-431B-AD2C-9BD19D97943E}"/>
            </c:ext>
          </c:extLst>
        </c:ser>
        <c:ser>
          <c:idx val="6"/>
          <c:order val="6"/>
          <c:tx>
            <c:strRef>
              <c:f>Sheet1!$H$34</c:f>
              <c:strCache>
                <c:ptCount val="1"/>
                <c:pt idx="0">
                  <c:v>International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Sheet1!$H$35:$H$43</c:f>
              <c:numCache>
                <c:formatCode>0.00%</c:formatCode>
                <c:ptCount val="9"/>
                <c:pt idx="0">
                  <c:v>9.5475300954753015E-3</c:v>
                </c:pt>
                <c:pt idx="1">
                  <c:v>8.4545147108555964E-3</c:v>
                </c:pt>
                <c:pt idx="2">
                  <c:v>1.0085804606352552E-2</c:v>
                </c:pt>
                <c:pt idx="3">
                  <c:v>1.1155063291139241E-2</c:v>
                </c:pt>
                <c:pt idx="4">
                  <c:v>6.8784392196098052E-3</c:v>
                </c:pt>
                <c:pt idx="5">
                  <c:v>1.8083182640144665E-3</c:v>
                </c:pt>
                <c:pt idx="6">
                  <c:v>1.0970927043335162E-3</c:v>
                </c:pt>
                <c:pt idx="7">
                  <c:v>5.3191489361702126E-3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DA-431B-AD2C-9BD19D97943E}"/>
            </c:ext>
          </c:extLst>
        </c:ser>
        <c:ser>
          <c:idx val="7"/>
          <c:order val="7"/>
          <c:tx>
            <c:strRef>
              <c:f>Sheet1!$I$34</c:f>
              <c:strCache>
                <c:ptCount val="1"/>
                <c:pt idx="0">
                  <c:v>Jazz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Sheet1!$I$35:$I$43</c:f>
              <c:numCache>
                <c:formatCode>0.00%</c:formatCode>
                <c:ptCount val="9"/>
                <c:pt idx="0">
                  <c:v>0.26276463262764632</c:v>
                </c:pt>
                <c:pt idx="1">
                  <c:v>0.31958065607034158</c:v>
                </c:pt>
                <c:pt idx="2">
                  <c:v>9.4836670179135926E-2</c:v>
                </c:pt>
                <c:pt idx="3">
                  <c:v>2.8560126582278481E-2</c:v>
                </c:pt>
                <c:pt idx="4">
                  <c:v>1.3631815907953976E-2</c:v>
                </c:pt>
                <c:pt idx="5">
                  <c:v>4.2742068058523753E-3</c:v>
                </c:pt>
                <c:pt idx="6">
                  <c:v>3.2912781130005485E-3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7DA-431B-AD2C-9BD19D97943E}"/>
            </c:ext>
          </c:extLst>
        </c:ser>
        <c:ser>
          <c:idx val="8"/>
          <c:order val="8"/>
          <c:tx>
            <c:strRef>
              <c:f>Sheet1!$J$34</c:f>
              <c:strCache>
                <c:ptCount val="1"/>
                <c:pt idx="0">
                  <c:v>Latin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Sheet1!$J$35:$J$43</c:f>
              <c:numCache>
                <c:formatCode>0.00%</c:formatCode>
                <c:ptCount val="9"/>
                <c:pt idx="0">
                  <c:v>1.6604400166044003E-2</c:v>
                </c:pt>
                <c:pt idx="1">
                  <c:v>3.2465336489685491E-2</c:v>
                </c:pt>
                <c:pt idx="2">
                  <c:v>2.1526418786692758E-2</c:v>
                </c:pt>
                <c:pt idx="3">
                  <c:v>1.2500000000000001E-2</c:v>
                </c:pt>
                <c:pt idx="4">
                  <c:v>6.1280640320160078E-3</c:v>
                </c:pt>
                <c:pt idx="5">
                  <c:v>1.3315798125924708E-2</c:v>
                </c:pt>
                <c:pt idx="6">
                  <c:v>1.3987931980252331E-2</c:v>
                </c:pt>
                <c:pt idx="7">
                  <c:v>7.9787234042553185E-3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7DA-431B-AD2C-9BD19D97943E}"/>
            </c:ext>
          </c:extLst>
        </c:ser>
        <c:ser>
          <c:idx val="9"/>
          <c:order val="9"/>
          <c:tx>
            <c:strRef>
              <c:f>Sheet1!$K$34</c:f>
              <c:strCache>
                <c:ptCount val="1"/>
                <c:pt idx="0">
                  <c:v>Pop/Rock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Sheet1!$K$35:$K$43</c:f>
              <c:numCache>
                <c:formatCode>0.00%</c:formatCode>
                <c:ptCount val="9"/>
                <c:pt idx="0">
                  <c:v>8.717310087173101E-3</c:v>
                </c:pt>
                <c:pt idx="1">
                  <c:v>2.2319918836658775E-2</c:v>
                </c:pt>
                <c:pt idx="2">
                  <c:v>0.31070299563450249</c:v>
                </c:pt>
                <c:pt idx="3">
                  <c:v>0.6799050632911392</c:v>
                </c:pt>
                <c:pt idx="4">
                  <c:v>0.73249124562281143</c:v>
                </c:pt>
                <c:pt idx="5">
                  <c:v>0.79861910241657075</c:v>
                </c:pt>
                <c:pt idx="6">
                  <c:v>0.66319253976961057</c:v>
                </c:pt>
                <c:pt idx="7">
                  <c:v>0.66755319148936165</c:v>
                </c:pt>
                <c:pt idx="8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7DA-431B-AD2C-9BD19D97943E}"/>
            </c:ext>
          </c:extLst>
        </c:ser>
        <c:ser>
          <c:idx val="10"/>
          <c:order val="10"/>
          <c:tx>
            <c:strRef>
              <c:f>Sheet1!$L$34</c:f>
              <c:strCache>
                <c:ptCount val="1"/>
                <c:pt idx="0">
                  <c:v>R&amp;B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Sheet1!$L$35:$L$43</c:f>
              <c:numCache>
                <c:formatCode>0.00%</c:formatCode>
                <c:ptCount val="9"/>
                <c:pt idx="0">
                  <c:v>9.5475300954753015E-3</c:v>
                </c:pt>
                <c:pt idx="1">
                  <c:v>0.11734866418667568</c:v>
                </c:pt>
                <c:pt idx="2">
                  <c:v>0.26042450699984948</c:v>
                </c:pt>
                <c:pt idx="3">
                  <c:v>0.13164556962025317</c:v>
                </c:pt>
                <c:pt idx="4">
                  <c:v>8.9294647323661824E-2</c:v>
                </c:pt>
                <c:pt idx="5">
                  <c:v>7.3812263685681404E-2</c:v>
                </c:pt>
                <c:pt idx="6">
                  <c:v>0.14646187602852442</c:v>
                </c:pt>
                <c:pt idx="7">
                  <c:v>0.16755319148936171</c:v>
                </c:pt>
                <c:pt idx="8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7DA-431B-AD2C-9BD19D97943E}"/>
            </c:ext>
          </c:extLst>
        </c:ser>
        <c:ser>
          <c:idx val="11"/>
          <c:order val="11"/>
          <c:tx>
            <c:strRef>
              <c:f>Sheet1!$M$34</c:f>
              <c:strCache>
                <c:ptCount val="1"/>
                <c:pt idx="0">
                  <c:v>Religious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Sheet1!$M$35:$M$43</c:f>
              <c:numCache>
                <c:formatCode>0.00%</c:formatCode>
                <c:ptCount val="9"/>
                <c:pt idx="0">
                  <c:v>6.2266500622665004E-3</c:v>
                </c:pt>
                <c:pt idx="1">
                  <c:v>2.3672641190395673E-3</c:v>
                </c:pt>
                <c:pt idx="2">
                  <c:v>4.6665663104019268E-3</c:v>
                </c:pt>
                <c:pt idx="3">
                  <c:v>3.0063291139240506E-3</c:v>
                </c:pt>
                <c:pt idx="4">
                  <c:v>5.2526263131565786E-3</c:v>
                </c:pt>
                <c:pt idx="5">
                  <c:v>1.3973368403748151E-2</c:v>
                </c:pt>
                <c:pt idx="6">
                  <c:v>6.856829402084476E-3</c:v>
                </c:pt>
                <c:pt idx="7">
                  <c:v>1.0638297872340425E-2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7DA-431B-AD2C-9BD19D97943E}"/>
            </c:ext>
          </c:extLst>
        </c:ser>
        <c:ser>
          <c:idx val="12"/>
          <c:order val="12"/>
          <c:tx>
            <c:strRef>
              <c:f>Sheet1!$N$34</c:f>
              <c:strCache>
                <c:ptCount val="1"/>
                <c:pt idx="0">
                  <c:v>Stage&amp;Screen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Sheet1!$N$35:$N$43</c:f>
              <c:numCache>
                <c:formatCode>0.00%</c:formatCode>
                <c:ptCount val="9"/>
                <c:pt idx="0">
                  <c:v>1.9510170195101702E-2</c:v>
                </c:pt>
                <c:pt idx="1">
                  <c:v>3.3818058843422386E-3</c:v>
                </c:pt>
                <c:pt idx="2">
                  <c:v>1.4451302122534999E-2</c:v>
                </c:pt>
                <c:pt idx="3">
                  <c:v>1.2658227848101266E-3</c:v>
                </c:pt>
                <c:pt idx="4">
                  <c:v>1.5007503751875938E-3</c:v>
                </c:pt>
                <c:pt idx="5">
                  <c:v>3.2878513891172121E-4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7DA-431B-AD2C-9BD19D97943E}"/>
            </c:ext>
          </c:extLst>
        </c:ser>
        <c:ser>
          <c:idx val="13"/>
          <c:order val="13"/>
          <c:tx>
            <c:strRef>
              <c:f>Sheet1!$O$34</c:f>
              <c:strCache>
                <c:ptCount val="1"/>
                <c:pt idx="0">
                  <c:v>Vocal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Sheet1!$O$35:$O$43</c:f>
              <c:numCache>
                <c:formatCode>0.00%</c:formatCode>
                <c:ptCount val="9"/>
                <c:pt idx="0">
                  <c:v>0.25695309256953092</c:v>
                </c:pt>
                <c:pt idx="1">
                  <c:v>0.12817044301657085</c:v>
                </c:pt>
                <c:pt idx="2">
                  <c:v>4.4257112750263436E-2</c:v>
                </c:pt>
                <c:pt idx="3">
                  <c:v>4.1139240506329116E-3</c:v>
                </c:pt>
                <c:pt idx="4">
                  <c:v>7.2536268134067031E-3</c:v>
                </c:pt>
                <c:pt idx="5">
                  <c:v>1.8083182640144665E-3</c:v>
                </c:pt>
                <c:pt idx="6">
                  <c:v>2.7427317608337906E-4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7DA-431B-AD2C-9BD19D97943E}"/>
            </c:ext>
          </c:extLst>
        </c:ser>
        <c:ser>
          <c:idx val="14"/>
          <c:order val="14"/>
          <c:tx>
            <c:strRef>
              <c:f>Sheet1!$P$34</c:f>
              <c:strCache>
                <c:ptCount val="1"/>
                <c:pt idx="0">
                  <c:v>Reggae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Sheet1!$P$35:$P$43</c:f>
              <c:numCache>
                <c:formatCode>0.00%</c:formatCode>
                <c:ptCount val="9"/>
                <c:pt idx="0">
                  <c:v>0</c:v>
                </c:pt>
                <c:pt idx="1">
                  <c:v>1.3527223537368955E-3</c:v>
                </c:pt>
                <c:pt idx="2">
                  <c:v>4.2149631190727078E-3</c:v>
                </c:pt>
                <c:pt idx="3">
                  <c:v>3.2515822784810126E-2</c:v>
                </c:pt>
                <c:pt idx="4">
                  <c:v>3.0390195097548773E-2</c:v>
                </c:pt>
                <c:pt idx="5">
                  <c:v>1.3973368403748151E-2</c:v>
                </c:pt>
                <c:pt idx="6">
                  <c:v>7.405375754251234E-3</c:v>
                </c:pt>
                <c:pt idx="7">
                  <c:v>2.1276595744680851E-2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7DA-431B-AD2C-9BD19D97943E}"/>
            </c:ext>
          </c:extLst>
        </c:ser>
        <c:ser>
          <c:idx val="15"/>
          <c:order val="15"/>
          <c:tx>
            <c:strRef>
              <c:f>Sheet1!$Q$34</c:f>
              <c:strCache>
                <c:ptCount val="1"/>
                <c:pt idx="0">
                  <c:v>Avant-Garde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Sheet1!$Q$35:$Q$43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2.4085503537558334E-3</c:v>
                </c:pt>
                <c:pt idx="3">
                  <c:v>3.8765822784810125E-3</c:v>
                </c:pt>
                <c:pt idx="4">
                  <c:v>1.5007503751875938E-3</c:v>
                </c:pt>
                <c:pt idx="5">
                  <c:v>0</c:v>
                </c:pt>
                <c:pt idx="6">
                  <c:v>2.7427317608337906E-4</c:v>
                </c:pt>
                <c:pt idx="7">
                  <c:v>2.6595744680851063E-3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7DA-431B-AD2C-9BD19D97943E}"/>
            </c:ext>
          </c:extLst>
        </c:ser>
        <c:ser>
          <c:idx val="16"/>
          <c:order val="16"/>
          <c:tx>
            <c:strRef>
              <c:f>Sheet1!$R$34</c:f>
              <c:strCache>
                <c:ptCount val="1"/>
                <c:pt idx="0">
                  <c:v>Children's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Sheet1!$R$35:$R$43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4.5160319132921871E-4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7DA-431B-AD2C-9BD19D97943E}"/>
            </c:ext>
          </c:extLst>
        </c:ser>
        <c:ser>
          <c:idx val="17"/>
          <c:order val="17"/>
          <c:tx>
            <c:strRef>
              <c:f>Sheet1!$S$34</c:f>
              <c:strCache>
                <c:ptCount val="1"/>
                <c:pt idx="0">
                  <c:v>New Age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Sheet1!$S$35:$S$43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1.6613924050632911E-3</c:v>
                </c:pt>
                <c:pt idx="4">
                  <c:v>5.75287643821911E-3</c:v>
                </c:pt>
                <c:pt idx="5">
                  <c:v>3.616636528028933E-3</c:v>
                </c:pt>
                <c:pt idx="6">
                  <c:v>1.3713658804168952E-3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7DA-431B-AD2C-9BD19D97943E}"/>
            </c:ext>
          </c:extLst>
        </c:ser>
        <c:ser>
          <c:idx val="18"/>
          <c:order val="18"/>
          <c:tx>
            <c:strRef>
              <c:f>Sheet1!$T$34</c:f>
              <c:strCache>
                <c:ptCount val="1"/>
                <c:pt idx="0">
                  <c:v>Electronic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Sheet1!$T$35:$T$43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4.0348101265822783E-3</c:v>
                </c:pt>
                <c:pt idx="4">
                  <c:v>2.4762381190595296E-2</c:v>
                </c:pt>
                <c:pt idx="5">
                  <c:v>2.6631596251849417E-2</c:v>
                </c:pt>
                <c:pt idx="6">
                  <c:v>7.2408118486012071E-2</c:v>
                </c:pt>
                <c:pt idx="7">
                  <c:v>9.0425531914893623E-2</c:v>
                </c:pt>
                <c:pt idx="8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7DA-431B-AD2C-9BD19D97943E}"/>
            </c:ext>
          </c:extLst>
        </c:ser>
        <c:ser>
          <c:idx val="19"/>
          <c:order val="19"/>
          <c:tx>
            <c:strRef>
              <c:f>Sheet1!$U$34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Sheet1!$A$35:$A$43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Sheet1!$U$35:$U$43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1.2506253126563281E-4</c:v>
                </c:pt>
                <c:pt idx="5">
                  <c:v>1.6439256945586061E-4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7DA-431B-AD2C-9BD19D979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8480416"/>
        <c:axId val="1708472096"/>
      </c:barChart>
      <c:catAx>
        <c:axId val="170848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8472096"/>
        <c:crosses val="autoZero"/>
        <c:auto val="1"/>
        <c:lblAlgn val="ctr"/>
        <c:lblOffset val="100"/>
        <c:noMultiLvlLbl val="0"/>
      </c:catAx>
      <c:valAx>
        <c:axId val="170847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84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230604</xdr:colOff>
      <xdr:row>11</xdr:row>
      <xdr:rowOff>2002</xdr:rowOff>
    </xdr:from>
    <xdr:to>
      <xdr:col>34</xdr:col>
      <xdr:colOff>391025</xdr:colOff>
      <xdr:row>42</xdr:row>
      <xdr:rowOff>40104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5BEAA99-ECDA-452F-9B99-E5E275B59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360948</xdr:colOff>
      <xdr:row>9</xdr:row>
      <xdr:rowOff>142374</xdr:rowOff>
    </xdr:from>
    <xdr:to>
      <xdr:col>18</xdr:col>
      <xdr:colOff>240632</xdr:colOff>
      <xdr:row>46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9C3F0FA-E249-45CB-9C70-6C4917DA5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"/>
  <sheetViews>
    <sheetView tabSelected="1" zoomScale="76" workbookViewId="0">
      <selection activeCell="W50" sqref="W50"/>
    </sheetView>
  </sheetViews>
  <sheetFormatPr defaultRowHeight="13.8" x14ac:dyDescent="0.25"/>
  <sheetData>
    <row r="1" spans="1:28" x14ac:dyDescent="0.25">
      <c r="A1" t="s">
        <v>0</v>
      </c>
      <c r="E1" t="s">
        <v>1</v>
      </c>
      <c r="F1" t="s">
        <v>7</v>
      </c>
      <c r="H1" s="1"/>
      <c r="I1" t="s">
        <v>2</v>
      </c>
      <c r="L1" s="1"/>
      <c r="M1" t="s">
        <v>3</v>
      </c>
      <c r="O1" t="s">
        <v>7</v>
      </c>
      <c r="P1" s="1"/>
      <c r="Q1" t="s">
        <v>4</v>
      </c>
      <c r="T1" s="1"/>
      <c r="U1" t="s">
        <v>16</v>
      </c>
      <c r="X1" s="1"/>
      <c r="Y1" t="s">
        <v>19</v>
      </c>
    </row>
    <row r="2" spans="1:28" x14ac:dyDescent="0.25">
      <c r="A2">
        <v>1930</v>
      </c>
      <c r="B2">
        <v>21</v>
      </c>
      <c r="C2">
        <v>2409</v>
      </c>
      <c r="D2" s="1">
        <f>B2/C2</f>
        <v>8.717310087173101E-3</v>
      </c>
      <c r="E2">
        <v>1930</v>
      </c>
      <c r="F2">
        <v>336</v>
      </c>
      <c r="G2">
        <v>2409</v>
      </c>
      <c r="H2" s="1">
        <f t="shared" ref="H2:H10" si="0">F2/G2</f>
        <v>0.13947696139476962</v>
      </c>
      <c r="I2">
        <v>1930</v>
      </c>
      <c r="J2">
        <v>39</v>
      </c>
      <c r="K2">
        <v>2409</v>
      </c>
      <c r="L2" s="1">
        <f t="shared" ref="L2:L10" si="1">J2/K2</f>
        <v>1.61892901618929E-2</v>
      </c>
      <c r="M2">
        <v>1930</v>
      </c>
      <c r="N2">
        <v>22</v>
      </c>
      <c r="O2">
        <v>2409</v>
      </c>
      <c r="P2" s="1">
        <f t="shared" ref="P2:P10" si="2">N2/O2</f>
        <v>9.1324200913242004E-3</v>
      </c>
      <c r="Q2">
        <v>1930</v>
      </c>
      <c r="R2">
        <v>423</v>
      </c>
      <c r="S2">
        <v>2409</v>
      </c>
      <c r="T2" s="1">
        <f t="shared" ref="T2:T10" si="3">R2/S2</f>
        <v>0.17559153175591533</v>
      </c>
      <c r="U2">
        <v>1930</v>
      </c>
      <c r="V2">
        <v>23</v>
      </c>
      <c r="W2">
        <v>2409</v>
      </c>
      <c r="X2" s="1">
        <f t="shared" ref="X2:X10" si="4">V2/W2</f>
        <v>9.5475300954753015E-3</v>
      </c>
      <c r="Y2">
        <v>1930</v>
      </c>
      <c r="Z2">
        <v>40</v>
      </c>
      <c r="AA2">
        <v>2409</v>
      </c>
      <c r="AB2" s="1">
        <f t="shared" ref="AB2:AB10" si="5">Z2/AA2</f>
        <v>1.6604400166044003E-2</v>
      </c>
    </row>
    <row r="3" spans="1:28" x14ac:dyDescent="0.25">
      <c r="A3">
        <v>1940</v>
      </c>
      <c r="B3">
        <v>66</v>
      </c>
      <c r="C3">
        <v>2957</v>
      </c>
      <c r="D3" s="1">
        <f t="shared" ref="D3:D10" si="6">B3/C3</f>
        <v>2.2319918836658775E-2</v>
      </c>
      <c r="E3">
        <v>1940</v>
      </c>
      <c r="F3">
        <v>422</v>
      </c>
      <c r="G3">
        <v>2957</v>
      </c>
      <c r="H3" s="1">
        <f t="shared" si="0"/>
        <v>0.14271220831924247</v>
      </c>
      <c r="I3">
        <v>1940</v>
      </c>
      <c r="J3">
        <v>10</v>
      </c>
      <c r="K3">
        <v>2957</v>
      </c>
      <c r="L3" s="1">
        <f t="shared" si="1"/>
        <v>3.3818058843422386E-3</v>
      </c>
      <c r="M3">
        <v>1940</v>
      </c>
      <c r="N3">
        <v>8</v>
      </c>
      <c r="O3">
        <v>2957</v>
      </c>
      <c r="P3" s="1">
        <f t="shared" si="2"/>
        <v>2.7054447074737909E-3</v>
      </c>
      <c r="Q3">
        <v>1940</v>
      </c>
      <c r="R3">
        <v>492</v>
      </c>
      <c r="S3">
        <v>2957</v>
      </c>
      <c r="T3" s="1">
        <f t="shared" si="3"/>
        <v>0.16638484950963814</v>
      </c>
      <c r="U3">
        <v>1940</v>
      </c>
      <c r="V3">
        <v>25</v>
      </c>
      <c r="W3">
        <v>2957</v>
      </c>
      <c r="X3" s="1">
        <f t="shared" si="4"/>
        <v>8.4545147108555964E-3</v>
      </c>
      <c r="Y3">
        <v>1940</v>
      </c>
      <c r="Z3">
        <v>96</v>
      </c>
      <c r="AA3">
        <v>2957</v>
      </c>
      <c r="AB3" s="1">
        <f t="shared" si="5"/>
        <v>3.2465336489685491E-2</v>
      </c>
    </row>
    <row r="4" spans="1:28" x14ac:dyDescent="0.25">
      <c r="A4" s="2">
        <v>1950</v>
      </c>
      <c r="B4">
        <v>2064</v>
      </c>
      <c r="C4">
        <v>6643</v>
      </c>
      <c r="D4" s="1">
        <f t="shared" si="6"/>
        <v>0.31070299563450249</v>
      </c>
      <c r="E4">
        <v>1950</v>
      </c>
      <c r="F4">
        <v>406</v>
      </c>
      <c r="G4">
        <v>6643</v>
      </c>
      <c r="H4" s="1">
        <f t="shared" si="0"/>
        <v>6.1116965226554271E-2</v>
      </c>
      <c r="I4">
        <v>1950</v>
      </c>
      <c r="J4">
        <v>4</v>
      </c>
      <c r="K4">
        <v>6643</v>
      </c>
      <c r="L4" s="1">
        <f t="shared" si="1"/>
        <v>6.0213758843895835E-4</v>
      </c>
      <c r="M4">
        <v>1950</v>
      </c>
      <c r="N4">
        <v>21</v>
      </c>
      <c r="O4">
        <v>6643</v>
      </c>
      <c r="P4" s="1">
        <f t="shared" si="2"/>
        <v>3.1612223393045311E-3</v>
      </c>
      <c r="Q4">
        <v>1950</v>
      </c>
      <c r="R4">
        <v>815</v>
      </c>
      <c r="S4">
        <v>6643</v>
      </c>
      <c r="T4" s="1">
        <f t="shared" si="3"/>
        <v>0.12268553364443775</v>
      </c>
      <c r="U4">
        <v>1950</v>
      </c>
      <c r="V4">
        <v>67</v>
      </c>
      <c r="W4">
        <v>6643</v>
      </c>
      <c r="X4" s="1">
        <f t="shared" si="4"/>
        <v>1.0085804606352552E-2</v>
      </c>
      <c r="Y4">
        <v>1950</v>
      </c>
      <c r="Z4">
        <v>143</v>
      </c>
      <c r="AA4">
        <v>6643</v>
      </c>
      <c r="AB4" s="1">
        <f t="shared" si="5"/>
        <v>2.1526418786692758E-2</v>
      </c>
    </row>
    <row r="5" spans="1:28" x14ac:dyDescent="0.25">
      <c r="A5">
        <v>1960</v>
      </c>
      <c r="B5">
        <v>8594</v>
      </c>
      <c r="C5">
        <v>12640</v>
      </c>
      <c r="D5" s="1">
        <f t="shared" si="6"/>
        <v>0.6799050632911392</v>
      </c>
      <c r="E5" s="2">
        <v>1960</v>
      </c>
      <c r="F5">
        <v>53</v>
      </c>
      <c r="G5">
        <v>12640</v>
      </c>
      <c r="H5" s="1">
        <f t="shared" si="0"/>
        <v>4.1930379746835441E-3</v>
      </c>
      <c r="I5" s="2">
        <v>1960</v>
      </c>
      <c r="J5">
        <v>50</v>
      </c>
      <c r="K5">
        <v>12640</v>
      </c>
      <c r="L5" s="1">
        <f t="shared" si="1"/>
        <v>3.9556962025316458E-3</v>
      </c>
      <c r="M5">
        <v>1960</v>
      </c>
      <c r="N5">
        <v>58</v>
      </c>
      <c r="O5">
        <v>12640</v>
      </c>
      <c r="P5" s="1">
        <f t="shared" si="2"/>
        <v>4.588607594936709E-3</v>
      </c>
      <c r="Q5">
        <v>1960</v>
      </c>
      <c r="R5">
        <v>549</v>
      </c>
      <c r="S5">
        <v>12640</v>
      </c>
      <c r="T5" s="1">
        <f t="shared" si="3"/>
        <v>4.3433544303797471E-2</v>
      </c>
      <c r="U5">
        <v>1960</v>
      </c>
      <c r="V5">
        <v>141</v>
      </c>
      <c r="W5">
        <v>12640</v>
      </c>
      <c r="X5" s="1">
        <f t="shared" si="4"/>
        <v>1.1155063291139241E-2</v>
      </c>
      <c r="Y5">
        <v>1960</v>
      </c>
      <c r="Z5">
        <v>158</v>
      </c>
      <c r="AA5">
        <v>12640</v>
      </c>
      <c r="AB5" s="1">
        <f t="shared" si="5"/>
        <v>1.2500000000000001E-2</v>
      </c>
    </row>
    <row r="6" spans="1:28" x14ac:dyDescent="0.25">
      <c r="A6">
        <v>1970</v>
      </c>
      <c r="B6">
        <v>5857</v>
      </c>
      <c r="C6">
        <v>7996</v>
      </c>
      <c r="D6" s="1">
        <f t="shared" si="6"/>
        <v>0.73249124562281143</v>
      </c>
      <c r="E6">
        <v>1970</v>
      </c>
      <c r="F6">
        <v>19</v>
      </c>
      <c r="G6">
        <v>7996</v>
      </c>
      <c r="H6" s="1">
        <f t="shared" si="0"/>
        <v>2.3761880940470236E-3</v>
      </c>
      <c r="I6">
        <v>1970</v>
      </c>
      <c r="J6">
        <v>3</v>
      </c>
      <c r="K6">
        <v>7996</v>
      </c>
      <c r="L6" s="1">
        <f t="shared" si="1"/>
        <v>3.7518759379689845E-4</v>
      </c>
      <c r="M6">
        <v>1970</v>
      </c>
      <c r="N6">
        <v>12</v>
      </c>
      <c r="O6">
        <v>7996</v>
      </c>
      <c r="P6" s="1">
        <f t="shared" si="2"/>
        <v>1.5007503751875938E-3</v>
      </c>
      <c r="Q6">
        <v>1970</v>
      </c>
      <c r="R6">
        <v>504</v>
      </c>
      <c r="S6">
        <v>7996</v>
      </c>
      <c r="T6" s="1">
        <f t="shared" si="3"/>
        <v>6.3031515757878936E-2</v>
      </c>
      <c r="U6">
        <v>1970</v>
      </c>
      <c r="V6">
        <v>55</v>
      </c>
      <c r="W6">
        <v>7996</v>
      </c>
      <c r="X6" s="1">
        <f t="shared" si="4"/>
        <v>6.8784392196098052E-3</v>
      </c>
      <c r="Y6">
        <v>1970</v>
      </c>
      <c r="Z6">
        <v>49</v>
      </c>
      <c r="AA6">
        <v>7996</v>
      </c>
      <c r="AB6" s="1">
        <f t="shared" si="5"/>
        <v>6.1280640320160078E-3</v>
      </c>
    </row>
    <row r="7" spans="1:28" x14ac:dyDescent="0.25">
      <c r="A7">
        <v>1980</v>
      </c>
      <c r="B7">
        <v>4858</v>
      </c>
      <c r="C7">
        <v>6083</v>
      </c>
      <c r="D7" s="1">
        <f t="shared" si="6"/>
        <v>0.79861910241657075</v>
      </c>
      <c r="E7">
        <v>1980</v>
      </c>
      <c r="F7">
        <v>5</v>
      </c>
      <c r="G7">
        <v>6083</v>
      </c>
      <c r="H7" s="1">
        <f t="shared" si="0"/>
        <v>8.2196284727930301E-4</v>
      </c>
      <c r="I7">
        <v>1980</v>
      </c>
      <c r="J7">
        <v>1</v>
      </c>
      <c r="K7">
        <v>6083</v>
      </c>
      <c r="L7" s="1">
        <f t="shared" si="1"/>
        <v>1.6439256945586061E-4</v>
      </c>
      <c r="M7">
        <v>1980</v>
      </c>
      <c r="N7">
        <v>25</v>
      </c>
      <c r="O7">
        <v>6083</v>
      </c>
      <c r="P7" s="1">
        <f t="shared" si="2"/>
        <v>4.109814236396515E-3</v>
      </c>
      <c r="Q7">
        <v>1980</v>
      </c>
      <c r="R7">
        <v>230</v>
      </c>
      <c r="S7">
        <v>6083</v>
      </c>
      <c r="T7" s="1">
        <f t="shared" si="3"/>
        <v>3.7810290974847935E-2</v>
      </c>
      <c r="U7">
        <v>1980</v>
      </c>
      <c r="V7">
        <v>11</v>
      </c>
      <c r="W7">
        <v>6083</v>
      </c>
      <c r="X7" s="1">
        <f t="shared" si="4"/>
        <v>1.8083182640144665E-3</v>
      </c>
      <c r="Y7">
        <v>1980</v>
      </c>
      <c r="Z7">
        <v>81</v>
      </c>
      <c r="AA7">
        <v>6083</v>
      </c>
      <c r="AB7" s="1">
        <f t="shared" si="5"/>
        <v>1.3315798125924708E-2</v>
      </c>
    </row>
    <row r="8" spans="1:28" x14ac:dyDescent="0.25">
      <c r="A8">
        <v>1990</v>
      </c>
      <c r="B8">
        <v>2418</v>
      </c>
      <c r="C8">
        <v>3646</v>
      </c>
      <c r="D8" s="1">
        <f t="shared" si="6"/>
        <v>0.66319253976961057</v>
      </c>
      <c r="E8">
        <v>1990</v>
      </c>
      <c r="F8">
        <v>2</v>
      </c>
      <c r="G8">
        <v>3646</v>
      </c>
      <c r="H8" s="1">
        <f t="shared" si="0"/>
        <v>5.4854635216675812E-4</v>
      </c>
      <c r="I8">
        <v>1990</v>
      </c>
      <c r="J8">
        <v>6</v>
      </c>
      <c r="K8">
        <v>3646</v>
      </c>
      <c r="L8" s="1">
        <f t="shared" si="1"/>
        <v>1.6456390565002743E-3</v>
      </c>
      <c r="M8">
        <v>1990</v>
      </c>
      <c r="N8">
        <v>6</v>
      </c>
      <c r="O8">
        <v>3646</v>
      </c>
      <c r="P8" s="1">
        <f t="shared" si="2"/>
        <v>1.6456390565002743E-3</v>
      </c>
      <c r="Q8">
        <v>1990</v>
      </c>
      <c r="R8">
        <v>278</v>
      </c>
      <c r="S8">
        <v>3646</v>
      </c>
      <c r="T8" s="1">
        <f t="shared" si="3"/>
        <v>7.624794295117937E-2</v>
      </c>
      <c r="U8">
        <v>1990</v>
      </c>
      <c r="V8">
        <v>4</v>
      </c>
      <c r="W8">
        <v>3646</v>
      </c>
      <c r="X8" s="1">
        <f t="shared" si="4"/>
        <v>1.0970927043335162E-3</v>
      </c>
      <c r="Y8">
        <v>1990</v>
      </c>
      <c r="Z8">
        <v>51</v>
      </c>
      <c r="AA8">
        <v>3646</v>
      </c>
      <c r="AB8" s="1">
        <f t="shared" si="5"/>
        <v>1.3987931980252331E-2</v>
      </c>
    </row>
    <row r="9" spans="1:28" x14ac:dyDescent="0.25">
      <c r="A9">
        <v>2000</v>
      </c>
      <c r="B9">
        <v>251</v>
      </c>
      <c r="C9">
        <v>376</v>
      </c>
      <c r="D9" s="1">
        <f t="shared" si="6"/>
        <v>0.66755319148936165</v>
      </c>
      <c r="E9">
        <v>2000</v>
      </c>
      <c r="F9">
        <v>0</v>
      </c>
      <c r="G9">
        <v>376</v>
      </c>
      <c r="H9" s="1">
        <f t="shared" si="0"/>
        <v>0</v>
      </c>
      <c r="I9">
        <v>2000</v>
      </c>
      <c r="J9">
        <v>0</v>
      </c>
      <c r="K9">
        <v>376</v>
      </c>
      <c r="L9" s="1">
        <f t="shared" si="1"/>
        <v>0</v>
      </c>
      <c r="M9">
        <v>2000</v>
      </c>
      <c r="N9">
        <v>0</v>
      </c>
      <c r="O9">
        <v>376</v>
      </c>
      <c r="P9" s="1">
        <f t="shared" si="2"/>
        <v>0</v>
      </c>
      <c r="Q9">
        <v>2000</v>
      </c>
      <c r="R9">
        <v>10</v>
      </c>
      <c r="S9">
        <v>376</v>
      </c>
      <c r="T9" s="1">
        <f t="shared" si="3"/>
        <v>2.6595744680851064E-2</v>
      </c>
      <c r="U9">
        <v>2000</v>
      </c>
      <c r="V9">
        <v>2</v>
      </c>
      <c r="W9">
        <v>376</v>
      </c>
      <c r="X9" s="1">
        <f t="shared" si="4"/>
        <v>5.3191489361702126E-3</v>
      </c>
      <c r="Y9">
        <v>2000</v>
      </c>
      <c r="Z9">
        <v>3</v>
      </c>
      <c r="AA9">
        <v>376</v>
      </c>
      <c r="AB9" s="1">
        <f t="shared" si="5"/>
        <v>7.9787234042553185E-3</v>
      </c>
    </row>
    <row r="10" spans="1:28" x14ac:dyDescent="0.25">
      <c r="A10">
        <v>2010</v>
      </c>
      <c r="B10">
        <v>12</v>
      </c>
      <c r="C10">
        <v>20</v>
      </c>
      <c r="D10" s="1">
        <f t="shared" si="6"/>
        <v>0.6</v>
      </c>
      <c r="E10">
        <v>2010</v>
      </c>
      <c r="F10">
        <v>0</v>
      </c>
      <c r="G10">
        <v>20</v>
      </c>
      <c r="H10" s="1">
        <f t="shared" si="0"/>
        <v>0</v>
      </c>
      <c r="I10">
        <v>2010</v>
      </c>
      <c r="J10">
        <v>1</v>
      </c>
      <c r="K10">
        <v>20</v>
      </c>
      <c r="L10" s="1">
        <f t="shared" si="1"/>
        <v>0.05</v>
      </c>
      <c r="M10">
        <v>2010</v>
      </c>
      <c r="N10">
        <v>0</v>
      </c>
      <c r="O10">
        <v>20</v>
      </c>
      <c r="P10" s="1">
        <f t="shared" si="2"/>
        <v>0</v>
      </c>
      <c r="Q10">
        <v>2010</v>
      </c>
      <c r="R10">
        <v>0</v>
      </c>
      <c r="S10">
        <v>20</v>
      </c>
      <c r="T10" s="1">
        <f t="shared" si="3"/>
        <v>0</v>
      </c>
      <c r="U10">
        <v>2010</v>
      </c>
      <c r="V10">
        <v>0</v>
      </c>
      <c r="W10">
        <v>20</v>
      </c>
      <c r="X10" s="1">
        <f t="shared" si="4"/>
        <v>0</v>
      </c>
      <c r="Y10">
        <v>2010</v>
      </c>
      <c r="Z10">
        <v>0</v>
      </c>
      <c r="AA10">
        <v>20</v>
      </c>
      <c r="AB10" s="1">
        <f t="shared" si="5"/>
        <v>0</v>
      </c>
    </row>
    <row r="12" spans="1:28" x14ac:dyDescent="0.25">
      <c r="A12" t="s">
        <v>5</v>
      </c>
      <c r="D12" s="1"/>
      <c r="E12" t="s">
        <v>6</v>
      </c>
      <c r="F12" t="s">
        <v>7</v>
      </c>
      <c r="H12" s="1"/>
      <c r="I12" t="s">
        <v>8</v>
      </c>
      <c r="K12" t="s">
        <v>7</v>
      </c>
      <c r="L12" s="1"/>
      <c r="M12" t="s">
        <v>9</v>
      </c>
      <c r="P12" s="1"/>
      <c r="Q12" t="s">
        <v>10</v>
      </c>
      <c r="T12" s="1"/>
      <c r="U12" t="s">
        <v>18</v>
      </c>
      <c r="Y12" t="s">
        <v>20</v>
      </c>
    </row>
    <row r="13" spans="1:28" x14ac:dyDescent="0.25">
      <c r="A13">
        <v>1930</v>
      </c>
      <c r="B13">
        <v>23</v>
      </c>
      <c r="C13">
        <v>2409</v>
      </c>
      <c r="D13" s="1">
        <f t="shared" ref="D13:D21" si="7">B13/C13</f>
        <v>9.5475300954753015E-3</v>
      </c>
      <c r="E13">
        <v>1930</v>
      </c>
      <c r="F13">
        <v>165</v>
      </c>
      <c r="G13">
        <v>2409</v>
      </c>
      <c r="H13" s="1">
        <f t="shared" ref="H13:H21" si="8">F13/G13</f>
        <v>6.8493150684931503E-2</v>
      </c>
      <c r="I13">
        <v>1930</v>
      </c>
      <c r="J13">
        <v>3</v>
      </c>
      <c r="K13">
        <v>2409</v>
      </c>
      <c r="L13" s="1">
        <f t="shared" ref="L13:L21" si="9">J13/K13</f>
        <v>1.2453300124533001E-3</v>
      </c>
      <c r="M13">
        <v>1930</v>
      </c>
      <c r="N13">
        <v>0</v>
      </c>
      <c r="O13">
        <v>2409</v>
      </c>
      <c r="P13" s="1">
        <f t="shared" ref="P13:P21" si="10">N13/O13</f>
        <v>0</v>
      </c>
      <c r="Q13">
        <v>1930</v>
      </c>
      <c r="R13">
        <v>0</v>
      </c>
      <c r="S13">
        <v>2409</v>
      </c>
      <c r="T13" s="1">
        <f t="shared" ref="T13:T21" si="11">R13/S13</f>
        <v>0</v>
      </c>
      <c r="U13">
        <v>1930</v>
      </c>
      <c r="V13">
        <v>0</v>
      </c>
      <c r="W13">
        <v>2409</v>
      </c>
      <c r="X13" s="1">
        <f t="shared" ref="X13:X21" si="12">V13/W13</f>
        <v>0</v>
      </c>
      <c r="Y13">
        <v>1930</v>
      </c>
      <c r="AA13">
        <v>2409</v>
      </c>
      <c r="AB13" s="1">
        <f t="shared" ref="AB13:AB21" si="13">Z13/AA13</f>
        <v>0</v>
      </c>
    </row>
    <row r="14" spans="1:28" x14ac:dyDescent="0.25">
      <c r="A14" s="2">
        <v>1940</v>
      </c>
      <c r="B14">
        <v>347</v>
      </c>
      <c r="C14">
        <v>2957</v>
      </c>
      <c r="D14" s="1">
        <f t="shared" si="7"/>
        <v>0.11734866418667568</v>
      </c>
      <c r="E14">
        <v>1940</v>
      </c>
      <c r="F14">
        <v>102</v>
      </c>
      <c r="G14">
        <v>2957</v>
      </c>
      <c r="H14" s="1">
        <f t="shared" si="8"/>
        <v>3.4494420020290836E-2</v>
      </c>
      <c r="I14">
        <v>1940</v>
      </c>
      <c r="J14">
        <v>44</v>
      </c>
      <c r="K14">
        <v>2957</v>
      </c>
      <c r="L14" s="1">
        <f t="shared" si="9"/>
        <v>1.4879945891105851E-2</v>
      </c>
      <c r="M14">
        <v>1940</v>
      </c>
      <c r="N14">
        <v>0</v>
      </c>
      <c r="O14">
        <v>2957</v>
      </c>
      <c r="P14" s="1">
        <f t="shared" si="10"/>
        <v>0</v>
      </c>
      <c r="Q14">
        <v>1940</v>
      </c>
      <c r="R14">
        <v>0</v>
      </c>
      <c r="S14">
        <v>2957</v>
      </c>
      <c r="T14" s="1">
        <f t="shared" si="11"/>
        <v>0</v>
      </c>
      <c r="U14">
        <v>1940</v>
      </c>
      <c r="V14">
        <v>0</v>
      </c>
      <c r="W14">
        <v>2957</v>
      </c>
      <c r="X14" s="1">
        <f t="shared" si="12"/>
        <v>0</v>
      </c>
      <c r="Y14">
        <v>1940</v>
      </c>
      <c r="AA14">
        <v>2957</v>
      </c>
      <c r="AB14" s="1">
        <f t="shared" si="13"/>
        <v>0</v>
      </c>
    </row>
    <row r="15" spans="1:28" x14ac:dyDescent="0.25">
      <c r="A15">
        <v>1950</v>
      </c>
      <c r="B15">
        <v>1730</v>
      </c>
      <c r="C15">
        <v>6643</v>
      </c>
      <c r="D15" s="1">
        <f t="shared" si="7"/>
        <v>0.26042450699984948</v>
      </c>
      <c r="E15">
        <v>1950</v>
      </c>
      <c r="F15">
        <v>272</v>
      </c>
      <c r="G15">
        <v>6643</v>
      </c>
      <c r="H15" s="1">
        <f t="shared" si="8"/>
        <v>4.0945356013849167E-2</v>
      </c>
      <c r="I15">
        <v>1950</v>
      </c>
      <c r="J15">
        <v>23</v>
      </c>
      <c r="K15">
        <v>6643</v>
      </c>
      <c r="L15" s="1">
        <f t="shared" si="9"/>
        <v>3.4622911335240101E-3</v>
      </c>
      <c r="M15">
        <v>1950</v>
      </c>
      <c r="N15">
        <v>3</v>
      </c>
      <c r="O15">
        <v>6643</v>
      </c>
      <c r="P15" s="1">
        <f t="shared" si="10"/>
        <v>4.5160319132921871E-4</v>
      </c>
      <c r="Q15">
        <v>1950</v>
      </c>
      <c r="R15">
        <v>16</v>
      </c>
      <c r="S15">
        <v>6643</v>
      </c>
      <c r="T15" s="1">
        <f t="shared" si="11"/>
        <v>2.4085503537558334E-3</v>
      </c>
      <c r="U15">
        <v>1950</v>
      </c>
      <c r="V15">
        <v>0</v>
      </c>
      <c r="W15">
        <v>6643</v>
      </c>
      <c r="X15" s="1">
        <f t="shared" si="12"/>
        <v>0</v>
      </c>
      <c r="Y15">
        <v>1950</v>
      </c>
      <c r="AA15">
        <v>6643</v>
      </c>
      <c r="AB15" s="1">
        <f t="shared" si="13"/>
        <v>0</v>
      </c>
    </row>
    <row r="16" spans="1:28" x14ac:dyDescent="0.25">
      <c r="A16">
        <v>1960</v>
      </c>
      <c r="B16">
        <v>1664</v>
      </c>
      <c r="C16">
        <v>12640</v>
      </c>
      <c r="D16" s="1">
        <f t="shared" si="7"/>
        <v>0.13164556962025317</v>
      </c>
      <c r="E16">
        <v>1960</v>
      </c>
      <c r="F16">
        <v>369</v>
      </c>
      <c r="G16">
        <v>12640</v>
      </c>
      <c r="H16" s="1">
        <f t="shared" si="8"/>
        <v>2.9193037974683544E-2</v>
      </c>
      <c r="I16">
        <v>1960</v>
      </c>
      <c r="J16">
        <v>5</v>
      </c>
      <c r="K16">
        <v>12640</v>
      </c>
      <c r="L16" s="1">
        <f t="shared" si="9"/>
        <v>3.9556962025316455E-4</v>
      </c>
      <c r="M16">
        <v>1960</v>
      </c>
      <c r="N16">
        <v>0</v>
      </c>
      <c r="O16">
        <v>12640</v>
      </c>
      <c r="P16" s="1">
        <f t="shared" si="10"/>
        <v>0</v>
      </c>
      <c r="Q16">
        <v>1960</v>
      </c>
      <c r="R16">
        <v>49</v>
      </c>
      <c r="S16">
        <v>12640</v>
      </c>
      <c r="T16" s="1">
        <f t="shared" si="11"/>
        <v>3.8765822784810125E-3</v>
      </c>
      <c r="U16">
        <v>1960</v>
      </c>
      <c r="V16">
        <v>51</v>
      </c>
      <c r="W16">
        <v>12640</v>
      </c>
      <c r="X16" s="1">
        <f t="shared" si="12"/>
        <v>4.0348101265822783E-3</v>
      </c>
      <c r="Y16">
        <v>1960</v>
      </c>
      <c r="Z16">
        <v>21</v>
      </c>
      <c r="AA16">
        <v>12640</v>
      </c>
      <c r="AB16" s="1">
        <f t="shared" si="13"/>
        <v>1.6613924050632911E-3</v>
      </c>
    </row>
    <row r="17" spans="1:28" x14ac:dyDescent="0.25">
      <c r="A17">
        <v>1970</v>
      </c>
      <c r="B17">
        <v>714</v>
      </c>
      <c r="C17">
        <v>7996</v>
      </c>
      <c r="D17" s="1">
        <f t="shared" si="7"/>
        <v>8.9294647323661824E-2</v>
      </c>
      <c r="E17">
        <v>1970</v>
      </c>
      <c r="F17">
        <v>62</v>
      </c>
      <c r="G17">
        <v>7996</v>
      </c>
      <c r="H17" s="1">
        <f t="shared" si="8"/>
        <v>7.7538769384692344E-3</v>
      </c>
      <c r="I17">
        <v>1970</v>
      </c>
      <c r="J17">
        <v>0</v>
      </c>
      <c r="K17">
        <v>7996</v>
      </c>
      <c r="L17" s="1">
        <f t="shared" si="9"/>
        <v>0</v>
      </c>
      <c r="M17">
        <v>1970</v>
      </c>
      <c r="N17">
        <v>0</v>
      </c>
      <c r="O17">
        <v>7996</v>
      </c>
      <c r="P17" s="1">
        <f t="shared" si="10"/>
        <v>0</v>
      </c>
      <c r="Q17">
        <v>1970</v>
      </c>
      <c r="R17">
        <v>12</v>
      </c>
      <c r="S17">
        <v>7996</v>
      </c>
      <c r="T17" s="1">
        <f t="shared" si="11"/>
        <v>1.5007503751875938E-3</v>
      </c>
      <c r="U17">
        <v>1970</v>
      </c>
      <c r="V17">
        <v>198</v>
      </c>
      <c r="W17">
        <v>7996</v>
      </c>
      <c r="X17" s="1">
        <f t="shared" si="12"/>
        <v>2.4762381190595296E-2</v>
      </c>
      <c r="Y17">
        <v>1970</v>
      </c>
      <c r="Z17">
        <v>46</v>
      </c>
      <c r="AA17">
        <v>7996</v>
      </c>
      <c r="AB17" s="1">
        <f t="shared" si="13"/>
        <v>5.75287643821911E-3</v>
      </c>
    </row>
    <row r="18" spans="1:28" x14ac:dyDescent="0.25">
      <c r="A18">
        <v>1980</v>
      </c>
      <c r="B18">
        <v>449</v>
      </c>
      <c r="C18">
        <v>6083</v>
      </c>
      <c r="D18" s="1">
        <f t="shared" si="7"/>
        <v>7.3812263685681404E-2</v>
      </c>
      <c r="E18">
        <v>1980</v>
      </c>
      <c r="F18">
        <v>29</v>
      </c>
      <c r="G18">
        <v>6083</v>
      </c>
      <c r="H18" s="1">
        <f t="shared" si="8"/>
        <v>4.7673845142199569E-3</v>
      </c>
      <c r="I18">
        <v>1980</v>
      </c>
      <c r="J18">
        <v>0</v>
      </c>
      <c r="K18">
        <v>6083</v>
      </c>
      <c r="L18" s="1">
        <f t="shared" si="9"/>
        <v>0</v>
      </c>
      <c r="M18">
        <v>1980</v>
      </c>
      <c r="N18">
        <v>0</v>
      </c>
      <c r="O18">
        <v>6083</v>
      </c>
      <c r="P18" s="1">
        <f t="shared" si="10"/>
        <v>0</v>
      </c>
      <c r="Q18">
        <v>1980</v>
      </c>
      <c r="R18">
        <v>0</v>
      </c>
      <c r="S18">
        <v>6083</v>
      </c>
      <c r="T18" s="1">
        <f t="shared" si="11"/>
        <v>0</v>
      </c>
      <c r="U18">
        <v>1980</v>
      </c>
      <c r="V18">
        <v>162</v>
      </c>
      <c r="W18">
        <v>6083</v>
      </c>
      <c r="X18" s="1">
        <f t="shared" si="12"/>
        <v>2.6631596251849417E-2</v>
      </c>
      <c r="Y18">
        <v>1980</v>
      </c>
      <c r="Z18">
        <v>22</v>
      </c>
      <c r="AA18">
        <v>6083</v>
      </c>
      <c r="AB18" s="1">
        <f t="shared" si="13"/>
        <v>3.616636528028933E-3</v>
      </c>
    </row>
    <row r="19" spans="1:28" x14ac:dyDescent="0.25">
      <c r="A19">
        <v>1990</v>
      </c>
      <c r="B19">
        <v>534</v>
      </c>
      <c r="C19">
        <v>3646</v>
      </c>
      <c r="D19" s="1">
        <f t="shared" si="7"/>
        <v>0.14646187602852442</v>
      </c>
      <c r="E19">
        <v>1990</v>
      </c>
      <c r="F19">
        <v>11</v>
      </c>
      <c r="G19">
        <v>3646</v>
      </c>
      <c r="H19" s="1">
        <f t="shared" si="8"/>
        <v>3.0170049369171695E-3</v>
      </c>
      <c r="I19">
        <v>1990</v>
      </c>
      <c r="J19">
        <v>1</v>
      </c>
      <c r="K19">
        <v>3646</v>
      </c>
      <c r="L19" s="1">
        <f t="shared" si="9"/>
        <v>2.7427317608337906E-4</v>
      </c>
      <c r="M19">
        <v>1990</v>
      </c>
      <c r="N19">
        <v>0</v>
      </c>
      <c r="O19">
        <v>3646</v>
      </c>
      <c r="P19" s="1">
        <f t="shared" si="10"/>
        <v>0</v>
      </c>
      <c r="Q19">
        <v>1990</v>
      </c>
      <c r="R19">
        <v>1</v>
      </c>
      <c r="S19">
        <v>3646</v>
      </c>
      <c r="T19" s="1">
        <f t="shared" si="11"/>
        <v>2.7427317608337906E-4</v>
      </c>
      <c r="U19">
        <v>1990</v>
      </c>
      <c r="V19">
        <v>264</v>
      </c>
      <c r="W19">
        <v>3646</v>
      </c>
      <c r="X19" s="1">
        <f t="shared" si="12"/>
        <v>7.2408118486012071E-2</v>
      </c>
      <c r="Y19">
        <v>1990</v>
      </c>
      <c r="Z19">
        <v>5</v>
      </c>
      <c r="AA19">
        <v>3646</v>
      </c>
      <c r="AB19" s="1">
        <f t="shared" si="13"/>
        <v>1.3713658804168952E-3</v>
      </c>
    </row>
    <row r="20" spans="1:28" x14ac:dyDescent="0.25">
      <c r="A20">
        <v>2000</v>
      </c>
      <c r="B20">
        <v>63</v>
      </c>
      <c r="C20">
        <v>376</v>
      </c>
      <c r="D20" s="1">
        <f t="shared" si="7"/>
        <v>0.16755319148936171</v>
      </c>
      <c r="E20">
        <v>2000</v>
      </c>
      <c r="F20">
        <v>0</v>
      </c>
      <c r="G20">
        <v>376</v>
      </c>
      <c r="H20" s="1">
        <f t="shared" si="8"/>
        <v>0</v>
      </c>
      <c r="I20">
        <v>2000</v>
      </c>
      <c r="J20">
        <v>0</v>
      </c>
      <c r="K20">
        <v>376</v>
      </c>
      <c r="L20" s="1">
        <f t="shared" si="9"/>
        <v>0</v>
      </c>
      <c r="M20">
        <v>2000</v>
      </c>
      <c r="N20">
        <v>0</v>
      </c>
      <c r="O20">
        <v>376</v>
      </c>
      <c r="P20" s="1">
        <f t="shared" si="10"/>
        <v>0</v>
      </c>
      <c r="Q20">
        <v>2000</v>
      </c>
      <c r="R20">
        <v>1</v>
      </c>
      <c r="S20">
        <v>376</v>
      </c>
      <c r="T20" s="1">
        <f t="shared" si="11"/>
        <v>2.6595744680851063E-3</v>
      </c>
      <c r="U20">
        <v>2000</v>
      </c>
      <c r="V20">
        <v>34</v>
      </c>
      <c r="W20">
        <v>376</v>
      </c>
      <c r="X20" s="1">
        <f t="shared" si="12"/>
        <v>9.0425531914893623E-2</v>
      </c>
      <c r="Y20">
        <v>2000</v>
      </c>
      <c r="AA20">
        <v>376</v>
      </c>
      <c r="AB20" s="1">
        <f t="shared" si="13"/>
        <v>0</v>
      </c>
    </row>
    <row r="21" spans="1:28" x14ac:dyDescent="0.25">
      <c r="A21">
        <v>2010</v>
      </c>
      <c r="B21">
        <v>6</v>
      </c>
      <c r="C21">
        <v>20</v>
      </c>
      <c r="D21" s="1">
        <f t="shared" si="7"/>
        <v>0.3</v>
      </c>
      <c r="E21">
        <v>2010</v>
      </c>
      <c r="F21">
        <v>0</v>
      </c>
      <c r="G21">
        <v>20</v>
      </c>
      <c r="H21" s="1">
        <f t="shared" si="8"/>
        <v>0</v>
      </c>
      <c r="I21">
        <v>2010</v>
      </c>
      <c r="J21">
        <v>0</v>
      </c>
      <c r="K21">
        <v>20</v>
      </c>
      <c r="L21" s="1">
        <f t="shared" si="9"/>
        <v>0</v>
      </c>
      <c r="M21">
        <v>2010</v>
      </c>
      <c r="N21">
        <v>0</v>
      </c>
      <c r="O21">
        <v>20</v>
      </c>
      <c r="P21" s="1">
        <f t="shared" si="10"/>
        <v>0</v>
      </c>
      <c r="Q21">
        <v>2010</v>
      </c>
      <c r="R21">
        <v>0</v>
      </c>
      <c r="S21">
        <v>20</v>
      </c>
      <c r="T21" s="1">
        <f t="shared" si="11"/>
        <v>0</v>
      </c>
      <c r="U21">
        <v>2010</v>
      </c>
      <c r="V21">
        <v>1</v>
      </c>
      <c r="W21">
        <v>20</v>
      </c>
      <c r="X21" s="1">
        <f t="shared" si="12"/>
        <v>0.05</v>
      </c>
      <c r="Y21">
        <v>2010</v>
      </c>
      <c r="AA21">
        <v>20</v>
      </c>
      <c r="AB21" s="1">
        <f t="shared" si="13"/>
        <v>0</v>
      </c>
    </row>
    <row r="23" spans="1:28" x14ac:dyDescent="0.25">
      <c r="A23" t="s">
        <v>11</v>
      </c>
      <c r="D23" s="1"/>
      <c r="E23" t="s">
        <v>12</v>
      </c>
      <c r="H23" s="1"/>
      <c r="I23" t="s">
        <v>13</v>
      </c>
      <c r="L23" s="1"/>
      <c r="M23" t="s">
        <v>14</v>
      </c>
      <c r="P23" s="1"/>
      <c r="Q23" t="s">
        <v>15</v>
      </c>
      <c r="T23" s="1"/>
      <c r="U23" t="s">
        <v>17</v>
      </c>
      <c r="X23" s="1"/>
    </row>
    <row r="24" spans="1:28" x14ac:dyDescent="0.25">
      <c r="A24">
        <v>1930</v>
      </c>
      <c r="B24">
        <v>0</v>
      </c>
      <c r="C24">
        <v>2409</v>
      </c>
      <c r="D24" s="1">
        <f t="shared" ref="D24:D32" si="14">B24/C24</f>
        <v>0</v>
      </c>
      <c r="E24">
        <v>1930</v>
      </c>
      <c r="F24">
        <v>619</v>
      </c>
      <c r="G24">
        <v>2409</v>
      </c>
      <c r="H24" s="1">
        <f t="shared" ref="H24:H32" si="15">F24/G24</f>
        <v>0.25695309256953092</v>
      </c>
      <c r="I24">
        <v>1930</v>
      </c>
      <c r="J24">
        <v>47</v>
      </c>
      <c r="K24">
        <v>2409</v>
      </c>
      <c r="L24" s="1">
        <f t="shared" ref="L24:L32" si="16">J24/K24</f>
        <v>1.9510170195101702E-2</v>
      </c>
      <c r="M24">
        <v>1930</v>
      </c>
      <c r="N24">
        <v>0</v>
      </c>
      <c r="O24">
        <v>2409</v>
      </c>
      <c r="P24" s="1">
        <f t="shared" ref="P24:P32" si="17">N24/O24</f>
        <v>0</v>
      </c>
      <c r="Q24">
        <v>1930</v>
      </c>
      <c r="R24">
        <v>15</v>
      </c>
      <c r="S24">
        <v>2409</v>
      </c>
      <c r="T24" s="1">
        <f t="shared" ref="T24:T32" si="18">R24/S24</f>
        <v>6.2266500622665004E-3</v>
      </c>
      <c r="U24">
        <v>1930</v>
      </c>
      <c r="V24">
        <v>633</v>
      </c>
      <c r="W24">
        <v>2409</v>
      </c>
      <c r="X24" s="1">
        <f t="shared" ref="X24:X32" si="19">V24/W24</f>
        <v>0.26276463262764632</v>
      </c>
    </row>
    <row r="25" spans="1:28" x14ac:dyDescent="0.25">
      <c r="A25">
        <v>1940</v>
      </c>
      <c r="B25">
        <v>4</v>
      </c>
      <c r="C25">
        <v>2957</v>
      </c>
      <c r="D25" s="1">
        <f t="shared" si="14"/>
        <v>1.3527223537368955E-3</v>
      </c>
      <c r="E25">
        <v>1940</v>
      </c>
      <c r="F25">
        <v>379</v>
      </c>
      <c r="G25">
        <v>2957</v>
      </c>
      <c r="H25" s="1">
        <f t="shared" si="15"/>
        <v>0.12817044301657085</v>
      </c>
      <c r="I25">
        <v>1940</v>
      </c>
      <c r="J25">
        <v>10</v>
      </c>
      <c r="K25">
        <v>2957</v>
      </c>
      <c r="L25" s="1">
        <f t="shared" si="16"/>
        <v>3.3818058843422386E-3</v>
      </c>
      <c r="M25">
        <v>1940</v>
      </c>
      <c r="N25">
        <v>0</v>
      </c>
      <c r="O25">
        <v>2957</v>
      </c>
      <c r="P25" s="1">
        <f t="shared" si="17"/>
        <v>0</v>
      </c>
      <c r="Q25">
        <v>1940</v>
      </c>
      <c r="R25">
        <v>7</v>
      </c>
      <c r="S25">
        <v>2957</v>
      </c>
      <c r="T25" s="1">
        <f t="shared" si="18"/>
        <v>2.3672641190395673E-3</v>
      </c>
      <c r="U25">
        <v>1940</v>
      </c>
      <c r="V25">
        <v>945</v>
      </c>
      <c r="W25">
        <v>2957</v>
      </c>
      <c r="X25" s="1">
        <f t="shared" si="19"/>
        <v>0.31958065607034158</v>
      </c>
    </row>
    <row r="26" spans="1:28" x14ac:dyDescent="0.25">
      <c r="A26">
        <v>1950</v>
      </c>
      <c r="B26">
        <v>28</v>
      </c>
      <c r="C26">
        <v>6643</v>
      </c>
      <c r="D26" s="1">
        <f t="shared" si="14"/>
        <v>4.2149631190727078E-3</v>
      </c>
      <c r="E26">
        <v>1950</v>
      </c>
      <c r="F26">
        <v>294</v>
      </c>
      <c r="G26">
        <v>6643</v>
      </c>
      <c r="H26" s="1">
        <f t="shared" si="15"/>
        <v>4.4257112750263436E-2</v>
      </c>
      <c r="I26">
        <v>1950</v>
      </c>
      <c r="J26">
        <v>96</v>
      </c>
      <c r="K26">
        <v>6643</v>
      </c>
      <c r="L26" s="1">
        <f t="shared" si="16"/>
        <v>1.4451302122534999E-2</v>
      </c>
      <c r="M26">
        <v>1950</v>
      </c>
      <c r="N26">
        <v>0</v>
      </c>
      <c r="O26">
        <v>6643</v>
      </c>
      <c r="P26" s="1">
        <f t="shared" si="17"/>
        <v>0</v>
      </c>
      <c r="Q26">
        <v>1950</v>
      </c>
      <c r="R26">
        <v>31</v>
      </c>
      <c r="S26">
        <v>6643</v>
      </c>
      <c r="T26" s="1">
        <f t="shared" si="18"/>
        <v>4.6665663104019268E-3</v>
      </c>
      <c r="U26">
        <v>1950</v>
      </c>
      <c r="V26">
        <v>630</v>
      </c>
      <c r="W26">
        <v>6643</v>
      </c>
      <c r="X26" s="1">
        <f t="shared" si="19"/>
        <v>9.4836670179135926E-2</v>
      </c>
    </row>
    <row r="27" spans="1:28" x14ac:dyDescent="0.25">
      <c r="A27">
        <v>1960</v>
      </c>
      <c r="B27">
        <v>411</v>
      </c>
      <c r="C27">
        <v>12640</v>
      </c>
      <c r="D27" s="1">
        <f t="shared" si="14"/>
        <v>3.2515822784810126E-2</v>
      </c>
      <c r="E27">
        <v>1960</v>
      </c>
      <c r="F27">
        <v>52</v>
      </c>
      <c r="G27">
        <v>12640</v>
      </c>
      <c r="H27" s="1">
        <f t="shared" si="15"/>
        <v>4.1139240506329116E-3</v>
      </c>
      <c r="I27">
        <v>1960</v>
      </c>
      <c r="J27">
        <v>16</v>
      </c>
      <c r="K27">
        <v>12640</v>
      </c>
      <c r="L27" s="1">
        <f t="shared" si="16"/>
        <v>1.2658227848101266E-3</v>
      </c>
      <c r="M27">
        <v>1960</v>
      </c>
      <c r="N27">
        <v>0</v>
      </c>
      <c r="O27">
        <v>12640</v>
      </c>
      <c r="P27" s="1">
        <f t="shared" si="17"/>
        <v>0</v>
      </c>
      <c r="Q27">
        <v>1960</v>
      </c>
      <c r="R27">
        <v>38</v>
      </c>
      <c r="S27">
        <v>12640</v>
      </c>
      <c r="T27" s="1">
        <f t="shared" si="18"/>
        <v>3.0063291139240506E-3</v>
      </c>
      <c r="U27">
        <v>1960</v>
      </c>
      <c r="V27">
        <v>361</v>
      </c>
      <c r="W27">
        <v>12640</v>
      </c>
      <c r="X27" s="1">
        <f t="shared" si="19"/>
        <v>2.8560126582278481E-2</v>
      </c>
    </row>
    <row r="28" spans="1:28" x14ac:dyDescent="0.25">
      <c r="A28">
        <v>1970</v>
      </c>
      <c r="B28">
        <v>243</v>
      </c>
      <c r="C28">
        <v>7996</v>
      </c>
      <c r="D28" s="1">
        <f t="shared" si="14"/>
        <v>3.0390195097548773E-2</v>
      </c>
      <c r="E28">
        <v>1970</v>
      </c>
      <c r="F28">
        <v>58</v>
      </c>
      <c r="G28">
        <v>7996</v>
      </c>
      <c r="H28" s="1">
        <f t="shared" si="15"/>
        <v>7.2536268134067031E-3</v>
      </c>
      <c r="I28">
        <v>1970</v>
      </c>
      <c r="J28">
        <v>12</v>
      </c>
      <c r="K28">
        <v>7996</v>
      </c>
      <c r="L28" s="1">
        <f t="shared" si="16"/>
        <v>1.5007503751875938E-3</v>
      </c>
      <c r="M28">
        <v>1970</v>
      </c>
      <c r="N28">
        <v>1</v>
      </c>
      <c r="O28">
        <v>7996</v>
      </c>
      <c r="P28" s="1">
        <f t="shared" si="17"/>
        <v>1.2506253126563281E-4</v>
      </c>
      <c r="Q28">
        <v>1970</v>
      </c>
      <c r="R28">
        <v>42</v>
      </c>
      <c r="S28">
        <v>7996</v>
      </c>
      <c r="T28" s="1">
        <f t="shared" si="18"/>
        <v>5.2526263131565786E-3</v>
      </c>
      <c r="U28">
        <v>1970</v>
      </c>
      <c r="V28">
        <v>109</v>
      </c>
      <c r="W28">
        <v>7996</v>
      </c>
      <c r="X28" s="1">
        <f t="shared" si="19"/>
        <v>1.3631815907953976E-2</v>
      </c>
    </row>
    <row r="29" spans="1:28" x14ac:dyDescent="0.25">
      <c r="A29">
        <v>1980</v>
      </c>
      <c r="B29">
        <v>85</v>
      </c>
      <c r="C29">
        <v>6083</v>
      </c>
      <c r="D29" s="1">
        <f t="shared" si="14"/>
        <v>1.3973368403748151E-2</v>
      </c>
      <c r="E29">
        <v>1980</v>
      </c>
      <c r="F29">
        <v>11</v>
      </c>
      <c r="G29">
        <v>6083</v>
      </c>
      <c r="H29" s="1">
        <f t="shared" si="15"/>
        <v>1.8083182640144665E-3</v>
      </c>
      <c r="I29">
        <v>1980</v>
      </c>
      <c r="J29">
        <v>2</v>
      </c>
      <c r="K29">
        <v>6083</v>
      </c>
      <c r="L29" s="1">
        <f t="shared" si="16"/>
        <v>3.2878513891172121E-4</v>
      </c>
      <c r="M29">
        <v>1980</v>
      </c>
      <c r="N29">
        <v>1</v>
      </c>
      <c r="O29">
        <v>6083</v>
      </c>
      <c r="P29" s="1">
        <f t="shared" si="17"/>
        <v>1.6439256945586061E-4</v>
      </c>
      <c r="Q29">
        <v>1980</v>
      </c>
      <c r="R29">
        <v>85</v>
      </c>
      <c r="S29">
        <v>6083</v>
      </c>
      <c r="T29" s="1">
        <f t="shared" si="18"/>
        <v>1.3973368403748151E-2</v>
      </c>
      <c r="U29">
        <v>1980</v>
      </c>
      <c r="V29">
        <v>26</v>
      </c>
      <c r="W29">
        <v>6083</v>
      </c>
      <c r="X29" s="1">
        <f t="shared" si="19"/>
        <v>4.2742068058523753E-3</v>
      </c>
    </row>
    <row r="30" spans="1:28" x14ac:dyDescent="0.25">
      <c r="A30">
        <v>1990</v>
      </c>
      <c r="B30">
        <v>27</v>
      </c>
      <c r="C30">
        <v>3646</v>
      </c>
      <c r="D30" s="1">
        <f t="shared" si="14"/>
        <v>7.405375754251234E-3</v>
      </c>
      <c r="E30">
        <v>1990</v>
      </c>
      <c r="F30">
        <v>1</v>
      </c>
      <c r="G30">
        <v>3646</v>
      </c>
      <c r="H30" s="1">
        <f t="shared" si="15"/>
        <v>2.7427317608337906E-4</v>
      </c>
      <c r="I30">
        <v>1990</v>
      </c>
      <c r="J30">
        <v>0</v>
      </c>
      <c r="K30">
        <v>3646</v>
      </c>
      <c r="L30" s="1">
        <f t="shared" si="16"/>
        <v>0</v>
      </c>
      <c r="M30">
        <v>1990</v>
      </c>
      <c r="N30">
        <v>0</v>
      </c>
      <c r="O30">
        <v>3646</v>
      </c>
      <c r="P30" s="1">
        <f t="shared" si="17"/>
        <v>0</v>
      </c>
      <c r="Q30">
        <v>1990</v>
      </c>
      <c r="R30">
        <v>25</v>
      </c>
      <c r="S30">
        <v>3646</v>
      </c>
      <c r="T30" s="1">
        <f t="shared" si="18"/>
        <v>6.856829402084476E-3</v>
      </c>
      <c r="U30">
        <v>1990</v>
      </c>
      <c r="V30">
        <v>12</v>
      </c>
      <c r="W30">
        <v>3646</v>
      </c>
      <c r="X30" s="1">
        <f t="shared" si="19"/>
        <v>3.2912781130005485E-3</v>
      </c>
    </row>
    <row r="31" spans="1:28" x14ac:dyDescent="0.25">
      <c r="A31">
        <v>2000</v>
      </c>
      <c r="B31">
        <v>8</v>
      </c>
      <c r="C31">
        <v>3646</v>
      </c>
      <c r="D31" s="1">
        <f t="shared" si="14"/>
        <v>2.1941854086670325E-3</v>
      </c>
      <c r="E31">
        <v>2000</v>
      </c>
      <c r="F31">
        <v>0</v>
      </c>
      <c r="G31">
        <v>376</v>
      </c>
      <c r="H31" s="1">
        <f t="shared" si="15"/>
        <v>0</v>
      </c>
      <c r="I31">
        <v>2000</v>
      </c>
      <c r="J31">
        <v>0</v>
      </c>
      <c r="K31">
        <v>376</v>
      </c>
      <c r="L31" s="1">
        <f t="shared" si="16"/>
        <v>0</v>
      </c>
      <c r="M31">
        <v>2000</v>
      </c>
      <c r="N31">
        <v>0</v>
      </c>
      <c r="O31">
        <v>376</v>
      </c>
      <c r="P31" s="1">
        <f t="shared" si="17"/>
        <v>0</v>
      </c>
      <c r="Q31">
        <v>2000</v>
      </c>
      <c r="R31">
        <v>4</v>
      </c>
      <c r="S31">
        <v>376</v>
      </c>
      <c r="T31" s="1">
        <f t="shared" si="18"/>
        <v>1.0638297872340425E-2</v>
      </c>
      <c r="U31">
        <v>2000</v>
      </c>
      <c r="V31">
        <v>0</v>
      </c>
      <c r="W31">
        <v>376</v>
      </c>
      <c r="X31" s="1">
        <f t="shared" si="19"/>
        <v>0</v>
      </c>
    </row>
    <row r="32" spans="1:28" x14ac:dyDescent="0.25">
      <c r="A32">
        <v>2010</v>
      </c>
      <c r="B32">
        <v>0</v>
      </c>
      <c r="C32">
        <v>20</v>
      </c>
      <c r="D32" s="1">
        <f t="shared" si="14"/>
        <v>0</v>
      </c>
      <c r="E32">
        <v>2010</v>
      </c>
      <c r="F32">
        <v>0</v>
      </c>
      <c r="G32">
        <v>20</v>
      </c>
      <c r="H32" s="1">
        <f t="shared" si="15"/>
        <v>0</v>
      </c>
      <c r="I32">
        <v>2010</v>
      </c>
      <c r="J32">
        <v>0</v>
      </c>
      <c r="K32">
        <v>20</v>
      </c>
      <c r="L32" s="1">
        <f t="shared" si="16"/>
        <v>0</v>
      </c>
      <c r="M32">
        <v>2010</v>
      </c>
      <c r="N32">
        <v>0</v>
      </c>
      <c r="O32">
        <v>20</v>
      </c>
      <c r="P32" s="1">
        <f t="shared" si="17"/>
        <v>0</v>
      </c>
      <c r="Q32">
        <v>2010</v>
      </c>
      <c r="R32">
        <v>0</v>
      </c>
      <c r="S32">
        <v>20</v>
      </c>
      <c r="T32" s="1">
        <f t="shared" si="18"/>
        <v>0</v>
      </c>
      <c r="U32">
        <v>2010</v>
      </c>
      <c r="V32">
        <v>0</v>
      </c>
      <c r="W32">
        <v>20</v>
      </c>
      <c r="X32" s="1">
        <f t="shared" si="19"/>
        <v>0</v>
      </c>
    </row>
    <row r="34" spans="1:24" x14ac:dyDescent="0.25">
      <c r="B34" t="s">
        <v>21</v>
      </c>
      <c r="C34" t="s">
        <v>24</v>
      </c>
      <c r="D34" t="s">
        <v>25</v>
      </c>
      <c r="E34" t="s">
        <v>26</v>
      </c>
      <c r="F34" t="s">
        <v>27</v>
      </c>
      <c r="G34" t="s">
        <v>29</v>
      </c>
      <c r="H34" t="s">
        <v>16</v>
      </c>
      <c r="I34" t="s">
        <v>17</v>
      </c>
      <c r="J34" t="s">
        <v>30</v>
      </c>
      <c r="K34" t="s">
        <v>32</v>
      </c>
      <c r="L34" t="s">
        <v>5</v>
      </c>
      <c r="M34" t="s">
        <v>33</v>
      </c>
      <c r="N34" t="s">
        <v>34</v>
      </c>
      <c r="O34" t="s">
        <v>35</v>
      </c>
      <c r="P34" t="s">
        <v>11</v>
      </c>
      <c r="Q34" t="s">
        <v>22</v>
      </c>
      <c r="R34" t="s">
        <v>23</v>
      </c>
      <c r="S34" t="s">
        <v>31</v>
      </c>
      <c r="T34" t="s">
        <v>28</v>
      </c>
      <c r="U34" t="s">
        <v>14</v>
      </c>
    </row>
    <row r="35" spans="1:24" x14ac:dyDescent="0.25">
      <c r="A35">
        <v>1930</v>
      </c>
      <c r="B35" s="1">
        <f>336/2409</f>
        <v>0.13947696139476962</v>
      </c>
      <c r="C35" s="1">
        <v>1.61892901618929E-2</v>
      </c>
      <c r="D35" s="1">
        <v>9.1324200913242004E-3</v>
      </c>
      <c r="E35" s="1">
        <v>0.17559153175591533</v>
      </c>
      <c r="F35" s="1">
        <v>1.2453300124533001E-3</v>
      </c>
      <c r="G35" s="1">
        <v>6.8493150684931503E-2</v>
      </c>
      <c r="H35" s="1">
        <v>9.5475300954753015E-3</v>
      </c>
      <c r="I35" s="1">
        <v>0.26276463262764632</v>
      </c>
      <c r="J35" s="1">
        <v>1.6604400166044003E-2</v>
      </c>
      <c r="K35" s="1">
        <v>8.717310087173101E-3</v>
      </c>
      <c r="L35" s="1">
        <v>9.5475300954753015E-3</v>
      </c>
      <c r="M35" s="1">
        <f>15/2409</f>
        <v>6.2266500622665004E-3</v>
      </c>
      <c r="N35" s="1">
        <f>47/2409</f>
        <v>1.9510170195101702E-2</v>
      </c>
      <c r="O35" s="1">
        <f>619/2409</f>
        <v>0.25695309256953092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f>SUM(B35:U35)</f>
        <v>1</v>
      </c>
      <c r="W35" s="1"/>
      <c r="X35" s="1"/>
    </row>
    <row r="36" spans="1:24" x14ac:dyDescent="0.25">
      <c r="A36">
        <v>1940</v>
      </c>
      <c r="B36" s="1">
        <v>0.14271220831924247</v>
      </c>
      <c r="C36" s="1">
        <v>3.3818058843422386E-3</v>
      </c>
      <c r="D36" s="1">
        <v>2.7054447074737909E-3</v>
      </c>
      <c r="E36" s="1">
        <v>0.16638484950963814</v>
      </c>
      <c r="F36" s="1">
        <v>1.4879945891105851E-2</v>
      </c>
      <c r="G36" s="1">
        <v>3.4494420020290836E-2</v>
      </c>
      <c r="H36" s="1">
        <v>8.4545147108555964E-3</v>
      </c>
      <c r="I36" s="1">
        <v>0.31958065607034158</v>
      </c>
      <c r="J36" s="1">
        <v>3.2465336489685491E-2</v>
      </c>
      <c r="K36" s="1">
        <v>2.2319918836658775E-2</v>
      </c>
      <c r="L36" s="1">
        <v>0.11734866418667568</v>
      </c>
      <c r="M36" s="1">
        <f>7/2957</f>
        <v>2.3672641190395673E-3</v>
      </c>
      <c r="N36" s="1">
        <v>3.3818058843422386E-3</v>
      </c>
      <c r="O36" s="1">
        <v>0.12817044301657085</v>
      </c>
      <c r="P36" s="1">
        <v>1.3527223537368955E-3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f t="shared" ref="V36:V43" si="20">SUM(B36:U36)</f>
        <v>1</v>
      </c>
      <c r="W36" s="1"/>
      <c r="X36" s="1"/>
    </row>
    <row r="37" spans="1:24" x14ac:dyDescent="0.25">
      <c r="A37">
        <v>1950</v>
      </c>
      <c r="B37" s="1">
        <v>6.1116965226554271E-2</v>
      </c>
      <c r="C37" s="1">
        <v>6.0213758843895835E-4</v>
      </c>
      <c r="D37" s="1">
        <v>3.1612223393045311E-3</v>
      </c>
      <c r="E37" s="1">
        <v>0.12268553364443775</v>
      </c>
      <c r="F37" s="1">
        <v>3.4622911335240101E-3</v>
      </c>
      <c r="G37" s="1">
        <v>4.0945356013849167E-2</v>
      </c>
      <c r="H37" s="1">
        <v>1.0085804606352552E-2</v>
      </c>
      <c r="I37" s="1">
        <v>9.4836670179135926E-2</v>
      </c>
      <c r="J37" s="1">
        <v>2.1526418786692758E-2</v>
      </c>
      <c r="K37" s="1">
        <v>0.31070299563450249</v>
      </c>
      <c r="L37" s="1">
        <v>0.26042450699984948</v>
      </c>
      <c r="M37" s="1">
        <f>31/6643</f>
        <v>4.6665663104019268E-3</v>
      </c>
      <c r="N37" s="1">
        <v>1.4451302122534999E-2</v>
      </c>
      <c r="O37" s="1">
        <v>4.4257112750263436E-2</v>
      </c>
      <c r="P37" s="1">
        <v>4.2149631190727078E-3</v>
      </c>
      <c r="Q37" s="1">
        <v>2.4085503537558334E-3</v>
      </c>
      <c r="R37" s="1">
        <v>4.5160319132921871E-4</v>
      </c>
      <c r="S37" s="1">
        <v>0</v>
      </c>
      <c r="T37" s="1">
        <v>0</v>
      </c>
      <c r="U37" s="1">
        <v>0</v>
      </c>
      <c r="V37" s="1">
        <f t="shared" si="20"/>
        <v>1</v>
      </c>
      <c r="W37" s="1"/>
      <c r="X37" s="1"/>
    </row>
    <row r="38" spans="1:24" x14ac:dyDescent="0.25">
      <c r="A38">
        <v>1960</v>
      </c>
      <c r="B38" s="1">
        <v>4.1930379746835441E-3</v>
      </c>
      <c r="C38" s="1">
        <v>3.9556962025316458E-3</v>
      </c>
      <c r="D38" s="1">
        <v>4.588607594936709E-3</v>
      </c>
      <c r="E38" s="1">
        <v>4.3433544303797471E-2</v>
      </c>
      <c r="F38" s="1">
        <v>3.9556962025316455E-4</v>
      </c>
      <c r="G38" s="1">
        <v>2.9193037974683544E-2</v>
      </c>
      <c r="H38" s="1">
        <v>1.1155063291139241E-2</v>
      </c>
      <c r="I38" s="1">
        <v>2.8560126582278481E-2</v>
      </c>
      <c r="J38" s="1">
        <v>1.2500000000000001E-2</v>
      </c>
      <c r="K38" s="1">
        <v>0.6799050632911392</v>
      </c>
      <c r="L38" s="1">
        <v>0.13164556962025317</v>
      </c>
      <c r="M38" s="1">
        <f>38/12640</f>
        <v>3.0063291139240506E-3</v>
      </c>
      <c r="N38" s="1">
        <v>1.2658227848101266E-3</v>
      </c>
      <c r="O38" s="1">
        <v>4.1139240506329116E-3</v>
      </c>
      <c r="P38" s="1">
        <v>3.2515822784810126E-2</v>
      </c>
      <c r="Q38" s="1">
        <v>3.8765822784810125E-3</v>
      </c>
      <c r="R38" s="1">
        <v>0</v>
      </c>
      <c r="S38" s="1">
        <v>1.6613924050632911E-3</v>
      </c>
      <c r="T38" s="1">
        <v>4.0348101265822783E-3</v>
      </c>
      <c r="U38" s="1">
        <v>0</v>
      </c>
      <c r="V38" s="1">
        <f t="shared" si="20"/>
        <v>1</v>
      </c>
      <c r="W38" s="1"/>
      <c r="X38" s="1"/>
    </row>
    <row r="39" spans="1:24" x14ac:dyDescent="0.25">
      <c r="A39">
        <v>1970</v>
      </c>
      <c r="B39" s="1">
        <v>2.3761880940470236E-3</v>
      </c>
      <c r="C39" s="1">
        <v>3.7518759379689845E-4</v>
      </c>
      <c r="D39" s="1">
        <v>1.5007503751875938E-3</v>
      </c>
      <c r="E39" s="1">
        <v>6.3031515757878936E-2</v>
      </c>
      <c r="F39" s="1">
        <v>0</v>
      </c>
      <c r="G39" s="1">
        <v>7.7538769384692344E-3</v>
      </c>
      <c r="H39" s="1">
        <v>6.8784392196098052E-3</v>
      </c>
      <c r="I39" s="1">
        <v>1.3631815907953976E-2</v>
      </c>
      <c r="J39" s="1">
        <v>6.1280640320160078E-3</v>
      </c>
      <c r="K39" s="1">
        <v>0.73249124562281143</v>
      </c>
      <c r="L39" s="1">
        <v>8.9294647323661824E-2</v>
      </c>
      <c r="M39" s="1">
        <f>42/7996</f>
        <v>5.2526263131565786E-3</v>
      </c>
      <c r="N39" s="1">
        <v>1.5007503751875938E-3</v>
      </c>
      <c r="O39" s="1">
        <v>7.2536268134067031E-3</v>
      </c>
      <c r="P39" s="1">
        <v>3.0390195097548773E-2</v>
      </c>
      <c r="Q39" s="1">
        <v>1.5007503751875938E-3</v>
      </c>
      <c r="R39" s="1">
        <v>0</v>
      </c>
      <c r="S39" s="1">
        <v>5.75287643821911E-3</v>
      </c>
      <c r="T39" s="1">
        <v>2.4762381190595296E-2</v>
      </c>
      <c r="U39" s="1">
        <v>1.2506253126563281E-4</v>
      </c>
      <c r="V39" s="1">
        <f t="shared" si="20"/>
        <v>1</v>
      </c>
      <c r="W39" s="1"/>
      <c r="X39" s="1"/>
    </row>
    <row r="40" spans="1:24" x14ac:dyDescent="0.25">
      <c r="A40">
        <v>1980</v>
      </c>
      <c r="B40" s="1">
        <v>8.2196284727930301E-4</v>
      </c>
      <c r="C40" s="1">
        <v>1.6439256945586061E-4</v>
      </c>
      <c r="D40" s="1">
        <v>4.109814236396515E-3</v>
      </c>
      <c r="E40" s="1">
        <v>3.7810290974847935E-2</v>
      </c>
      <c r="F40" s="1">
        <v>0</v>
      </c>
      <c r="G40" s="1">
        <v>4.7673845142199569E-3</v>
      </c>
      <c r="H40" s="1">
        <v>1.8083182640144665E-3</v>
      </c>
      <c r="I40" s="1">
        <v>4.2742068058523753E-3</v>
      </c>
      <c r="J40" s="1">
        <v>1.3315798125924708E-2</v>
      </c>
      <c r="K40" s="1">
        <v>0.79861910241657075</v>
      </c>
      <c r="L40" s="1">
        <v>7.3812263685681404E-2</v>
      </c>
      <c r="M40" s="1">
        <v>1.3973368403748151E-2</v>
      </c>
      <c r="N40" s="1">
        <v>3.2878513891172121E-4</v>
      </c>
      <c r="O40" s="1">
        <v>1.8083182640144665E-3</v>
      </c>
      <c r="P40" s="1">
        <v>1.3973368403748151E-2</v>
      </c>
      <c r="Q40" s="1">
        <v>0</v>
      </c>
      <c r="R40" s="1">
        <v>0</v>
      </c>
      <c r="S40" s="1">
        <v>3.616636528028933E-3</v>
      </c>
      <c r="T40" s="1">
        <v>2.6631596251849417E-2</v>
      </c>
      <c r="U40" s="1">
        <v>1.6439256945586061E-4</v>
      </c>
      <c r="V40" s="1">
        <f t="shared" si="20"/>
        <v>1</v>
      </c>
      <c r="W40" s="1"/>
      <c r="X40" s="1"/>
    </row>
    <row r="41" spans="1:24" x14ac:dyDescent="0.25">
      <c r="A41">
        <v>1990</v>
      </c>
      <c r="B41" s="1">
        <v>5.4854635216675812E-4</v>
      </c>
      <c r="C41" s="1">
        <v>1.6456390565002743E-3</v>
      </c>
      <c r="D41" s="1">
        <v>1.6456390565002743E-3</v>
      </c>
      <c r="E41" s="1">
        <v>7.624794295117937E-2</v>
      </c>
      <c r="F41" s="1">
        <v>2.7427317608337906E-4</v>
      </c>
      <c r="G41" s="1">
        <v>3.0170049369171695E-3</v>
      </c>
      <c r="H41" s="1">
        <v>1.0970927043335162E-3</v>
      </c>
      <c r="I41" s="1">
        <v>3.2912781130005485E-3</v>
      </c>
      <c r="J41" s="1">
        <v>1.3987931980252331E-2</v>
      </c>
      <c r="K41" s="1">
        <v>0.66319253976961057</v>
      </c>
      <c r="L41" s="1">
        <v>0.14646187602852442</v>
      </c>
      <c r="M41" s="1">
        <f>25/3646</f>
        <v>6.856829402084476E-3</v>
      </c>
      <c r="N41" s="1">
        <v>0</v>
      </c>
      <c r="O41" s="1">
        <v>2.7427317608337906E-4</v>
      </c>
      <c r="P41" s="1">
        <v>7.405375754251234E-3</v>
      </c>
      <c r="Q41" s="1">
        <v>2.7427317608337906E-4</v>
      </c>
      <c r="R41" s="1">
        <v>0</v>
      </c>
      <c r="S41" s="1">
        <v>1.3713658804168952E-3</v>
      </c>
      <c r="T41" s="1">
        <v>7.2408118486012071E-2</v>
      </c>
      <c r="U41" s="1">
        <v>0</v>
      </c>
      <c r="V41" s="1">
        <f t="shared" si="20"/>
        <v>1.0000000000000002</v>
      </c>
      <c r="W41" s="1"/>
      <c r="X41" s="1"/>
    </row>
    <row r="42" spans="1:24" x14ac:dyDescent="0.25">
      <c r="A42">
        <v>2000</v>
      </c>
      <c r="B42" s="1">
        <v>0</v>
      </c>
      <c r="C42" s="1">
        <v>0</v>
      </c>
      <c r="D42" s="1">
        <v>0</v>
      </c>
      <c r="E42" s="1">
        <f>10/376</f>
        <v>2.6595744680851064E-2</v>
      </c>
      <c r="F42" s="1">
        <v>0</v>
      </c>
      <c r="G42" s="1">
        <v>0</v>
      </c>
      <c r="H42" s="1">
        <f>2/376</f>
        <v>5.3191489361702126E-3</v>
      </c>
      <c r="I42" s="1">
        <v>0</v>
      </c>
      <c r="J42" s="1">
        <f>3/376</f>
        <v>7.9787234042553185E-3</v>
      </c>
      <c r="K42" s="1">
        <f>251/376</f>
        <v>0.66755319148936165</v>
      </c>
      <c r="L42" s="1">
        <f>63/376</f>
        <v>0.16755319148936171</v>
      </c>
      <c r="M42" s="1">
        <f>4/376</f>
        <v>1.0638297872340425E-2</v>
      </c>
      <c r="N42" s="1">
        <v>0</v>
      </c>
      <c r="O42" s="1">
        <v>0</v>
      </c>
      <c r="P42" s="1">
        <f>8/376</f>
        <v>2.1276595744680851E-2</v>
      </c>
      <c r="Q42" s="1">
        <f>1/376</f>
        <v>2.6595744680851063E-3</v>
      </c>
      <c r="R42" s="1">
        <v>0</v>
      </c>
      <c r="S42" s="1">
        <v>0</v>
      </c>
      <c r="T42" s="1">
        <f>34/376</f>
        <v>9.0425531914893623E-2</v>
      </c>
      <c r="U42" s="1">
        <v>0</v>
      </c>
      <c r="V42" s="1">
        <f t="shared" si="20"/>
        <v>1</v>
      </c>
      <c r="W42" s="1"/>
      <c r="X42" s="1"/>
    </row>
    <row r="43" spans="1:24" x14ac:dyDescent="0.25">
      <c r="A43">
        <v>2010</v>
      </c>
      <c r="B43" s="1">
        <v>0</v>
      </c>
      <c r="C43" s="1">
        <v>0.05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0.6</v>
      </c>
      <c r="L43" s="1">
        <v>0.3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0.05</v>
      </c>
      <c r="U43" s="1">
        <v>0</v>
      </c>
      <c r="V43" s="1">
        <f t="shared" si="20"/>
        <v>1</v>
      </c>
      <c r="W43" s="1"/>
      <c r="X4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2021-02-07T10:15:45Z</dcterms:modified>
</cp:coreProperties>
</file>