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\trunk2\Regression\Vector\genetic_perf\"/>
    </mc:Choice>
  </mc:AlternateContent>
  <xr:revisionPtr revIDLastSave="0" documentId="13_ncr:1_{144B0447-0FEF-4BB7-8A38-67B19B4E7B41}" xr6:coauthVersionLast="36" xr6:coauthVersionMax="36" xr10:uidLastSave="{00000000-0000-0000-0000-000000000000}"/>
  <bookViews>
    <workbookView xWindow="0" yWindow="0" windowWidth="9210" windowHeight="10718" activeTab="4" xr2:uid="{7E49D18B-A401-4E5B-AEB3-AA0F67172A22}"/>
  </bookViews>
  <sheets>
    <sheet name="New" sheetId="1" r:id="rId1"/>
    <sheet name="Sheet1" sheetId="2" r:id="rId2"/>
    <sheet name="Sheet2" sheetId="3" r:id="rId3"/>
    <sheet name="Reg1" sheetId="4" r:id="rId4"/>
    <sheet name="Reg2" sheetId="6" r:id="rId5"/>
    <sheet name="Sheet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8" i="6" l="1"/>
  <c r="D58" i="6"/>
  <c r="G58" i="6" s="1"/>
  <c r="C58" i="6"/>
  <c r="F58" i="6" s="1"/>
  <c r="B58" i="6"/>
  <c r="E57" i="6"/>
  <c r="D57" i="6"/>
  <c r="C57" i="6"/>
  <c r="F57" i="6" s="1"/>
  <c r="B57" i="6"/>
  <c r="E56" i="6"/>
  <c r="D56" i="6"/>
  <c r="G56" i="6" s="1"/>
  <c r="C56" i="6"/>
  <c r="F56" i="6" s="1"/>
  <c r="B56" i="6"/>
  <c r="E55" i="6"/>
  <c r="G55" i="6" s="1"/>
  <c r="D55" i="6"/>
  <c r="C55" i="6"/>
  <c r="F55" i="6" s="1"/>
  <c r="B55" i="6"/>
  <c r="E54" i="6"/>
  <c r="D54" i="6"/>
  <c r="G54" i="6" s="1"/>
  <c r="C54" i="6"/>
  <c r="F54" i="6" s="1"/>
  <c r="B54" i="6"/>
  <c r="G53" i="6"/>
  <c r="F53" i="6"/>
  <c r="E53" i="6"/>
  <c r="D53" i="6"/>
  <c r="C53" i="6"/>
  <c r="B53" i="6"/>
  <c r="E52" i="6"/>
  <c r="D52" i="6"/>
  <c r="G52" i="6" s="1"/>
  <c r="C52" i="6"/>
  <c r="F52" i="6" s="1"/>
  <c r="B52" i="6"/>
  <c r="E51" i="6"/>
  <c r="D51" i="6"/>
  <c r="G51" i="6" s="1"/>
  <c r="C51" i="6"/>
  <c r="F51" i="6" s="1"/>
  <c r="B51" i="6"/>
  <c r="E50" i="6"/>
  <c r="D50" i="6"/>
  <c r="G50" i="6" s="1"/>
  <c r="C50" i="6"/>
  <c r="F50" i="6" s="1"/>
  <c r="B50" i="6"/>
  <c r="G49" i="6"/>
  <c r="E49" i="6"/>
  <c r="D49" i="6"/>
  <c r="C49" i="6"/>
  <c r="F49" i="6" s="1"/>
  <c r="B49" i="6"/>
  <c r="F48" i="6"/>
  <c r="E48" i="6"/>
  <c r="D48" i="6"/>
  <c r="G48" i="6" s="1"/>
  <c r="C48" i="6"/>
  <c r="B48" i="6"/>
  <c r="E47" i="6"/>
  <c r="D47" i="6"/>
  <c r="G47" i="6" s="1"/>
  <c r="C47" i="6"/>
  <c r="F47" i="6" s="1"/>
  <c r="B47" i="6"/>
  <c r="E46" i="6"/>
  <c r="D46" i="6"/>
  <c r="G46" i="6" s="1"/>
  <c r="C46" i="6"/>
  <c r="F46" i="6" s="1"/>
  <c r="B46" i="6"/>
  <c r="E45" i="6"/>
  <c r="D45" i="6"/>
  <c r="G45" i="6" s="1"/>
  <c r="C45" i="6"/>
  <c r="F45" i="6" s="1"/>
  <c r="B45" i="6"/>
  <c r="G44" i="6"/>
  <c r="F44" i="6"/>
  <c r="E44" i="6"/>
  <c r="D44" i="6"/>
  <c r="C44" i="6"/>
  <c r="B44" i="6"/>
  <c r="E43" i="6"/>
  <c r="D43" i="6"/>
  <c r="G43" i="6" s="1"/>
  <c r="C43" i="6"/>
  <c r="F43" i="6" s="1"/>
  <c r="B43" i="6"/>
  <c r="E42" i="6"/>
  <c r="D42" i="6"/>
  <c r="G42" i="6" s="1"/>
  <c r="C42" i="6"/>
  <c r="F42" i="6" s="1"/>
  <c r="B42" i="6"/>
  <c r="N18" i="6"/>
  <c r="N17" i="6"/>
  <c r="N16" i="6"/>
  <c r="N15" i="6"/>
  <c r="N14" i="6"/>
  <c r="N18" i="4"/>
  <c r="N17" i="4"/>
  <c r="N16" i="4"/>
  <c r="N15" i="4"/>
  <c r="N14" i="4"/>
  <c r="G57" i="6" l="1"/>
  <c r="P22" i="5"/>
  <c r="E22" i="5"/>
  <c r="F5" i="5"/>
  <c r="T24" i="5"/>
  <c r="T17" i="5"/>
  <c r="T10" i="5"/>
  <c r="P13" i="5" l="1"/>
  <c r="D58" i="4"/>
  <c r="B58" i="4"/>
  <c r="D57" i="4"/>
  <c r="D56" i="4"/>
  <c r="G56" i="4" s="1"/>
  <c r="D55" i="4"/>
  <c r="D54" i="4"/>
  <c r="D53" i="4"/>
  <c r="D52" i="4"/>
  <c r="G52" i="4" s="1"/>
  <c r="D51" i="4"/>
  <c r="D50" i="4"/>
  <c r="D49" i="4"/>
  <c r="D48" i="4"/>
  <c r="D47" i="4"/>
  <c r="D46" i="4"/>
  <c r="D45" i="4"/>
  <c r="D44" i="4"/>
  <c r="G44" i="4" s="1"/>
  <c r="D43" i="4"/>
  <c r="G43" i="4" s="1"/>
  <c r="D42" i="4"/>
  <c r="E58" i="4"/>
  <c r="E57" i="4"/>
  <c r="G57" i="4" s="1"/>
  <c r="E56" i="4"/>
  <c r="E55" i="4"/>
  <c r="G55" i="4" s="1"/>
  <c r="E54" i="4"/>
  <c r="G54" i="4" s="1"/>
  <c r="E53" i="4"/>
  <c r="G53" i="4" s="1"/>
  <c r="E52" i="4"/>
  <c r="E51" i="4"/>
  <c r="G51" i="4" s="1"/>
  <c r="E50" i="4"/>
  <c r="G50" i="4" s="1"/>
  <c r="E49" i="4"/>
  <c r="E48" i="4"/>
  <c r="E47" i="4"/>
  <c r="E46" i="4"/>
  <c r="E45" i="4"/>
  <c r="E44" i="4"/>
  <c r="E43" i="4"/>
  <c r="E42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C58" i="4"/>
  <c r="F58" i="4" s="1"/>
  <c r="C57" i="4"/>
  <c r="F57" i="4" s="1"/>
  <c r="C56" i="4"/>
  <c r="F56" i="4" s="1"/>
  <c r="C55" i="4"/>
  <c r="F55" i="4" s="1"/>
  <c r="C54" i="4"/>
  <c r="F54" i="4" s="1"/>
  <c r="C53" i="4"/>
  <c r="F53" i="4" s="1"/>
  <c r="C52" i="4"/>
  <c r="F52" i="4" s="1"/>
  <c r="C51" i="4"/>
  <c r="F51" i="4" s="1"/>
  <c r="C50" i="4"/>
  <c r="C49" i="4"/>
  <c r="C48" i="4"/>
  <c r="C47" i="4"/>
  <c r="C46" i="4"/>
  <c r="C45" i="4"/>
  <c r="C44" i="4"/>
  <c r="C43" i="4"/>
  <c r="C42" i="4"/>
  <c r="E21" i="5"/>
  <c r="E20" i="5"/>
  <c r="E19" i="5"/>
  <c r="E18" i="5"/>
  <c r="E17" i="5"/>
  <c r="E16" i="5"/>
  <c r="E15" i="5"/>
  <c r="E14" i="5"/>
  <c r="E13" i="5"/>
  <c r="H21" i="5"/>
  <c r="H20" i="5"/>
  <c r="H19" i="5"/>
  <c r="H18" i="5"/>
  <c r="H17" i="5"/>
  <c r="H16" i="5"/>
  <c r="H15" i="5"/>
  <c r="H14" i="5"/>
  <c r="H13" i="5"/>
  <c r="P21" i="5"/>
  <c r="P20" i="5"/>
  <c r="P19" i="5"/>
  <c r="P18" i="5"/>
  <c r="P17" i="5"/>
  <c r="P16" i="5"/>
  <c r="P15" i="5"/>
  <c r="P14" i="5"/>
  <c r="F44" i="4" l="1"/>
  <c r="F45" i="4"/>
  <c r="F46" i="4"/>
  <c r="G45" i="4"/>
  <c r="F42" i="4"/>
  <c r="G46" i="4"/>
  <c r="G42" i="4"/>
  <c r="F47" i="4"/>
  <c r="F48" i="4"/>
  <c r="G47" i="4"/>
  <c r="F43" i="4"/>
  <c r="G48" i="4"/>
  <c r="F49" i="4"/>
  <c r="F50" i="4"/>
  <c r="G49" i="4"/>
  <c r="G58" i="4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4" i="3"/>
  <c r="G13" i="3"/>
  <c r="G12" i="3"/>
  <c r="G11" i="3"/>
  <c r="G10" i="3"/>
  <c r="G9" i="3"/>
  <c r="G8" i="3"/>
  <c r="G7" i="3"/>
  <c r="G6" i="3"/>
  <c r="G5" i="3"/>
  <c r="G4" i="3"/>
  <c r="B36" i="3"/>
  <c r="G3" i="3"/>
  <c r="G2" i="3"/>
  <c r="B29" i="2"/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</calcChain>
</file>

<file path=xl/sharedStrings.xml><?xml version="1.0" encoding="utf-8"?>
<sst xmlns="http://schemas.openxmlformats.org/spreadsheetml/2006/main" count="340" uniqueCount="91">
  <si>
    <t>Individual-0.1M</t>
  </si>
  <si>
    <t>individual-1.0M</t>
  </si>
  <si>
    <t>01_VGP_Baseline</t>
  </si>
  <si>
    <t>Base</t>
  </si>
  <si>
    <t>02_VGP_1Gene_2Allele</t>
  </si>
  <si>
    <t>1x2</t>
  </si>
  <si>
    <t>03_VGP_1Gene_4Allele</t>
  </si>
  <si>
    <t>1x4</t>
  </si>
  <si>
    <t>04_VGP_1Gene_8Allele</t>
  </si>
  <si>
    <t>1x8</t>
  </si>
  <si>
    <t>05_VGP_2Gene_2Allele</t>
  </si>
  <si>
    <t>2x2</t>
  </si>
  <si>
    <t>06_VGP_2Gene_4Allele</t>
  </si>
  <si>
    <t>2x4</t>
  </si>
  <si>
    <t>07_VGP_2Gene_8Allele</t>
  </si>
  <si>
    <t>2x8</t>
  </si>
  <si>
    <t>08_VGP_3Gene_2Allele</t>
  </si>
  <si>
    <t>3x2</t>
  </si>
  <si>
    <t>09_VGP_3Gene_4Allele</t>
  </si>
  <si>
    <t>3x4</t>
  </si>
  <si>
    <t>10_VGP_3Gene_8Allele</t>
  </si>
  <si>
    <t>3x8</t>
  </si>
  <si>
    <t>11_VGP_4Gene_2Allele</t>
  </si>
  <si>
    <t>4x2</t>
  </si>
  <si>
    <t>12_VGP_4Gene_4Allele</t>
  </si>
  <si>
    <t>4x4</t>
  </si>
  <si>
    <t>13_VGP_4Gene_8Allele</t>
  </si>
  <si>
    <t>4x8</t>
  </si>
  <si>
    <t>14_VGP_5Gene_2Allele</t>
  </si>
  <si>
    <t>5x2</t>
  </si>
  <si>
    <t>15_VGP_5Gene_4Allele</t>
  </si>
  <si>
    <t>5x4</t>
  </si>
  <si>
    <t>16_VGP_5Gene_8Allele</t>
  </si>
  <si>
    <t>5x8</t>
  </si>
  <si>
    <t>17_VGP_6Gene_2Allele</t>
  </si>
  <si>
    <t>6x2</t>
  </si>
  <si>
    <t>18_VGP_6Gnen_4Allele</t>
  </si>
  <si>
    <t>6x4</t>
  </si>
  <si>
    <t>Jan-Ind-0.1M</t>
  </si>
  <si>
    <t>mar-Ind-0.1M</t>
  </si>
  <si>
    <t>Jan-ind-1.0M</t>
  </si>
  <si>
    <t>Mar-ind-1.0M</t>
  </si>
  <si>
    <t>1_Malaria</t>
  </si>
  <si>
    <t>New</t>
  </si>
  <si>
    <t>9_Malaria</t>
  </si>
  <si>
    <t>10_Malaria</t>
  </si>
  <si>
    <t>20_Malaria</t>
  </si>
  <si>
    <t>22_Malaria</t>
  </si>
  <si>
    <t>21_Vector</t>
  </si>
  <si>
    <t>22_Vector</t>
  </si>
  <si>
    <t>26_Vector</t>
  </si>
  <si>
    <t>Full Malaria</t>
  </si>
  <si>
    <t>MultipleLarvalHabitats</t>
  </si>
  <si>
    <t>SugarBaitedTraps</t>
  </si>
  <si>
    <t>67_Malaria</t>
  </si>
  <si>
    <t>Garki_IRSMDA</t>
  </si>
  <si>
    <t>Old</t>
  </si>
  <si>
    <t>20_Vector_Madagascar</t>
  </si>
  <si>
    <t>21_Vector_Garki</t>
  </si>
  <si>
    <t>22_Vector_Garki_MultiCore_VectorMigration</t>
  </si>
  <si>
    <t>Multicore_Nosibe/28_Vector_ScaleLarvalHabitat</t>
  </si>
  <si>
    <t>Multicore_Nosibe/29_Vector_IRS_Ivermectin</t>
  </si>
  <si>
    <t>Multicore_Nosibe/Scenarios/VectorAndMalaria/05_Namawala_Vector_ITNs</t>
  </si>
  <si>
    <t>Multicore_Nosibe/Scenarios/VectorAndMalaria/07_Namawala_Vector_SSV</t>
  </si>
  <si>
    <t>02_Namawala_Full_Malaria_Model</t>
  </si>
  <si>
    <t>08_Garki_IRSMDA</t>
  </si>
  <si>
    <t>2_Malaria_Garki</t>
  </si>
  <si>
    <t>33_Malaria_Household_5x5_vm_none</t>
  </si>
  <si>
    <t>36_Malaria_Household_5x5_vm_local_regional_LHM</t>
  </si>
  <si>
    <t>32_Malaria_GH434_MpiDataExchanger</t>
  </si>
  <si>
    <t>49_Malaria_Households_MV_no_migration</t>
  </si>
  <si>
    <t>59_Malaria_Households_MV_hum_none_vec_local_reg</t>
  </si>
  <si>
    <t>59_Malaria_Households_MV_hum_none_vec_local_reg-cohort</t>
  </si>
  <si>
    <t>49_Malaria_Households_MV_no_migration-cohort</t>
  </si>
  <si>
    <t>OLD</t>
  </si>
  <si>
    <t>NEW</t>
  </si>
  <si>
    <t>old-avg</t>
  </si>
  <si>
    <t>old-min</t>
  </si>
  <si>
    <t>new-min</t>
  </si>
  <si>
    <t>new-avg</t>
  </si>
  <si>
    <t>% Diff-avg</t>
  </si>
  <si>
    <t>%Diff-min</t>
  </si>
  <si>
    <t>71_Malaria_Households_MV_hum_none_vec_local_reg_food_cohort</t>
  </si>
  <si>
    <t>Cohort-Split2</t>
  </si>
  <si>
    <t>Ind</t>
  </si>
  <si>
    <t>Jan-cohort-0.1M</t>
  </si>
  <si>
    <t>mar-cohort-0.1M</t>
  </si>
  <si>
    <t>jan-cohort-1M</t>
  </si>
  <si>
    <t>mar-cohort-1M</t>
  </si>
  <si>
    <t>Jan-ind-1M</t>
  </si>
  <si>
    <t>Mar-Ind-1M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</si>
</sst>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0" borderId="0" xfId="0" quotePrefix="1"/>
    <xf numFmtId="0" fontId="0" fillId="0" borderId="0" xfId="0" applyFill="1"/>
    <xf numFmtId="0" fontId="0" fillId="0" borderId="0" xfId="0" quotePrefix="1" applyFill="1"/>
    <xf numFmtId="0" fontId="0" fillId="2" borderId="0" xfId="0" applyFill="1"/>
    <xf numFmtId="0" fontId="0" fillId="3" borderId="0" xfId="0" applyFill="1"/>
    <xf numFmtId="9" fontId="0" fillId="0" borderId="0" xfId="2" applyFont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2" applyNumberFormat="1" applyFont="1"/>
    <xf numFmtId="0" fontId="0" fillId="0" borderId="0" xfId="0" applyNumberFormat="1"/>
    <xf numFmtId="0" fontId="0" fillId="3" borderId="0" xfId="2" applyNumberFormat="1" applyFont="1" applyFill="1"/>
    <xf numFmtId="0" fontId="0" fillId="5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</a:t>
            </a:r>
            <a:r>
              <a:rPr lang="en-US" baseline="0"/>
              <a:t> vs Genetic Diversity</a:t>
            </a:r>
          </a:p>
          <a:p>
            <a:pPr>
              <a:defRPr/>
            </a:pPr>
            <a:r>
              <a:rPr lang="en-US" baseline="0"/>
              <a:t>100K Vectors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New!$C$2</c:f>
              <c:strCache>
                <c:ptCount val="1"/>
                <c:pt idx="0">
                  <c:v>Individual-0.1M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New!$B$3:$B$20</c:f>
              <c:strCache>
                <c:ptCount val="18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  <c:pt idx="17">
                  <c:v>6x4</c:v>
                </c:pt>
              </c:strCache>
            </c:strRef>
          </c:cat>
          <c:val>
            <c:numRef>
              <c:f>New!$C$3:$C$20</c:f>
              <c:numCache>
                <c:formatCode>General</c:formatCode>
                <c:ptCount val="18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32</c:v>
                </c:pt>
                <c:pt idx="4">
                  <c:v>23</c:v>
                </c:pt>
                <c:pt idx="5">
                  <c:v>104</c:v>
                </c:pt>
                <c:pt idx="6">
                  <c:v>347</c:v>
                </c:pt>
                <c:pt idx="7">
                  <c:v>40</c:v>
                </c:pt>
                <c:pt idx="8">
                  <c:v>460</c:v>
                </c:pt>
                <c:pt idx="9">
                  <c:v>615</c:v>
                </c:pt>
                <c:pt idx="10">
                  <c:v>177</c:v>
                </c:pt>
                <c:pt idx="11">
                  <c:v>1875</c:v>
                </c:pt>
                <c:pt idx="12">
                  <c:v>10036</c:v>
                </c:pt>
                <c:pt idx="13">
                  <c:v>615</c:v>
                </c:pt>
                <c:pt idx="14">
                  <c:v>5111</c:v>
                </c:pt>
                <c:pt idx="15">
                  <c:v>71707</c:v>
                </c:pt>
                <c:pt idx="16">
                  <c:v>753</c:v>
                </c:pt>
                <c:pt idx="17">
                  <c:v>12383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733-B41C-74E4CEBA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70368"/>
        <c:axId val="4879723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New!$D$2</c15:sqref>
                        </c15:formulaRef>
                      </c:ext>
                    </c:extLst>
                    <c:strCache>
                      <c:ptCount val="1"/>
                      <c:pt idx="0">
                        <c:v>individual-1.0M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New!$B$3:$B$20</c15:sqref>
                        </c15:formulaRef>
                      </c:ext>
                    </c:extLst>
                    <c:strCache>
                      <c:ptCount val="18"/>
                      <c:pt idx="0">
                        <c:v>Base</c:v>
                      </c:pt>
                      <c:pt idx="1">
                        <c:v>1x2</c:v>
                      </c:pt>
                      <c:pt idx="2">
                        <c:v>1x4</c:v>
                      </c:pt>
                      <c:pt idx="3">
                        <c:v>1x8</c:v>
                      </c:pt>
                      <c:pt idx="4">
                        <c:v>2x2</c:v>
                      </c:pt>
                      <c:pt idx="5">
                        <c:v>2x4</c:v>
                      </c:pt>
                      <c:pt idx="6">
                        <c:v>2x8</c:v>
                      </c:pt>
                      <c:pt idx="7">
                        <c:v>3x2</c:v>
                      </c:pt>
                      <c:pt idx="8">
                        <c:v>3x4</c:v>
                      </c:pt>
                      <c:pt idx="9">
                        <c:v>3x8</c:v>
                      </c:pt>
                      <c:pt idx="10">
                        <c:v>4x2</c:v>
                      </c:pt>
                      <c:pt idx="11">
                        <c:v>4x4</c:v>
                      </c:pt>
                      <c:pt idx="12">
                        <c:v>4x8</c:v>
                      </c:pt>
                      <c:pt idx="13">
                        <c:v>5x2</c:v>
                      </c:pt>
                      <c:pt idx="14">
                        <c:v>5x4</c:v>
                      </c:pt>
                      <c:pt idx="15">
                        <c:v>5x8</c:v>
                      </c:pt>
                      <c:pt idx="16">
                        <c:v>6x2</c:v>
                      </c:pt>
                      <c:pt idx="17">
                        <c:v>6x4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New!$D$3:$D$20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210</c:v>
                      </c:pt>
                      <c:pt idx="1">
                        <c:v>218</c:v>
                      </c:pt>
                      <c:pt idx="2">
                        <c:v>226</c:v>
                      </c:pt>
                      <c:pt idx="3">
                        <c:v>245</c:v>
                      </c:pt>
                      <c:pt idx="4">
                        <c:v>230</c:v>
                      </c:pt>
                      <c:pt idx="5">
                        <c:v>464</c:v>
                      </c:pt>
                      <c:pt idx="6">
                        <c:v>1855</c:v>
                      </c:pt>
                      <c:pt idx="7">
                        <c:v>253</c:v>
                      </c:pt>
                      <c:pt idx="8">
                        <c:v>2812</c:v>
                      </c:pt>
                      <c:pt idx="9">
                        <c:v>11722</c:v>
                      </c:pt>
                      <c:pt idx="10">
                        <c:v>702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18906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5554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C5-4733-B41C-74E4CEBA9792}"/>
                  </c:ext>
                </c:extLst>
              </c15:ser>
            </c15:filteredBarSeries>
          </c:ext>
        </c:extLst>
      </c:barChart>
      <c:catAx>
        <c:axId val="4879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2336"/>
        <c:crosses val="autoZero"/>
        <c:auto val="1"/>
        <c:lblAlgn val="ctr"/>
        <c:lblOffset val="100"/>
        <c:noMultiLvlLbl val="0"/>
      </c:catAx>
      <c:valAx>
        <c:axId val="487972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Sheet4!$C$51</c:f>
              <c:strCache>
                <c:ptCount val="1"/>
                <c:pt idx="0">
                  <c:v>Jan-ind-1M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Sheet4!$B$52:$B$63</c:f>
              <c:strCache>
                <c:ptCount val="12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4x2</c:v>
                </c:pt>
                <c:pt idx="10">
                  <c:v>5x2</c:v>
                </c:pt>
                <c:pt idx="11">
                  <c:v>6x2</c:v>
                </c:pt>
              </c:strCache>
            </c:strRef>
          </c:cat>
          <c:val>
            <c:numRef>
              <c:f>Sheet4!$C$52:$C$63</c:f>
              <c:numCache>
                <c:formatCode>General</c:formatCode>
                <c:ptCount val="12"/>
                <c:pt idx="0">
                  <c:v>213</c:v>
                </c:pt>
                <c:pt idx="1">
                  <c:v>223</c:v>
                </c:pt>
                <c:pt idx="2">
                  <c:v>230</c:v>
                </c:pt>
                <c:pt idx="3">
                  <c:v>249</c:v>
                </c:pt>
                <c:pt idx="4">
                  <c:v>231</c:v>
                </c:pt>
                <c:pt idx="5">
                  <c:v>487</c:v>
                </c:pt>
                <c:pt idx="6">
                  <c:v>2026</c:v>
                </c:pt>
                <c:pt idx="7">
                  <c:v>256</c:v>
                </c:pt>
                <c:pt idx="8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A-4238-A54C-4CB7CCF2A86B}"/>
            </c:ext>
          </c:extLst>
        </c:ser>
        <c:ser>
          <c:idx val="1"/>
          <c:order val="1"/>
          <c:tx>
            <c:strRef>
              <c:f>Sheet4!$D$51</c:f>
              <c:strCache>
                <c:ptCount val="1"/>
                <c:pt idx="0">
                  <c:v>Mar-Ind-1M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Sheet4!$B$52:$B$63</c:f>
              <c:strCache>
                <c:ptCount val="12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4x2</c:v>
                </c:pt>
                <c:pt idx="10">
                  <c:v>5x2</c:v>
                </c:pt>
                <c:pt idx="11">
                  <c:v>6x2</c:v>
                </c:pt>
              </c:strCache>
            </c:strRef>
          </c:cat>
          <c:val>
            <c:numRef>
              <c:f>Sheet4!$D$52:$D$63</c:f>
              <c:numCache>
                <c:formatCode>General</c:formatCode>
                <c:ptCount val="12"/>
                <c:pt idx="0">
                  <c:v>223</c:v>
                </c:pt>
                <c:pt idx="1">
                  <c:v>229</c:v>
                </c:pt>
                <c:pt idx="2">
                  <c:v>234</c:v>
                </c:pt>
                <c:pt idx="3">
                  <c:v>249</c:v>
                </c:pt>
                <c:pt idx="4">
                  <c:v>236</c:v>
                </c:pt>
                <c:pt idx="5">
                  <c:v>512</c:v>
                </c:pt>
                <c:pt idx="6">
                  <c:v>1581</c:v>
                </c:pt>
                <c:pt idx="7">
                  <c:v>257</c:v>
                </c:pt>
                <c:pt idx="8">
                  <c:v>2740</c:v>
                </c:pt>
                <c:pt idx="9">
                  <c:v>822</c:v>
                </c:pt>
                <c:pt idx="10">
                  <c:v>3277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A-4238-A54C-4CB7CCF2A86B}"/>
            </c:ext>
          </c:extLst>
        </c:ser>
        <c:ser>
          <c:idx val="2"/>
          <c:order val="2"/>
          <c:tx>
            <c:strRef>
              <c:f>Sheet4!$E$51</c:f>
              <c:strCache>
                <c:ptCount val="1"/>
                <c:pt idx="0">
                  <c:v>mar-cohort-1M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Sheet4!$B$52:$B$63</c:f>
              <c:strCache>
                <c:ptCount val="12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4x2</c:v>
                </c:pt>
                <c:pt idx="10">
                  <c:v>5x2</c:v>
                </c:pt>
                <c:pt idx="11">
                  <c:v>6x2</c:v>
                </c:pt>
              </c:strCache>
            </c:strRef>
          </c:cat>
          <c:val>
            <c:numRef>
              <c:f>Sheet4!$E$52:$E$63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19</c:v>
                </c:pt>
                <c:pt idx="3">
                  <c:v>20</c:v>
                </c:pt>
                <c:pt idx="4">
                  <c:v>114</c:v>
                </c:pt>
                <c:pt idx="5">
                  <c:v>689</c:v>
                </c:pt>
                <c:pt idx="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A-4238-A54C-4CB7CCF2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58216"/>
        <c:axId val="770759528"/>
      </c:barChart>
      <c:catAx>
        <c:axId val="77075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9528"/>
        <c:crosses val="autoZero"/>
        <c:auto val="1"/>
        <c:lblAlgn val="ctr"/>
        <c:lblOffset val="100"/>
        <c:noMultiLvlLbl val="0"/>
      </c:catAx>
      <c:valAx>
        <c:axId val="770759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Sheet4!$C$34</c:f>
              <c:strCache>
                <c:ptCount val="1"/>
                <c:pt idx="0">
                  <c:v>Jan-Ind-0.1M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Sheet4!$B$35:$B$49</c:f>
              <c:strCache>
                <c:ptCount val="15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5x2</c:v>
                </c:pt>
                <c:pt idx="13">
                  <c:v>5x4</c:v>
                </c:pt>
                <c:pt idx="14">
                  <c:v>6x2</c:v>
                </c:pt>
              </c:strCache>
            </c:strRef>
          </c:cat>
          <c:val>
            <c:numRef>
              <c:f>Sheet4!$C$35:$C$49</c:f>
              <c:numCache>
                <c:formatCode>General</c:formatCode>
                <c:ptCount val="15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32</c:v>
                </c:pt>
                <c:pt idx="4">
                  <c:v>22</c:v>
                </c:pt>
                <c:pt idx="5">
                  <c:v>108</c:v>
                </c:pt>
                <c:pt idx="6">
                  <c:v>320</c:v>
                </c:pt>
                <c:pt idx="7">
                  <c:v>41</c:v>
                </c:pt>
                <c:pt idx="8">
                  <c:v>428</c:v>
                </c:pt>
                <c:pt idx="9">
                  <c:v>2424</c:v>
                </c:pt>
                <c:pt idx="10">
                  <c:v>185</c:v>
                </c:pt>
                <c:pt idx="11">
                  <c:v>1978</c:v>
                </c:pt>
                <c:pt idx="12">
                  <c:v>393</c:v>
                </c:pt>
                <c:pt idx="13">
                  <c:v>5327</c:v>
                </c:pt>
                <c:pt idx="14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4-4FF4-B4D3-129C356249E4}"/>
            </c:ext>
          </c:extLst>
        </c:ser>
        <c:ser>
          <c:idx val="1"/>
          <c:order val="1"/>
          <c:tx>
            <c:strRef>
              <c:f>Sheet4!$D$34</c:f>
              <c:strCache>
                <c:ptCount val="1"/>
                <c:pt idx="0">
                  <c:v>mar-Ind-0.1M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Sheet4!$B$35:$B$49</c:f>
              <c:strCache>
                <c:ptCount val="15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5x2</c:v>
                </c:pt>
                <c:pt idx="13">
                  <c:v>5x4</c:v>
                </c:pt>
                <c:pt idx="14">
                  <c:v>6x2</c:v>
                </c:pt>
              </c:strCache>
            </c:strRef>
          </c:cat>
          <c:val>
            <c:numRef>
              <c:f>Sheet4!$D$35:$D$49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30</c:v>
                </c:pt>
                <c:pt idx="4">
                  <c:v>22</c:v>
                </c:pt>
                <c:pt idx="5">
                  <c:v>92</c:v>
                </c:pt>
                <c:pt idx="6">
                  <c:v>189</c:v>
                </c:pt>
                <c:pt idx="7">
                  <c:v>39</c:v>
                </c:pt>
                <c:pt idx="8">
                  <c:v>278</c:v>
                </c:pt>
                <c:pt idx="9">
                  <c:v>2609</c:v>
                </c:pt>
                <c:pt idx="10">
                  <c:v>212</c:v>
                </c:pt>
                <c:pt idx="11">
                  <c:v>1926</c:v>
                </c:pt>
                <c:pt idx="12">
                  <c:v>379</c:v>
                </c:pt>
                <c:pt idx="14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4-4FF4-B4D3-129C356249E4}"/>
            </c:ext>
          </c:extLst>
        </c:ser>
        <c:ser>
          <c:idx val="2"/>
          <c:order val="2"/>
          <c:tx>
            <c:strRef>
              <c:f>Sheet4!$E$34</c:f>
              <c:strCache>
                <c:ptCount val="1"/>
                <c:pt idx="0">
                  <c:v>mar-cohort-0.1M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Sheet4!$B$35:$B$49</c:f>
              <c:strCache>
                <c:ptCount val="15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5x2</c:v>
                </c:pt>
                <c:pt idx="13">
                  <c:v>5x4</c:v>
                </c:pt>
                <c:pt idx="14">
                  <c:v>6x2</c:v>
                </c:pt>
              </c:strCache>
            </c:strRef>
          </c:cat>
          <c:val>
            <c:numRef>
              <c:f>Sheet4!$E$35:$E$49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47</c:v>
                </c:pt>
                <c:pt idx="4">
                  <c:v>10</c:v>
                </c:pt>
                <c:pt idx="5">
                  <c:v>240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4-4FF4-B4D3-129C3562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90536"/>
        <c:axId val="406486144"/>
      </c:barChart>
      <c:catAx>
        <c:axId val="49349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6144"/>
        <c:crosses val="autoZero"/>
        <c:auto val="1"/>
        <c:lblAlgn val="ctr"/>
        <c:lblOffset val="100"/>
        <c:noMultiLvlLbl val="0"/>
      </c:catAx>
      <c:valAx>
        <c:axId val="406486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9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Time - 0.1M vs 1.0M Vectors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New!$C$2</c:f>
              <c:strCache>
                <c:ptCount val="1"/>
                <c:pt idx="0">
                  <c:v>Individual-0.1M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New!$B$3:$B$20</c:f>
              <c:strCache>
                <c:ptCount val="18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  <c:pt idx="17">
                  <c:v>6x4</c:v>
                </c:pt>
              </c:strCache>
            </c:strRef>
          </c:cat>
          <c:val>
            <c:numRef>
              <c:f>New!$C$3:$C$20</c:f>
              <c:numCache>
                <c:formatCode>General</c:formatCode>
                <c:ptCount val="18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32</c:v>
                </c:pt>
                <c:pt idx="4">
                  <c:v>23</c:v>
                </c:pt>
                <c:pt idx="5">
                  <c:v>104</c:v>
                </c:pt>
                <c:pt idx="6">
                  <c:v>347</c:v>
                </c:pt>
                <c:pt idx="7">
                  <c:v>40</c:v>
                </c:pt>
                <c:pt idx="8">
                  <c:v>460</c:v>
                </c:pt>
                <c:pt idx="9">
                  <c:v>615</c:v>
                </c:pt>
                <c:pt idx="10">
                  <c:v>177</c:v>
                </c:pt>
                <c:pt idx="11">
                  <c:v>1875</c:v>
                </c:pt>
                <c:pt idx="12">
                  <c:v>10036</c:v>
                </c:pt>
                <c:pt idx="13">
                  <c:v>615</c:v>
                </c:pt>
                <c:pt idx="14">
                  <c:v>5111</c:v>
                </c:pt>
                <c:pt idx="15">
                  <c:v>71707</c:v>
                </c:pt>
                <c:pt idx="16">
                  <c:v>753</c:v>
                </c:pt>
                <c:pt idx="17">
                  <c:v>12383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3-4F28-86AE-47E2970793D0}"/>
            </c:ext>
          </c:extLst>
        </c:ser>
        <c:ser>
          <c:idx val="1"/>
          <c:order val="1"/>
          <c:tx>
            <c:strRef>
              <c:f>New!$D$2</c:f>
              <c:strCache>
                <c:ptCount val="1"/>
                <c:pt idx="0">
                  <c:v>individual-1.0M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New!$B$3:$B$20</c:f>
              <c:strCache>
                <c:ptCount val="18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  <c:pt idx="17">
                  <c:v>6x4</c:v>
                </c:pt>
              </c:strCache>
            </c:strRef>
          </c:cat>
          <c:val>
            <c:numRef>
              <c:f>New!$D$3:$D$20</c:f>
              <c:numCache>
                <c:formatCode>General</c:formatCode>
                <c:ptCount val="18"/>
                <c:pt idx="0">
                  <c:v>210</c:v>
                </c:pt>
                <c:pt idx="1">
                  <c:v>218</c:v>
                </c:pt>
                <c:pt idx="2">
                  <c:v>226</c:v>
                </c:pt>
                <c:pt idx="3">
                  <c:v>245</c:v>
                </c:pt>
                <c:pt idx="4">
                  <c:v>230</c:v>
                </c:pt>
                <c:pt idx="5">
                  <c:v>464</c:v>
                </c:pt>
                <c:pt idx="6">
                  <c:v>1855</c:v>
                </c:pt>
                <c:pt idx="7">
                  <c:v>253</c:v>
                </c:pt>
                <c:pt idx="8">
                  <c:v>2812</c:v>
                </c:pt>
                <c:pt idx="9">
                  <c:v>11722</c:v>
                </c:pt>
                <c:pt idx="10">
                  <c:v>702</c:v>
                </c:pt>
                <c:pt idx="11">
                  <c:v>0</c:v>
                </c:pt>
                <c:pt idx="12">
                  <c:v>0</c:v>
                </c:pt>
                <c:pt idx="13">
                  <c:v>18906</c:v>
                </c:pt>
                <c:pt idx="14">
                  <c:v>0</c:v>
                </c:pt>
                <c:pt idx="15">
                  <c:v>0</c:v>
                </c:pt>
                <c:pt idx="16">
                  <c:v>5554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3-4F28-86AE-47E29707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119088"/>
        <c:axId val="981112200"/>
      </c:barChart>
      <c:catAx>
        <c:axId val="9811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12200"/>
        <c:crosses val="autoZero"/>
        <c:auto val="1"/>
        <c:lblAlgn val="ctr"/>
        <c:lblOffset val="100"/>
        <c:noMultiLvlLbl val="0"/>
      </c:catAx>
      <c:valAx>
        <c:axId val="9811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Simulation Time - 0.1M vs 1.0M Vectors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Percentage of Baseline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New!$F$3</c:f>
              <c:strCache>
                <c:ptCount val="1"/>
                <c:pt idx="0">
                  <c:v>Individual-0.1M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New!$E$4:$E$20</c:f>
              <c:strCache>
                <c:ptCount val="17"/>
                <c:pt idx="0">
                  <c:v>1x2</c:v>
                </c:pt>
                <c:pt idx="1">
                  <c:v>1x4</c:v>
                </c:pt>
                <c:pt idx="2">
                  <c:v>1x8</c:v>
                </c:pt>
                <c:pt idx="3">
                  <c:v>2x2</c:v>
                </c:pt>
                <c:pt idx="4">
                  <c:v>2x4</c:v>
                </c:pt>
                <c:pt idx="5">
                  <c:v>2x8</c:v>
                </c:pt>
                <c:pt idx="6">
                  <c:v>3x2</c:v>
                </c:pt>
                <c:pt idx="7">
                  <c:v>3x4</c:v>
                </c:pt>
                <c:pt idx="8">
                  <c:v>3x8</c:v>
                </c:pt>
                <c:pt idx="9">
                  <c:v>4x2</c:v>
                </c:pt>
                <c:pt idx="10">
                  <c:v>4x4</c:v>
                </c:pt>
                <c:pt idx="11">
                  <c:v>4x8</c:v>
                </c:pt>
                <c:pt idx="12">
                  <c:v>5x2</c:v>
                </c:pt>
                <c:pt idx="13">
                  <c:v>5x4</c:v>
                </c:pt>
                <c:pt idx="14">
                  <c:v>5x8</c:v>
                </c:pt>
                <c:pt idx="15">
                  <c:v>6x2</c:v>
                </c:pt>
                <c:pt idx="16">
                  <c:v>6x4</c:v>
                </c:pt>
              </c:strCache>
            </c:strRef>
          </c:cat>
          <c:val>
            <c:numRef>
              <c:f>New!$F$4:$F$20</c:f>
              <c:numCache>
                <c:formatCode>0%</c:formatCode>
                <c:ptCount val="17"/>
                <c:pt idx="0">
                  <c:v>1.1000000000000001</c:v>
                </c:pt>
                <c:pt idx="1">
                  <c:v>1.1499999999999999</c:v>
                </c:pt>
                <c:pt idx="2">
                  <c:v>1.6</c:v>
                </c:pt>
                <c:pt idx="3">
                  <c:v>1.1499999999999999</c:v>
                </c:pt>
                <c:pt idx="4">
                  <c:v>5.2</c:v>
                </c:pt>
                <c:pt idx="5">
                  <c:v>17.350000000000001</c:v>
                </c:pt>
                <c:pt idx="6">
                  <c:v>2</c:v>
                </c:pt>
                <c:pt idx="7">
                  <c:v>23</c:v>
                </c:pt>
                <c:pt idx="8">
                  <c:v>30.75</c:v>
                </c:pt>
                <c:pt idx="9">
                  <c:v>8.85</c:v>
                </c:pt>
                <c:pt idx="10">
                  <c:v>93.75</c:v>
                </c:pt>
                <c:pt idx="11">
                  <c:v>501.8</c:v>
                </c:pt>
                <c:pt idx="12">
                  <c:v>30.75</c:v>
                </c:pt>
                <c:pt idx="13">
                  <c:v>255.55</c:v>
                </c:pt>
                <c:pt idx="14">
                  <c:v>3585.35</c:v>
                </c:pt>
                <c:pt idx="15">
                  <c:v>37.65</c:v>
                </c:pt>
                <c:pt idx="16">
                  <c:v>619.15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1-49FE-B9EB-21DC1E38A8EB}"/>
            </c:ext>
          </c:extLst>
        </c:ser>
        <c:ser>
          <c:idx val="1"/>
          <c:order val="1"/>
          <c:tx>
            <c:strRef>
              <c:f>New!$G$3</c:f>
              <c:strCache>
                <c:ptCount val="1"/>
                <c:pt idx="0">
                  <c:v>individual-1.0M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New!$E$4:$E$20</c:f>
              <c:strCache>
                <c:ptCount val="17"/>
                <c:pt idx="0">
                  <c:v>1x2</c:v>
                </c:pt>
                <c:pt idx="1">
                  <c:v>1x4</c:v>
                </c:pt>
                <c:pt idx="2">
                  <c:v>1x8</c:v>
                </c:pt>
                <c:pt idx="3">
                  <c:v>2x2</c:v>
                </c:pt>
                <c:pt idx="4">
                  <c:v>2x4</c:v>
                </c:pt>
                <c:pt idx="5">
                  <c:v>2x8</c:v>
                </c:pt>
                <c:pt idx="6">
                  <c:v>3x2</c:v>
                </c:pt>
                <c:pt idx="7">
                  <c:v>3x4</c:v>
                </c:pt>
                <c:pt idx="8">
                  <c:v>3x8</c:v>
                </c:pt>
                <c:pt idx="9">
                  <c:v>4x2</c:v>
                </c:pt>
                <c:pt idx="10">
                  <c:v>4x4</c:v>
                </c:pt>
                <c:pt idx="11">
                  <c:v>4x8</c:v>
                </c:pt>
                <c:pt idx="12">
                  <c:v>5x2</c:v>
                </c:pt>
                <c:pt idx="13">
                  <c:v>5x4</c:v>
                </c:pt>
                <c:pt idx="14">
                  <c:v>5x8</c:v>
                </c:pt>
                <c:pt idx="15">
                  <c:v>6x2</c:v>
                </c:pt>
                <c:pt idx="16">
                  <c:v>6x4</c:v>
                </c:pt>
              </c:strCache>
            </c:strRef>
          </c:cat>
          <c:val>
            <c:numRef>
              <c:f>New!$G$4:$G$20</c:f>
              <c:numCache>
                <c:formatCode>0%</c:formatCode>
                <c:ptCount val="17"/>
                <c:pt idx="0">
                  <c:v>1.0380952380952382</c:v>
                </c:pt>
                <c:pt idx="1">
                  <c:v>1.0761904761904761</c:v>
                </c:pt>
                <c:pt idx="2">
                  <c:v>1.1666666666666667</c:v>
                </c:pt>
                <c:pt idx="3">
                  <c:v>1.0952380952380953</c:v>
                </c:pt>
                <c:pt idx="4">
                  <c:v>2.2095238095238097</c:v>
                </c:pt>
                <c:pt idx="5">
                  <c:v>8.8333333333333339</c:v>
                </c:pt>
                <c:pt idx="6">
                  <c:v>1.2047619047619047</c:v>
                </c:pt>
                <c:pt idx="7">
                  <c:v>13.390476190476191</c:v>
                </c:pt>
                <c:pt idx="8">
                  <c:v>55.819047619047616</c:v>
                </c:pt>
                <c:pt idx="9">
                  <c:v>3.342857142857143</c:v>
                </c:pt>
                <c:pt idx="10">
                  <c:v>0</c:v>
                </c:pt>
                <c:pt idx="11">
                  <c:v>0</c:v>
                </c:pt>
                <c:pt idx="12">
                  <c:v>90.028571428571425</c:v>
                </c:pt>
                <c:pt idx="13">
                  <c:v>0</c:v>
                </c:pt>
                <c:pt idx="14">
                  <c:v>0</c:v>
                </c:pt>
                <c:pt idx="15">
                  <c:v>26.447619047619046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1-49FE-B9EB-21DC1E38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029944"/>
        <c:axId val="1470025680"/>
      </c:barChart>
      <c:catAx>
        <c:axId val="147002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25680"/>
        <c:crosses val="autoZero"/>
        <c:auto val="1"/>
        <c:lblAlgn val="ctr"/>
        <c:lblOffset val="100"/>
        <c:noMultiLvlLbl val="0"/>
      </c:catAx>
      <c:valAx>
        <c:axId val="147002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2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Time vs Genetic Diversity</a:t>
            </a:r>
          </a:p>
          <a:p>
            <a:pPr>
              <a:defRPr/>
            </a:pPr>
            <a:r>
              <a:rPr lang="en-US" baseline="0"/>
              <a:t>1-million Vectors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New!$D$2</c:f>
              <c:strCache>
                <c:ptCount val="1"/>
                <c:pt idx="0">
                  <c:v>individual-1.0M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New!$B$3:$B$20</c:f>
              <c:strCache>
                <c:ptCount val="18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  <c:pt idx="17">
                  <c:v>6x4</c:v>
                </c:pt>
              </c:strCache>
            </c:strRef>
          </c:cat>
          <c:val>
            <c:numRef>
              <c:f>New!$D$3:$D$20</c:f>
              <c:numCache>
                <c:formatCode>General</c:formatCode>
                <c:ptCount val="18"/>
                <c:pt idx="0">
                  <c:v>210</c:v>
                </c:pt>
                <c:pt idx="1">
                  <c:v>218</c:v>
                </c:pt>
                <c:pt idx="2">
                  <c:v>226</c:v>
                </c:pt>
                <c:pt idx="3">
                  <c:v>245</c:v>
                </c:pt>
                <c:pt idx="4">
                  <c:v>230</c:v>
                </c:pt>
                <c:pt idx="5">
                  <c:v>464</c:v>
                </c:pt>
                <c:pt idx="6">
                  <c:v>1855</c:v>
                </c:pt>
                <c:pt idx="7">
                  <c:v>253</c:v>
                </c:pt>
                <c:pt idx="8">
                  <c:v>2812</c:v>
                </c:pt>
                <c:pt idx="9">
                  <c:v>11722</c:v>
                </c:pt>
                <c:pt idx="10">
                  <c:v>702</c:v>
                </c:pt>
                <c:pt idx="11">
                  <c:v>0</c:v>
                </c:pt>
                <c:pt idx="12">
                  <c:v>0</c:v>
                </c:pt>
                <c:pt idx="13">
                  <c:v>18906</c:v>
                </c:pt>
                <c:pt idx="14">
                  <c:v>0</c:v>
                </c:pt>
                <c:pt idx="15">
                  <c:v>0</c:v>
                </c:pt>
                <c:pt idx="16">
                  <c:v>5554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A-46AC-92A0-3E509A9B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087624"/>
        <c:axId val="1471088936"/>
      </c:barChart>
      <c:catAx>
        <c:axId val="147108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8936"/>
        <c:crosses val="autoZero"/>
        <c:auto val="1"/>
        <c:lblAlgn val="ctr"/>
        <c:lblOffset val="100"/>
        <c:noMultiLvlLbl val="0"/>
      </c:catAx>
      <c:valAx>
        <c:axId val="1471088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Sheet2!$A$42:$A$54</c:f>
              <c:strCache>
                <c:ptCount val="13"/>
                <c:pt idx="0">
                  <c:v>1_Malaria</c:v>
                </c:pt>
                <c:pt idx="1">
                  <c:v>9_Malaria</c:v>
                </c:pt>
                <c:pt idx="2">
                  <c:v>10_Malaria</c:v>
                </c:pt>
                <c:pt idx="3">
                  <c:v>20_Malaria</c:v>
                </c:pt>
                <c:pt idx="4">
                  <c:v>21_Vector</c:v>
                </c:pt>
                <c:pt idx="5">
                  <c:v>22_Malaria</c:v>
                </c:pt>
                <c:pt idx="6">
                  <c:v>22_Vector</c:v>
                </c:pt>
                <c:pt idx="7">
                  <c:v>26_Vector</c:v>
                </c:pt>
                <c:pt idx="8">
                  <c:v>67_Malaria</c:v>
                </c:pt>
                <c:pt idx="9">
                  <c:v>Full Malaria</c:v>
                </c:pt>
                <c:pt idx="10">
                  <c:v>MultipleLarvalHabitats</c:v>
                </c:pt>
                <c:pt idx="11">
                  <c:v>SugarBaitedTraps</c:v>
                </c:pt>
                <c:pt idx="12">
                  <c:v>Garki_IRSMDA</c:v>
                </c:pt>
              </c:strCache>
            </c:strRef>
          </c:cat>
          <c:val>
            <c:numRef>
              <c:f>Sheet2!$B$42:$B$54</c:f>
              <c:numCache>
                <c:formatCode>General</c:formatCode>
                <c:ptCount val="13"/>
                <c:pt idx="0">
                  <c:v>70.8</c:v>
                </c:pt>
                <c:pt idx="1">
                  <c:v>198.8</c:v>
                </c:pt>
                <c:pt idx="2">
                  <c:v>171.8</c:v>
                </c:pt>
                <c:pt idx="3">
                  <c:v>67.599999999999994</c:v>
                </c:pt>
                <c:pt idx="4">
                  <c:v>232.6</c:v>
                </c:pt>
                <c:pt idx="5">
                  <c:v>75</c:v>
                </c:pt>
                <c:pt idx="6">
                  <c:v>78</c:v>
                </c:pt>
                <c:pt idx="7">
                  <c:v>23.8</c:v>
                </c:pt>
                <c:pt idx="8">
                  <c:v>121.2</c:v>
                </c:pt>
                <c:pt idx="9">
                  <c:v>494.8</c:v>
                </c:pt>
                <c:pt idx="10">
                  <c:v>28.2</c:v>
                </c:pt>
                <c:pt idx="11">
                  <c:v>48.8</c:v>
                </c:pt>
                <c:pt idx="12">
                  <c:v>317.39999999999998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2-4D26-8136-5E0B9DE41BA5}"/>
            </c:ext>
          </c:extLst>
        </c:ser>
        <c:ser>
          <c:idx val="1"/>
          <c:order val="1"/>
          <c:tx>
            <c:strRef>
              <c:f>Sheet2!$C$41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Sheet2!$A$42:$A$54</c:f>
              <c:strCache>
                <c:ptCount val="13"/>
                <c:pt idx="0">
                  <c:v>1_Malaria</c:v>
                </c:pt>
                <c:pt idx="1">
                  <c:v>9_Malaria</c:v>
                </c:pt>
                <c:pt idx="2">
                  <c:v>10_Malaria</c:v>
                </c:pt>
                <c:pt idx="3">
                  <c:v>20_Malaria</c:v>
                </c:pt>
                <c:pt idx="4">
                  <c:v>21_Vector</c:v>
                </c:pt>
                <c:pt idx="5">
                  <c:v>22_Malaria</c:v>
                </c:pt>
                <c:pt idx="6">
                  <c:v>22_Vector</c:v>
                </c:pt>
                <c:pt idx="7">
                  <c:v>26_Vector</c:v>
                </c:pt>
                <c:pt idx="8">
                  <c:v>67_Malaria</c:v>
                </c:pt>
                <c:pt idx="9">
                  <c:v>Full Malaria</c:v>
                </c:pt>
                <c:pt idx="10">
                  <c:v>MultipleLarvalHabitats</c:v>
                </c:pt>
                <c:pt idx="11">
                  <c:v>SugarBaitedTraps</c:v>
                </c:pt>
                <c:pt idx="12">
                  <c:v>Garki_IRSMDA</c:v>
                </c:pt>
              </c:strCache>
            </c:strRef>
          </c:cat>
          <c:val>
            <c:numRef>
              <c:f>Sheet2!$C$42:$C$54</c:f>
              <c:numCache>
                <c:formatCode>General</c:formatCode>
                <c:ptCount val="13"/>
                <c:pt idx="0">
                  <c:v>66.599999999999994</c:v>
                </c:pt>
                <c:pt idx="1">
                  <c:v>193.8</c:v>
                </c:pt>
                <c:pt idx="2">
                  <c:v>173.2</c:v>
                </c:pt>
                <c:pt idx="3">
                  <c:v>74.2</c:v>
                </c:pt>
                <c:pt idx="4">
                  <c:v>249.4</c:v>
                </c:pt>
                <c:pt idx="5">
                  <c:v>71.8</c:v>
                </c:pt>
                <c:pt idx="6">
                  <c:v>83.8</c:v>
                </c:pt>
                <c:pt idx="7">
                  <c:v>27</c:v>
                </c:pt>
                <c:pt idx="8">
                  <c:v>149.80000000000001</c:v>
                </c:pt>
                <c:pt idx="9">
                  <c:v>493.4</c:v>
                </c:pt>
                <c:pt idx="10">
                  <c:v>35.6</c:v>
                </c:pt>
                <c:pt idx="11">
                  <c:v>54</c:v>
                </c:pt>
                <c:pt idx="12">
                  <c:v>309.2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2-4D26-8136-5E0B9DE4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10688"/>
        <c:axId val="451319544"/>
      </c:barChart>
      <c:catAx>
        <c:axId val="4513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9544"/>
        <c:crosses val="autoZero"/>
        <c:auto val="1"/>
        <c:lblAlgn val="ctr"/>
        <c:lblOffset val="100"/>
        <c:noMultiLvlLbl val="0"/>
      </c:catAx>
      <c:valAx>
        <c:axId val="4513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'Reg1'!$B$41</c:f>
              <c:strCache>
                <c:ptCount val="1"/>
                <c:pt idx="0">
                  <c:v>old-avg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'Reg1'!$A$42:$A$58</c:f>
              <c:strCache>
                <c:ptCount val="17"/>
                <c:pt idx="0">
                  <c:v>20_Vector_Madagascar</c:v>
                </c:pt>
                <c:pt idx="1">
                  <c:v>21_Vector_Garki</c:v>
                </c:pt>
                <c:pt idx="2">
                  <c:v>22_Vector_Garki_MultiCore_VectorMigration</c:v>
                </c:pt>
                <c:pt idx="3">
                  <c:v>Multicore_Nosibe/28_Vector_ScaleLarvalHabitat</c:v>
                </c:pt>
                <c:pt idx="4">
                  <c:v>Multicore_Nosibe/29_Vector_IRS_Ivermectin</c:v>
                </c:pt>
                <c:pt idx="5">
                  <c:v>Multicore_Nosibe/Scenarios/VectorAndMalaria/05_Namawala_Vector_ITNs</c:v>
                </c:pt>
                <c:pt idx="6">
                  <c:v>Multicore_Nosibe/Scenarios/VectorAndMalaria/07_Namawala_Vector_SSV</c:v>
                </c:pt>
                <c:pt idx="7">
                  <c:v>02_Namawala_Full_Malaria_Model</c:v>
                </c:pt>
                <c:pt idx="8">
                  <c:v>08_Garki_IRSMDA</c:v>
                </c:pt>
                <c:pt idx="9">
                  <c:v>2_Malaria_Garki</c:v>
                </c:pt>
                <c:pt idx="10">
                  <c:v>33_Malaria_Household_5x5_vm_none</c:v>
                </c:pt>
                <c:pt idx="11">
                  <c:v>36_Malaria_Household_5x5_vm_local_regional_LHM</c:v>
                </c:pt>
                <c:pt idx="12">
                  <c:v>49_Malaria_Households_MV_no_migration</c:v>
                </c:pt>
                <c:pt idx="13">
                  <c:v>59_Malaria_Households_MV_hum_none_vec_local_reg</c:v>
                </c:pt>
                <c:pt idx="14">
                  <c:v>49_Malaria_Households_MV_no_migration-cohort</c:v>
                </c:pt>
                <c:pt idx="15">
                  <c:v>59_Malaria_Households_MV_hum_none_vec_local_reg-cohort</c:v>
                </c:pt>
                <c:pt idx="16">
                  <c:v>32_Malaria_GH434_MpiDataExchanger</c:v>
                </c:pt>
              </c:strCache>
            </c:strRef>
          </c:cat>
          <c:val>
            <c:numRef>
              <c:f>'Reg1'!$B$42:$B$58</c:f>
              <c:numCache>
                <c:formatCode>General</c:formatCode>
                <c:ptCount val="17"/>
                <c:pt idx="0">
                  <c:v>532</c:v>
                </c:pt>
                <c:pt idx="1">
                  <c:v>287</c:v>
                </c:pt>
                <c:pt idx="2">
                  <c:v>97.6</c:v>
                </c:pt>
                <c:pt idx="3">
                  <c:v>271.60000000000002</c:v>
                </c:pt>
                <c:pt idx="4">
                  <c:v>268.8</c:v>
                </c:pt>
                <c:pt idx="5">
                  <c:v>770.4</c:v>
                </c:pt>
                <c:pt idx="6">
                  <c:v>876.6</c:v>
                </c:pt>
                <c:pt idx="7">
                  <c:v>512.6</c:v>
                </c:pt>
                <c:pt idx="8">
                  <c:v>315.60000000000002</c:v>
                </c:pt>
                <c:pt idx="9">
                  <c:v>222.6</c:v>
                </c:pt>
                <c:pt idx="10">
                  <c:v>17</c:v>
                </c:pt>
                <c:pt idx="11">
                  <c:v>69.8</c:v>
                </c:pt>
                <c:pt idx="12">
                  <c:v>172.8</c:v>
                </c:pt>
                <c:pt idx="13">
                  <c:v>291</c:v>
                </c:pt>
                <c:pt idx="14">
                  <c:v>26.8</c:v>
                </c:pt>
                <c:pt idx="15">
                  <c:v>157.19999999999999</c:v>
                </c:pt>
                <c:pt idx="16">
                  <c:v>859.8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7-4961-AC07-D30AAF86146A}"/>
            </c:ext>
          </c:extLst>
        </c:ser>
        <c:ser>
          <c:idx val="1"/>
          <c:order val="1"/>
          <c:tx>
            <c:strRef>
              <c:f>'Reg1'!$C$41</c:f>
              <c:strCache>
                <c:ptCount val="1"/>
                <c:pt idx="0">
                  <c:v>new-avg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'Reg1'!$A$42:$A$58</c:f>
              <c:strCache>
                <c:ptCount val="17"/>
                <c:pt idx="0">
                  <c:v>20_Vector_Madagascar</c:v>
                </c:pt>
                <c:pt idx="1">
                  <c:v>21_Vector_Garki</c:v>
                </c:pt>
                <c:pt idx="2">
                  <c:v>22_Vector_Garki_MultiCore_VectorMigration</c:v>
                </c:pt>
                <c:pt idx="3">
                  <c:v>Multicore_Nosibe/28_Vector_ScaleLarvalHabitat</c:v>
                </c:pt>
                <c:pt idx="4">
                  <c:v>Multicore_Nosibe/29_Vector_IRS_Ivermectin</c:v>
                </c:pt>
                <c:pt idx="5">
                  <c:v>Multicore_Nosibe/Scenarios/VectorAndMalaria/05_Namawala_Vector_ITNs</c:v>
                </c:pt>
                <c:pt idx="6">
                  <c:v>Multicore_Nosibe/Scenarios/VectorAndMalaria/07_Namawala_Vector_SSV</c:v>
                </c:pt>
                <c:pt idx="7">
                  <c:v>02_Namawala_Full_Malaria_Model</c:v>
                </c:pt>
                <c:pt idx="8">
                  <c:v>08_Garki_IRSMDA</c:v>
                </c:pt>
                <c:pt idx="9">
                  <c:v>2_Malaria_Garki</c:v>
                </c:pt>
                <c:pt idx="10">
                  <c:v>33_Malaria_Household_5x5_vm_none</c:v>
                </c:pt>
                <c:pt idx="11">
                  <c:v>36_Malaria_Household_5x5_vm_local_regional_LHM</c:v>
                </c:pt>
                <c:pt idx="12">
                  <c:v>49_Malaria_Households_MV_no_migration</c:v>
                </c:pt>
                <c:pt idx="13">
                  <c:v>59_Malaria_Households_MV_hum_none_vec_local_reg</c:v>
                </c:pt>
                <c:pt idx="14">
                  <c:v>49_Malaria_Households_MV_no_migration-cohort</c:v>
                </c:pt>
                <c:pt idx="15">
                  <c:v>59_Malaria_Households_MV_hum_none_vec_local_reg-cohort</c:v>
                </c:pt>
                <c:pt idx="16">
                  <c:v>32_Malaria_GH434_MpiDataExchanger</c:v>
                </c:pt>
              </c:strCache>
            </c:strRef>
          </c:cat>
          <c:val>
            <c:numRef>
              <c:f>'Reg1'!$C$42:$C$58</c:f>
              <c:numCache>
                <c:formatCode>General</c:formatCode>
                <c:ptCount val="17"/>
                <c:pt idx="0">
                  <c:v>665.4</c:v>
                </c:pt>
                <c:pt idx="1">
                  <c:v>323</c:v>
                </c:pt>
                <c:pt idx="2">
                  <c:v>109.2</c:v>
                </c:pt>
                <c:pt idx="3">
                  <c:v>279.60000000000002</c:v>
                </c:pt>
                <c:pt idx="4">
                  <c:v>286.39999999999998</c:v>
                </c:pt>
                <c:pt idx="5">
                  <c:v>788.2</c:v>
                </c:pt>
                <c:pt idx="6">
                  <c:v>895.8</c:v>
                </c:pt>
                <c:pt idx="7">
                  <c:v>522.4</c:v>
                </c:pt>
                <c:pt idx="8">
                  <c:v>320.60000000000002</c:v>
                </c:pt>
                <c:pt idx="9">
                  <c:v>237.4</c:v>
                </c:pt>
                <c:pt idx="10">
                  <c:v>21</c:v>
                </c:pt>
                <c:pt idx="11">
                  <c:v>77</c:v>
                </c:pt>
                <c:pt idx="12">
                  <c:v>231</c:v>
                </c:pt>
                <c:pt idx="13">
                  <c:v>333.4</c:v>
                </c:pt>
                <c:pt idx="14">
                  <c:v>25.6</c:v>
                </c:pt>
                <c:pt idx="15">
                  <c:v>598</c:v>
                </c:pt>
                <c:pt idx="16">
                  <c:v>1002.6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7-4961-AC07-D30AAF86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546032"/>
        <c:axId val="746546360"/>
      </c:barChart>
      <c:catAx>
        <c:axId val="7465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46360"/>
        <c:crosses val="autoZero"/>
        <c:auto val="1"/>
        <c:lblAlgn val="ctr"/>
        <c:lblOffset val="100"/>
        <c:noMultiLvlLbl val="0"/>
      </c:catAx>
      <c:valAx>
        <c:axId val="7465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'Reg1'!$F$41</c:f>
              <c:strCache>
                <c:ptCount val="1"/>
                <c:pt idx="0">
                  <c:v>% Diff-avg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'Reg1'!$A$42:$A$58</c:f>
              <c:strCache>
                <c:ptCount val="17"/>
                <c:pt idx="0">
                  <c:v>20_Vector_Madagascar</c:v>
                </c:pt>
                <c:pt idx="1">
                  <c:v>21_Vector_Garki</c:v>
                </c:pt>
                <c:pt idx="2">
                  <c:v>22_Vector_Garki_MultiCore_VectorMigration</c:v>
                </c:pt>
                <c:pt idx="3">
                  <c:v>Multicore_Nosibe/28_Vector_ScaleLarvalHabitat</c:v>
                </c:pt>
                <c:pt idx="4">
                  <c:v>Multicore_Nosibe/29_Vector_IRS_Ivermectin</c:v>
                </c:pt>
                <c:pt idx="5">
                  <c:v>Multicore_Nosibe/Scenarios/VectorAndMalaria/05_Namawala_Vector_ITNs</c:v>
                </c:pt>
                <c:pt idx="6">
                  <c:v>Multicore_Nosibe/Scenarios/VectorAndMalaria/07_Namawala_Vector_SSV</c:v>
                </c:pt>
                <c:pt idx="7">
                  <c:v>02_Namawala_Full_Malaria_Model</c:v>
                </c:pt>
                <c:pt idx="8">
                  <c:v>08_Garki_IRSMDA</c:v>
                </c:pt>
                <c:pt idx="9">
                  <c:v>2_Malaria_Garki</c:v>
                </c:pt>
                <c:pt idx="10">
                  <c:v>33_Malaria_Household_5x5_vm_none</c:v>
                </c:pt>
                <c:pt idx="11">
                  <c:v>36_Malaria_Household_5x5_vm_local_regional_LHM</c:v>
                </c:pt>
                <c:pt idx="12">
                  <c:v>49_Malaria_Households_MV_no_migration</c:v>
                </c:pt>
                <c:pt idx="13">
                  <c:v>59_Malaria_Households_MV_hum_none_vec_local_reg</c:v>
                </c:pt>
                <c:pt idx="14">
                  <c:v>49_Malaria_Households_MV_no_migration-cohort</c:v>
                </c:pt>
                <c:pt idx="15">
                  <c:v>59_Malaria_Households_MV_hum_none_vec_local_reg-cohort</c:v>
                </c:pt>
                <c:pt idx="16">
                  <c:v>32_Malaria_GH434_MpiDataExchanger</c:v>
                </c:pt>
              </c:strCache>
            </c:strRef>
          </c:cat>
          <c:val>
            <c:numRef>
              <c:f>'Reg1'!$F$42:$F$58</c:f>
              <c:numCache>
                <c:formatCode>0%</c:formatCode>
                <c:ptCount val="17"/>
                <c:pt idx="0">
                  <c:v>0.25075187969924806</c:v>
                </c:pt>
                <c:pt idx="1">
                  <c:v>0.12543554006968641</c:v>
                </c:pt>
                <c:pt idx="2">
                  <c:v>0.11885245901639353</c:v>
                </c:pt>
                <c:pt idx="3">
                  <c:v>2.945508100147275E-2</c:v>
                </c:pt>
                <c:pt idx="4">
                  <c:v>6.5476190476190341E-2</c:v>
                </c:pt>
                <c:pt idx="5">
                  <c:v>2.3104880581516184E-2</c:v>
                </c:pt>
                <c:pt idx="6">
                  <c:v>2.1902806297056734E-2</c:v>
                </c:pt>
                <c:pt idx="7">
                  <c:v>1.9118220834958944E-2</c:v>
                </c:pt>
                <c:pt idx="8">
                  <c:v>1.5842839036755384E-2</c:v>
                </c:pt>
                <c:pt idx="9">
                  <c:v>6.6486972147349555E-2</c:v>
                </c:pt>
                <c:pt idx="10">
                  <c:v>0.23529411764705882</c:v>
                </c:pt>
                <c:pt idx="11">
                  <c:v>0.10315186246418342</c:v>
                </c:pt>
                <c:pt idx="12">
                  <c:v>0.33680555555555547</c:v>
                </c:pt>
                <c:pt idx="13">
                  <c:v>0.14570446735395182</c:v>
                </c:pt>
                <c:pt idx="14">
                  <c:v>-4.4776119402985044E-2</c:v>
                </c:pt>
                <c:pt idx="15">
                  <c:v>2.8040712468193387</c:v>
                </c:pt>
                <c:pt idx="16">
                  <c:v>0.16608513607815781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9-4775-8757-32FA11D7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468472"/>
        <c:axId val="1307468800"/>
      </c:barChart>
      <c:catAx>
        <c:axId val="13074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68800"/>
        <c:crosses val="autoZero"/>
        <c:auto val="1"/>
        <c:lblAlgn val="ctr"/>
        <c:lblOffset val="100"/>
        <c:noMultiLvlLbl val="0"/>
      </c:catAx>
      <c:valAx>
        <c:axId val="13074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6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'Reg2'!$B$41</c:f>
              <c:strCache>
                <c:ptCount val="1"/>
                <c:pt idx="0">
                  <c:v>old-avg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'Reg2'!$A$42:$A$58</c:f>
              <c:strCache>
                <c:ptCount val="17"/>
                <c:pt idx="0">
                  <c:v>20_Vector_Madagascar</c:v>
                </c:pt>
                <c:pt idx="1">
                  <c:v>21_Vector_Garki</c:v>
                </c:pt>
                <c:pt idx="2">
                  <c:v>22_Vector_Garki_MultiCore_VectorMigration</c:v>
                </c:pt>
                <c:pt idx="3">
                  <c:v>Multicore_Nosibe/28_Vector_ScaleLarvalHabitat</c:v>
                </c:pt>
                <c:pt idx="4">
                  <c:v>Multicore_Nosibe/29_Vector_IRS_Ivermectin</c:v>
                </c:pt>
                <c:pt idx="5">
                  <c:v>Multicore_Nosibe/Scenarios/VectorAndMalaria/05_Namawala_Vector_ITNs</c:v>
                </c:pt>
                <c:pt idx="6">
                  <c:v>Multicore_Nosibe/Scenarios/VectorAndMalaria/07_Namawala_Vector_SSV</c:v>
                </c:pt>
                <c:pt idx="7">
                  <c:v>02_Namawala_Full_Malaria_Model</c:v>
                </c:pt>
                <c:pt idx="8">
                  <c:v>08_Garki_IRSMDA</c:v>
                </c:pt>
                <c:pt idx="9">
                  <c:v>2_Malaria_Garki</c:v>
                </c:pt>
                <c:pt idx="10">
                  <c:v>33_Malaria_Household_5x5_vm_none</c:v>
                </c:pt>
                <c:pt idx="11">
                  <c:v>36_Malaria_Household_5x5_vm_local_regional_LHM</c:v>
                </c:pt>
                <c:pt idx="12">
                  <c:v>49_Malaria_Households_MV_no_migration</c:v>
                </c:pt>
                <c:pt idx="13">
                  <c:v>59_Malaria_Households_MV_hum_none_vec_local_reg</c:v>
                </c:pt>
                <c:pt idx="14">
                  <c:v>49_Malaria_Households_MV_no_migration-cohort</c:v>
                </c:pt>
                <c:pt idx="15">
                  <c:v>59_Malaria_Households_MV_hum_none_vec_local_reg-cohort</c:v>
                </c:pt>
                <c:pt idx="16">
                  <c:v>32_Malaria_GH434_MpiDataExchanger</c:v>
                </c:pt>
              </c:strCache>
            </c:strRef>
          </c:cat>
          <c:val>
            <c:numRef>
              <c:f>'Reg2'!$B$42:$B$58</c:f>
              <c:numCache>
                <c:formatCode>General</c:formatCode>
                <c:ptCount val="17"/>
                <c:pt idx="0">
                  <c:v>532</c:v>
                </c:pt>
                <c:pt idx="1">
                  <c:v>287</c:v>
                </c:pt>
                <c:pt idx="2">
                  <c:v>97.6</c:v>
                </c:pt>
                <c:pt idx="3">
                  <c:v>271.60000000000002</c:v>
                </c:pt>
                <c:pt idx="4">
                  <c:v>268.8</c:v>
                </c:pt>
                <c:pt idx="5">
                  <c:v>770.4</c:v>
                </c:pt>
                <c:pt idx="6">
                  <c:v>876.6</c:v>
                </c:pt>
                <c:pt idx="7">
                  <c:v>512.6</c:v>
                </c:pt>
                <c:pt idx="8">
                  <c:v>315.60000000000002</c:v>
                </c:pt>
                <c:pt idx="9">
                  <c:v>222.6</c:v>
                </c:pt>
                <c:pt idx="10">
                  <c:v>17</c:v>
                </c:pt>
                <c:pt idx="11">
                  <c:v>69.8</c:v>
                </c:pt>
                <c:pt idx="12">
                  <c:v>172.8</c:v>
                </c:pt>
                <c:pt idx="13">
                  <c:v>291</c:v>
                </c:pt>
                <c:pt idx="14">
                  <c:v>26.8</c:v>
                </c:pt>
                <c:pt idx="15">
                  <c:v>157.19999999999999</c:v>
                </c:pt>
                <c:pt idx="16">
                  <c:v>859.8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4881-B14F-E5E9072DD14E}"/>
            </c:ext>
          </c:extLst>
        </c:ser>
        <c:ser>
          <c:idx val="1"/>
          <c:order val="1"/>
          <c:tx>
            <c:strRef>
              <c:f>'Reg2'!$C$41</c:f>
              <c:strCache>
                <c:ptCount val="1"/>
                <c:pt idx="0">
                  <c:v>new-avg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'Reg2'!$A$42:$A$58</c:f>
              <c:strCache>
                <c:ptCount val="17"/>
                <c:pt idx="0">
                  <c:v>20_Vector_Madagascar</c:v>
                </c:pt>
                <c:pt idx="1">
                  <c:v>21_Vector_Garki</c:v>
                </c:pt>
                <c:pt idx="2">
                  <c:v>22_Vector_Garki_MultiCore_VectorMigration</c:v>
                </c:pt>
                <c:pt idx="3">
                  <c:v>Multicore_Nosibe/28_Vector_ScaleLarvalHabitat</c:v>
                </c:pt>
                <c:pt idx="4">
                  <c:v>Multicore_Nosibe/29_Vector_IRS_Ivermectin</c:v>
                </c:pt>
                <c:pt idx="5">
                  <c:v>Multicore_Nosibe/Scenarios/VectorAndMalaria/05_Namawala_Vector_ITNs</c:v>
                </c:pt>
                <c:pt idx="6">
                  <c:v>Multicore_Nosibe/Scenarios/VectorAndMalaria/07_Namawala_Vector_SSV</c:v>
                </c:pt>
                <c:pt idx="7">
                  <c:v>02_Namawala_Full_Malaria_Model</c:v>
                </c:pt>
                <c:pt idx="8">
                  <c:v>08_Garki_IRSMDA</c:v>
                </c:pt>
                <c:pt idx="9">
                  <c:v>2_Malaria_Garki</c:v>
                </c:pt>
                <c:pt idx="10">
                  <c:v>33_Malaria_Household_5x5_vm_none</c:v>
                </c:pt>
                <c:pt idx="11">
                  <c:v>36_Malaria_Household_5x5_vm_local_regional_LHM</c:v>
                </c:pt>
                <c:pt idx="12">
                  <c:v>49_Malaria_Households_MV_no_migration</c:v>
                </c:pt>
                <c:pt idx="13">
                  <c:v>59_Malaria_Households_MV_hum_none_vec_local_reg</c:v>
                </c:pt>
                <c:pt idx="14">
                  <c:v>49_Malaria_Households_MV_no_migration-cohort</c:v>
                </c:pt>
                <c:pt idx="15">
                  <c:v>59_Malaria_Households_MV_hum_none_vec_local_reg-cohort</c:v>
                </c:pt>
                <c:pt idx="16">
                  <c:v>32_Malaria_GH434_MpiDataExchanger</c:v>
                </c:pt>
              </c:strCache>
            </c:strRef>
          </c:cat>
          <c:val>
            <c:numRef>
              <c:f>'Reg2'!$C$42:$C$58</c:f>
              <c:numCache>
                <c:formatCode>General</c:formatCode>
                <c:ptCount val="17"/>
                <c:pt idx="0">
                  <c:v>665.4</c:v>
                </c:pt>
                <c:pt idx="1">
                  <c:v>323</c:v>
                </c:pt>
                <c:pt idx="2">
                  <c:v>109.2</c:v>
                </c:pt>
                <c:pt idx="3">
                  <c:v>279.60000000000002</c:v>
                </c:pt>
                <c:pt idx="4">
                  <c:v>286.39999999999998</c:v>
                </c:pt>
                <c:pt idx="5">
                  <c:v>788.2</c:v>
                </c:pt>
                <c:pt idx="6">
                  <c:v>895.8</c:v>
                </c:pt>
                <c:pt idx="7">
                  <c:v>522.4</c:v>
                </c:pt>
                <c:pt idx="8">
                  <c:v>320.60000000000002</c:v>
                </c:pt>
                <c:pt idx="9">
                  <c:v>237.4</c:v>
                </c:pt>
                <c:pt idx="10">
                  <c:v>21</c:v>
                </c:pt>
                <c:pt idx="11">
                  <c:v>77</c:v>
                </c:pt>
                <c:pt idx="12">
                  <c:v>231</c:v>
                </c:pt>
                <c:pt idx="13">
                  <c:v>333.4</c:v>
                </c:pt>
                <c:pt idx="14">
                  <c:v>25.6</c:v>
                </c:pt>
                <c:pt idx="15">
                  <c:v>210</c:v>
                </c:pt>
                <c:pt idx="16">
                  <c:v>1002.6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7-4881-B14F-E5E9072D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546032"/>
        <c:axId val="746546360"/>
      </c:barChart>
      <c:catAx>
        <c:axId val="7465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46360"/>
        <c:crosses val="autoZero"/>
        <c:auto val="1"/>
        <c:lblAlgn val="ctr"/>
        <c:lblOffset val="100"/>
        <c:noMultiLvlLbl val="0"/>
      </c:catAx>
      <c:valAx>
        <c:axId val="7465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'Reg2'!$F$41</c:f>
              <c:strCache>
                <c:ptCount val="1"/>
                <c:pt idx="0">
                  <c:v>% Diff-avg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'Reg2'!$A$42:$A$58</c:f>
              <c:strCache>
                <c:ptCount val="17"/>
                <c:pt idx="0">
                  <c:v>20_Vector_Madagascar</c:v>
                </c:pt>
                <c:pt idx="1">
                  <c:v>21_Vector_Garki</c:v>
                </c:pt>
                <c:pt idx="2">
                  <c:v>22_Vector_Garki_MultiCore_VectorMigration</c:v>
                </c:pt>
                <c:pt idx="3">
                  <c:v>Multicore_Nosibe/28_Vector_ScaleLarvalHabitat</c:v>
                </c:pt>
                <c:pt idx="4">
                  <c:v>Multicore_Nosibe/29_Vector_IRS_Ivermectin</c:v>
                </c:pt>
                <c:pt idx="5">
                  <c:v>Multicore_Nosibe/Scenarios/VectorAndMalaria/05_Namawala_Vector_ITNs</c:v>
                </c:pt>
                <c:pt idx="6">
                  <c:v>Multicore_Nosibe/Scenarios/VectorAndMalaria/07_Namawala_Vector_SSV</c:v>
                </c:pt>
                <c:pt idx="7">
                  <c:v>02_Namawala_Full_Malaria_Model</c:v>
                </c:pt>
                <c:pt idx="8">
                  <c:v>08_Garki_IRSMDA</c:v>
                </c:pt>
                <c:pt idx="9">
                  <c:v>2_Malaria_Garki</c:v>
                </c:pt>
                <c:pt idx="10">
                  <c:v>33_Malaria_Household_5x5_vm_none</c:v>
                </c:pt>
                <c:pt idx="11">
                  <c:v>36_Malaria_Household_5x5_vm_local_regional_LHM</c:v>
                </c:pt>
                <c:pt idx="12">
                  <c:v>49_Malaria_Households_MV_no_migration</c:v>
                </c:pt>
                <c:pt idx="13">
                  <c:v>59_Malaria_Households_MV_hum_none_vec_local_reg</c:v>
                </c:pt>
                <c:pt idx="14">
                  <c:v>49_Malaria_Households_MV_no_migration-cohort</c:v>
                </c:pt>
                <c:pt idx="15">
                  <c:v>59_Malaria_Households_MV_hum_none_vec_local_reg-cohort</c:v>
                </c:pt>
                <c:pt idx="16">
                  <c:v>32_Malaria_GH434_MpiDataExchanger</c:v>
                </c:pt>
              </c:strCache>
            </c:strRef>
          </c:cat>
          <c:val>
            <c:numRef>
              <c:f>'Reg2'!$F$42:$F$58</c:f>
              <c:numCache>
                <c:formatCode>0%</c:formatCode>
                <c:ptCount val="17"/>
                <c:pt idx="0">
                  <c:v>0.25075187969924806</c:v>
                </c:pt>
                <c:pt idx="1">
                  <c:v>0.12543554006968641</c:v>
                </c:pt>
                <c:pt idx="2">
                  <c:v>0.11885245901639353</c:v>
                </c:pt>
                <c:pt idx="3">
                  <c:v>2.945508100147275E-2</c:v>
                </c:pt>
                <c:pt idx="4">
                  <c:v>6.5476190476190341E-2</c:v>
                </c:pt>
                <c:pt idx="5">
                  <c:v>2.3104880581516184E-2</c:v>
                </c:pt>
                <c:pt idx="6">
                  <c:v>2.1902806297056734E-2</c:v>
                </c:pt>
                <c:pt idx="7">
                  <c:v>1.9118220834958944E-2</c:v>
                </c:pt>
                <c:pt idx="8">
                  <c:v>1.5842839036755384E-2</c:v>
                </c:pt>
                <c:pt idx="9">
                  <c:v>6.6486972147349555E-2</c:v>
                </c:pt>
                <c:pt idx="10">
                  <c:v>0.23529411764705882</c:v>
                </c:pt>
                <c:pt idx="11">
                  <c:v>0.10315186246418342</c:v>
                </c:pt>
                <c:pt idx="12">
                  <c:v>0.33680555555555547</c:v>
                </c:pt>
                <c:pt idx="13">
                  <c:v>0.14570446735395182</c:v>
                </c:pt>
                <c:pt idx="14">
                  <c:v>-4.4776119402985044E-2</c:v>
                </c:pt>
                <c:pt idx="15">
                  <c:v>0.33587786259541996</c:v>
                </c:pt>
                <c:pt idx="16">
                  <c:v>0.16608513607815781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7-460A-B1D2-A3123CFF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468472"/>
        <c:axId val="1307468800"/>
      </c:barChart>
      <c:catAx>
        <c:axId val="13074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68800"/>
        <c:crosses val="autoZero"/>
        <c:auto val="1"/>
        <c:lblAlgn val="ctr"/>
        <c:lblOffset val="100"/>
        <c:noMultiLvlLbl val="0"/>
      </c:catAx>
      <c:valAx>
        <c:axId val="13074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6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22</xdr:row>
      <xdr:rowOff>25400</xdr:rowOff>
    </xdr:from>
    <xdr:to>
      <xdr:col>17</xdr:col>
      <xdr:colOff>107949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B0681-1C8E-4202-A5A2-CA6A4C244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15874</xdr:colOff>
      <xdr:row>0</xdr:row>
      <xdr:rowOff>0</xdr:rowOff>
    </xdr:from>
    <xdr:to>
      <xdr:col>17</xdr:col>
      <xdr:colOff>120649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E43F2-8B17-4488-ACE1-24278BD8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3174</xdr:colOff>
      <xdr:row>0</xdr:row>
      <xdr:rowOff>9524</xdr:rowOff>
    </xdr:from>
    <xdr:to>
      <xdr:col>27</xdr:col>
      <xdr:colOff>190499</xdr:colOff>
      <xdr:row>20</xdr:row>
      <xdr:rowOff>177799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7BECFC-0C3B-4CEE-A30C-A9127F069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600074</xdr:colOff>
      <xdr:row>43</xdr:row>
      <xdr:rowOff>130174</xdr:rowOff>
    </xdr:from>
    <xdr:to>
      <xdr:col>17</xdr:col>
      <xdr:colOff>12699</xdr:colOff>
      <xdr:row>64</xdr:row>
      <xdr:rowOff>107949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3C1BEC-D3ED-4401-B0CC-D491EEF8E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574674</xdr:colOff>
      <xdr:row>34</xdr:row>
      <xdr:rowOff>88900</xdr:rowOff>
    </xdr:from>
    <xdr:to>
      <xdr:col>16</xdr:col>
      <xdr:colOff>120649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6894B-F654-4E95-A65F-0C460BA54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250825</xdr:colOff>
      <xdr:row>9</xdr:row>
      <xdr:rowOff>104775</xdr:rowOff>
    </xdr:from>
    <xdr:to>
      <xdr:col>29</xdr:col>
      <xdr:colOff>300037</xdr:colOff>
      <xdr:row>37</xdr:row>
      <xdr:rowOff>61914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5FAABC-0057-4F71-B8E2-BC5A122FB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254793</xdr:colOff>
      <xdr:row>45</xdr:row>
      <xdr:rowOff>135730</xdr:rowOff>
    </xdr:from>
    <xdr:to>
      <xdr:col>16</xdr:col>
      <xdr:colOff>559593</xdr:colOff>
      <xdr:row>60</xdr:row>
      <xdr:rowOff>94456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44321-D87D-4645-9BF5-A20068A1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250825</xdr:colOff>
      <xdr:row>9</xdr:row>
      <xdr:rowOff>104775</xdr:rowOff>
    </xdr:from>
    <xdr:to>
      <xdr:col>29</xdr:col>
      <xdr:colOff>300037</xdr:colOff>
      <xdr:row>37</xdr:row>
      <xdr:rowOff>61914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D60DA-8BF9-4C74-9522-B1495C95F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40</xdr:row>
      <xdr:rowOff>152401</xdr:rowOff>
    </xdr:from>
    <xdr:to>
      <xdr:col>22</xdr:col>
      <xdr:colOff>319087</xdr:colOff>
      <xdr:row>60</xdr:row>
      <xdr:rowOff>94457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92A33-FD6D-45D6-838E-9E0CAC55A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107156</xdr:colOff>
      <xdr:row>50</xdr:row>
      <xdr:rowOff>32543</xdr:rowOff>
    </xdr:from>
    <xdr:to>
      <xdr:col>13</xdr:col>
      <xdr:colOff>457200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EB706-2F71-42A7-93D9-0897E473B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373857</xdr:colOff>
      <xdr:row>29</xdr:row>
      <xdr:rowOff>161132</xdr:rowOff>
    </xdr:from>
    <xdr:to>
      <xdr:col>15</xdr:col>
      <xdr:colOff>49213</xdr:colOff>
      <xdr:row>50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85D5C-7AEE-4C65-8CC4-CCF6B3625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A1C-E0EA-405A-BC2F-761BB44272DE}">
  <dimension ref="A1:G21"/>
  <sheetViews>
    <sheetView workbookViewId="0">
      <selection activeCell="D13" sqref="D13"/>
    </sheetView>
  </sheetViews>
  <sheetFormatPr defaultRowHeight="14.25" x14ac:dyDescent="0.45"/>
  <cols>
    <col min="3" max="3" width="14" bestFit="1" customWidth="1"/>
    <col min="4" max="4" width="13.9296875" bestFit="1" customWidth="1"/>
  </cols>
  <sheetData>
    <row r="1" spans="1:7" x14ac:dyDescent="0.45">
      <c r="C1" s="1">
        <v>100000</v>
      </c>
      <c r="D1" s="1">
        <v>1000000</v>
      </c>
      <c r="F1" s="1">
        <v>100000</v>
      </c>
      <c r="G1" s="1">
        <v>1000000</v>
      </c>
    </row>
    <row r="2" spans="1:7" x14ac:dyDescent="0.45">
      <c r="C2" t="s">
        <v>0</v>
      </c>
      <c r="D2" t="s">
        <v>1</v>
      </c>
    </row>
    <row r="3" spans="1:7" x14ac:dyDescent="0.45">
      <c r="A3" t="s">
        <v>2</v>
      </c>
      <c r="B3" t="s">
        <v>3</v>
      </c>
      <c r="C3">
        <v>20</v>
      </c>
      <c r="D3">
        <v>210</v>
      </c>
      <c r="F3" t="s">
        <v>0</v>
      </c>
      <c r="G3" t="s">
        <v>1</v>
      </c>
    </row>
    <row r="4" spans="1:7" x14ac:dyDescent="0.45">
      <c r="A4" t="s">
        <v>4</v>
      </c>
      <c r="B4" s="2" t="s">
        <v>5</v>
      </c>
      <c r="C4">
        <v>22</v>
      </c>
      <c r="D4">
        <v>218</v>
      </c>
      <c r="E4" s="2" t="s">
        <v>5</v>
      </c>
      <c r="F4" s="7">
        <f>C4/C$3</f>
        <v>1.1000000000000001</v>
      </c>
      <c r="G4" s="7">
        <f>D4/D$3</f>
        <v>1.0380952380952382</v>
      </c>
    </row>
    <row r="5" spans="1:7" x14ac:dyDescent="0.45">
      <c r="A5" t="s">
        <v>6</v>
      </c>
      <c r="B5" s="2" t="s">
        <v>7</v>
      </c>
      <c r="C5">
        <v>23</v>
      </c>
      <c r="D5">
        <v>226</v>
      </c>
      <c r="E5" s="2" t="s">
        <v>7</v>
      </c>
      <c r="F5" s="7">
        <f t="shared" ref="F5:F20" si="0">C5/C$3</f>
        <v>1.1499999999999999</v>
      </c>
      <c r="G5" s="7">
        <f t="shared" ref="G5:G20" si="1">D5/D$3</f>
        <v>1.0761904761904761</v>
      </c>
    </row>
    <row r="6" spans="1:7" x14ac:dyDescent="0.45">
      <c r="A6" t="s">
        <v>8</v>
      </c>
      <c r="B6" s="2" t="s">
        <v>9</v>
      </c>
      <c r="C6">
        <v>32</v>
      </c>
      <c r="D6">
        <v>245</v>
      </c>
      <c r="E6" s="2" t="s">
        <v>9</v>
      </c>
      <c r="F6" s="7">
        <f t="shared" si="0"/>
        <v>1.6</v>
      </c>
      <c r="G6" s="7">
        <f t="shared" si="1"/>
        <v>1.1666666666666667</v>
      </c>
    </row>
    <row r="7" spans="1:7" x14ac:dyDescent="0.45">
      <c r="A7" t="s">
        <v>10</v>
      </c>
      <c r="B7" s="2" t="s">
        <v>11</v>
      </c>
      <c r="C7">
        <v>23</v>
      </c>
      <c r="D7">
        <v>230</v>
      </c>
      <c r="E7" s="2" t="s">
        <v>11</v>
      </c>
      <c r="F7" s="7">
        <f t="shared" si="0"/>
        <v>1.1499999999999999</v>
      </c>
      <c r="G7" s="7">
        <f t="shared" si="1"/>
        <v>1.0952380952380953</v>
      </c>
    </row>
    <row r="8" spans="1:7" x14ac:dyDescent="0.45">
      <c r="A8" t="s">
        <v>12</v>
      </c>
      <c r="B8" s="2" t="s">
        <v>13</v>
      </c>
      <c r="C8">
        <v>104</v>
      </c>
      <c r="D8">
        <v>464</v>
      </c>
      <c r="E8" s="2" t="s">
        <v>13</v>
      </c>
      <c r="F8" s="7">
        <f t="shared" si="0"/>
        <v>5.2</v>
      </c>
      <c r="G8" s="7">
        <f t="shared" si="1"/>
        <v>2.2095238095238097</v>
      </c>
    </row>
    <row r="9" spans="1:7" x14ac:dyDescent="0.45">
      <c r="A9" t="s">
        <v>14</v>
      </c>
      <c r="B9" s="2" t="s">
        <v>15</v>
      </c>
      <c r="C9">
        <v>347</v>
      </c>
      <c r="D9">
        <v>1855</v>
      </c>
      <c r="E9" s="2" t="s">
        <v>15</v>
      </c>
      <c r="F9" s="7">
        <f t="shared" si="0"/>
        <v>17.350000000000001</v>
      </c>
      <c r="G9" s="7">
        <f t="shared" si="1"/>
        <v>8.8333333333333339</v>
      </c>
    </row>
    <row r="10" spans="1:7" x14ac:dyDescent="0.45">
      <c r="A10" t="s">
        <v>16</v>
      </c>
      <c r="B10" s="2" t="s">
        <v>17</v>
      </c>
      <c r="C10">
        <v>40</v>
      </c>
      <c r="D10">
        <v>253</v>
      </c>
      <c r="E10" s="2" t="s">
        <v>17</v>
      </c>
      <c r="F10" s="7">
        <f t="shared" si="0"/>
        <v>2</v>
      </c>
      <c r="G10" s="7">
        <f t="shared" si="1"/>
        <v>1.2047619047619047</v>
      </c>
    </row>
    <row r="11" spans="1:7" x14ac:dyDescent="0.45">
      <c r="A11" t="s">
        <v>18</v>
      </c>
      <c r="B11" s="2" t="s">
        <v>19</v>
      </c>
      <c r="C11">
        <v>460</v>
      </c>
      <c r="D11">
        <v>2812</v>
      </c>
      <c r="E11" s="2" t="s">
        <v>19</v>
      </c>
      <c r="F11" s="7">
        <f t="shared" si="0"/>
        <v>23</v>
      </c>
      <c r="G11" s="7">
        <f t="shared" si="1"/>
        <v>13.390476190476191</v>
      </c>
    </row>
    <row r="12" spans="1:7" x14ac:dyDescent="0.45">
      <c r="A12" s="3" t="s">
        <v>20</v>
      </c>
      <c r="B12" s="4" t="s">
        <v>21</v>
      </c>
      <c r="C12" s="3">
        <v>615</v>
      </c>
      <c r="D12" s="6">
        <v>11722</v>
      </c>
      <c r="E12" s="4" t="s">
        <v>21</v>
      </c>
      <c r="F12" s="7">
        <f t="shared" si="0"/>
        <v>30.75</v>
      </c>
      <c r="G12" s="7">
        <f t="shared" si="1"/>
        <v>55.819047619047616</v>
      </c>
    </row>
    <row r="13" spans="1:7" x14ac:dyDescent="0.45">
      <c r="A13" s="3" t="s">
        <v>22</v>
      </c>
      <c r="B13" s="4" t="s">
        <v>23</v>
      </c>
      <c r="C13" s="3">
        <v>177</v>
      </c>
      <c r="D13" s="3">
        <v>702</v>
      </c>
      <c r="E13" s="4" t="s">
        <v>23</v>
      </c>
      <c r="F13" s="7">
        <f t="shared" si="0"/>
        <v>8.85</v>
      </c>
      <c r="G13" s="7">
        <f t="shared" si="1"/>
        <v>3.342857142857143</v>
      </c>
    </row>
    <row r="14" spans="1:7" x14ac:dyDescent="0.45">
      <c r="A14" s="3" t="s">
        <v>24</v>
      </c>
      <c r="B14" s="4" t="s">
        <v>25</v>
      </c>
      <c r="C14" s="3">
        <v>1875</v>
      </c>
      <c r="D14" s="5">
        <v>0</v>
      </c>
      <c r="E14" s="4" t="s">
        <v>25</v>
      </c>
      <c r="F14" s="7">
        <f t="shared" si="0"/>
        <v>93.75</v>
      </c>
      <c r="G14" s="7">
        <f t="shared" si="1"/>
        <v>0</v>
      </c>
    </row>
    <row r="15" spans="1:7" x14ac:dyDescent="0.45">
      <c r="A15" s="3" t="s">
        <v>26</v>
      </c>
      <c r="B15" s="4" t="s">
        <v>27</v>
      </c>
      <c r="C15" s="5">
        <v>10036</v>
      </c>
      <c r="D15" s="5">
        <v>0</v>
      </c>
      <c r="E15" s="4" t="s">
        <v>27</v>
      </c>
      <c r="F15" s="7">
        <f t="shared" si="0"/>
        <v>501.8</v>
      </c>
      <c r="G15" s="7">
        <f t="shared" si="1"/>
        <v>0</v>
      </c>
    </row>
    <row r="16" spans="1:7" x14ac:dyDescent="0.45">
      <c r="A16" s="3" t="s">
        <v>28</v>
      </c>
      <c r="B16" s="4" t="s">
        <v>29</v>
      </c>
      <c r="C16" s="3">
        <v>615</v>
      </c>
      <c r="D16" s="3">
        <v>18906</v>
      </c>
      <c r="E16" s="4" t="s">
        <v>29</v>
      </c>
      <c r="F16" s="7">
        <f t="shared" si="0"/>
        <v>30.75</v>
      </c>
      <c r="G16" s="7">
        <f t="shared" si="1"/>
        <v>90.028571428571425</v>
      </c>
    </row>
    <row r="17" spans="1:7" x14ac:dyDescent="0.45">
      <c r="A17" s="3" t="s">
        <v>30</v>
      </c>
      <c r="B17" s="4" t="s">
        <v>31</v>
      </c>
      <c r="C17" s="3">
        <v>5111</v>
      </c>
      <c r="D17" s="5">
        <v>0</v>
      </c>
      <c r="E17" s="4" t="s">
        <v>31</v>
      </c>
      <c r="F17" s="7">
        <f t="shared" si="0"/>
        <v>255.55</v>
      </c>
      <c r="G17" s="7">
        <f t="shared" si="1"/>
        <v>0</v>
      </c>
    </row>
    <row r="18" spans="1:7" x14ac:dyDescent="0.45">
      <c r="A18" s="3" t="s">
        <v>32</v>
      </c>
      <c r="B18" s="4" t="s">
        <v>33</v>
      </c>
      <c r="C18" s="6">
        <v>71707</v>
      </c>
      <c r="D18" s="5">
        <v>0</v>
      </c>
      <c r="E18" s="4" t="s">
        <v>33</v>
      </c>
      <c r="F18" s="7">
        <f t="shared" si="0"/>
        <v>3585.35</v>
      </c>
      <c r="G18" s="7">
        <f t="shared" si="1"/>
        <v>0</v>
      </c>
    </row>
    <row r="19" spans="1:7" x14ac:dyDescent="0.45">
      <c r="A19" s="3" t="s">
        <v>34</v>
      </c>
      <c r="B19" s="4" t="s">
        <v>35</v>
      </c>
      <c r="C19" s="3">
        <v>753</v>
      </c>
      <c r="D19" s="3">
        <v>5554</v>
      </c>
      <c r="E19" s="4" t="s">
        <v>35</v>
      </c>
      <c r="F19" s="7">
        <f t="shared" si="0"/>
        <v>37.65</v>
      </c>
      <c r="G19" s="7">
        <f t="shared" si="1"/>
        <v>26.447619047619046</v>
      </c>
    </row>
    <row r="20" spans="1:7" x14ac:dyDescent="0.45">
      <c r="A20" s="3" t="s">
        <v>36</v>
      </c>
      <c r="B20" s="4" t="s">
        <v>37</v>
      </c>
      <c r="C20" s="5">
        <v>12383</v>
      </c>
      <c r="D20" s="5">
        <v>0</v>
      </c>
      <c r="E20" s="4" t="s">
        <v>37</v>
      </c>
      <c r="F20" s="7">
        <f t="shared" si="0"/>
        <v>619.15</v>
      </c>
      <c r="G20" s="7">
        <f t="shared" si="1"/>
        <v>0</v>
      </c>
    </row>
    <row r="21" spans="1:7" x14ac:dyDescent="0.45">
      <c r="A21" s="3"/>
      <c r="B21" s="4"/>
      <c r="C21" s="3"/>
      <c r="D2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4AA4-693F-47CF-A12B-4E306FD35A4B}">
  <dimension ref="A1:F29"/>
  <sheetViews>
    <sheetView workbookViewId="0">
      <selection activeCell="L33" sqref="L33"/>
    </sheetView>
  </sheetViews>
  <sheetFormatPr defaultColWidth="8.796875" defaultRowHeight="14.25" x14ac:dyDescent="0.45"/>
  <cols>
    <col min="1" max="1" width="20.33203125" bestFit="1" customWidth="1"/>
    <col min="2" max="2" width="4.73046875" bestFit="1" customWidth="1"/>
    <col min="3" max="3" width="14" bestFit="1" customWidth="1"/>
    <col min="4" max="4" width="12.59765625" bestFit="1" customWidth="1"/>
    <col min="5" max="5" width="13.9296875" bestFit="1" customWidth="1"/>
  </cols>
  <sheetData>
    <row r="1" spans="1:6" x14ac:dyDescent="0.45">
      <c r="C1" s="1">
        <v>100000</v>
      </c>
      <c r="E1" s="1">
        <v>1000000</v>
      </c>
    </row>
    <row r="2" spans="1:6" x14ac:dyDescent="0.45">
      <c r="C2" t="s">
        <v>38</v>
      </c>
      <c r="D2" t="s">
        <v>39</v>
      </c>
      <c r="E2" t="s">
        <v>40</v>
      </c>
      <c r="F2" t="s">
        <v>41</v>
      </c>
    </row>
    <row r="3" spans="1:6" x14ac:dyDescent="0.45">
      <c r="A3" t="s">
        <v>2</v>
      </c>
      <c r="B3" t="s">
        <v>3</v>
      </c>
      <c r="C3">
        <v>20</v>
      </c>
      <c r="D3">
        <v>21</v>
      </c>
      <c r="E3">
        <v>210</v>
      </c>
      <c r="F3">
        <v>223</v>
      </c>
    </row>
    <row r="4" spans="1:6" x14ac:dyDescent="0.45">
      <c r="A4" t="s">
        <v>4</v>
      </c>
      <c r="B4" s="2" t="s">
        <v>5</v>
      </c>
      <c r="C4">
        <v>22</v>
      </c>
      <c r="D4">
        <v>22</v>
      </c>
      <c r="E4">
        <v>218</v>
      </c>
      <c r="F4">
        <v>234</v>
      </c>
    </row>
    <row r="5" spans="1:6" x14ac:dyDescent="0.45">
      <c r="A5" t="s">
        <v>6</v>
      </c>
      <c r="B5" s="2" t="s">
        <v>7</v>
      </c>
      <c r="C5">
        <v>23</v>
      </c>
      <c r="D5">
        <v>24</v>
      </c>
      <c r="E5">
        <v>226</v>
      </c>
      <c r="F5">
        <v>241</v>
      </c>
    </row>
    <row r="6" spans="1:6" x14ac:dyDescent="0.45">
      <c r="A6" t="s">
        <v>8</v>
      </c>
      <c r="B6" s="2" t="s">
        <v>9</v>
      </c>
      <c r="C6">
        <v>32</v>
      </c>
      <c r="D6">
        <v>34</v>
      </c>
      <c r="E6">
        <v>245</v>
      </c>
      <c r="F6">
        <v>259</v>
      </c>
    </row>
    <row r="7" spans="1:6" x14ac:dyDescent="0.45">
      <c r="A7" t="s">
        <v>10</v>
      </c>
      <c r="B7" s="2" t="s">
        <v>11</v>
      </c>
      <c r="C7">
        <v>23</v>
      </c>
      <c r="D7">
        <v>24</v>
      </c>
      <c r="E7">
        <v>230</v>
      </c>
      <c r="F7">
        <v>243</v>
      </c>
    </row>
    <row r="8" spans="1:6" x14ac:dyDescent="0.45">
      <c r="A8" t="s">
        <v>12</v>
      </c>
      <c r="B8" s="2" t="s">
        <v>13</v>
      </c>
      <c r="C8">
        <v>104</v>
      </c>
      <c r="D8">
        <v>124</v>
      </c>
      <c r="E8">
        <v>464</v>
      </c>
      <c r="F8">
        <v>495</v>
      </c>
    </row>
    <row r="9" spans="1:6" x14ac:dyDescent="0.45">
      <c r="A9" t="s">
        <v>14</v>
      </c>
      <c r="B9" s="2" t="s">
        <v>15</v>
      </c>
      <c r="C9">
        <v>347</v>
      </c>
      <c r="D9">
        <v>297</v>
      </c>
      <c r="E9">
        <v>1855</v>
      </c>
      <c r="F9">
        <v>1765</v>
      </c>
    </row>
    <row r="10" spans="1:6" x14ac:dyDescent="0.45">
      <c r="A10" t="s">
        <v>16</v>
      </c>
      <c r="B10" s="2" t="s">
        <v>17</v>
      </c>
      <c r="C10">
        <v>40</v>
      </c>
      <c r="D10">
        <v>42</v>
      </c>
      <c r="E10">
        <v>253</v>
      </c>
      <c r="F10">
        <v>267</v>
      </c>
    </row>
    <row r="11" spans="1:6" x14ac:dyDescent="0.45">
      <c r="A11" t="s">
        <v>18</v>
      </c>
      <c r="B11" s="2" t="s">
        <v>19</v>
      </c>
      <c r="C11">
        <v>460</v>
      </c>
      <c r="D11">
        <v>383</v>
      </c>
      <c r="E11">
        <v>2812</v>
      </c>
      <c r="F11">
        <v>2562</v>
      </c>
    </row>
    <row r="12" spans="1:6" x14ac:dyDescent="0.45">
      <c r="A12" s="3" t="s">
        <v>20</v>
      </c>
      <c r="B12" s="4" t="s">
        <v>21</v>
      </c>
      <c r="C12" s="3">
        <v>615</v>
      </c>
      <c r="D12">
        <v>2087</v>
      </c>
      <c r="E12" s="6">
        <v>11722</v>
      </c>
      <c r="F12" s="6"/>
    </row>
    <row r="13" spans="1:6" x14ac:dyDescent="0.45">
      <c r="A13" s="3" t="s">
        <v>22</v>
      </c>
      <c r="B13" s="4" t="s">
        <v>23</v>
      </c>
      <c r="C13" s="3">
        <v>177</v>
      </c>
      <c r="D13">
        <v>172</v>
      </c>
      <c r="E13" s="3">
        <v>702</v>
      </c>
      <c r="F13" s="3">
        <v>727</v>
      </c>
    </row>
    <row r="14" spans="1:6" x14ac:dyDescent="0.45">
      <c r="A14" s="3" t="s">
        <v>24</v>
      </c>
      <c r="B14" s="4" t="s">
        <v>25</v>
      </c>
      <c r="C14" s="3">
        <v>1875</v>
      </c>
      <c r="D14">
        <v>1725</v>
      </c>
      <c r="E14" s="5">
        <v>0</v>
      </c>
    </row>
    <row r="15" spans="1:6" x14ac:dyDescent="0.45">
      <c r="A15" s="3" t="s">
        <v>26</v>
      </c>
      <c r="B15" s="4" t="s">
        <v>27</v>
      </c>
      <c r="C15" s="5">
        <v>10036</v>
      </c>
      <c r="D15" s="6"/>
      <c r="E15" s="5">
        <v>0</v>
      </c>
    </row>
    <row r="16" spans="1:6" x14ac:dyDescent="0.45">
      <c r="A16" s="3" t="s">
        <v>28</v>
      </c>
      <c r="B16" s="4" t="s">
        <v>29</v>
      </c>
      <c r="C16" s="3">
        <v>615</v>
      </c>
      <c r="D16">
        <v>362</v>
      </c>
      <c r="E16" s="3">
        <v>18906</v>
      </c>
      <c r="F16" s="3">
        <v>2729</v>
      </c>
    </row>
    <row r="17" spans="1:6" x14ac:dyDescent="0.45">
      <c r="A17" s="3" t="s">
        <v>30</v>
      </c>
      <c r="B17" s="4" t="s">
        <v>31</v>
      </c>
      <c r="C17" s="3">
        <v>5111</v>
      </c>
      <c r="D17">
        <v>4694</v>
      </c>
      <c r="E17" s="5">
        <v>0</v>
      </c>
    </row>
    <row r="18" spans="1:6" x14ac:dyDescent="0.45">
      <c r="A18" s="3" t="s">
        <v>32</v>
      </c>
      <c r="B18" s="4" t="s">
        <v>33</v>
      </c>
      <c r="C18" s="6">
        <v>71707</v>
      </c>
      <c r="D18" s="6"/>
      <c r="E18" s="5">
        <v>0</v>
      </c>
    </row>
    <row r="19" spans="1:6" x14ac:dyDescent="0.45">
      <c r="A19" s="3" t="s">
        <v>34</v>
      </c>
      <c r="B19" s="4" t="s">
        <v>35</v>
      </c>
      <c r="C19" s="3">
        <v>753</v>
      </c>
      <c r="D19">
        <v>688</v>
      </c>
      <c r="E19" s="3">
        <v>5554</v>
      </c>
      <c r="F19" s="3">
        <v>4808</v>
      </c>
    </row>
    <row r="20" spans="1:6" x14ac:dyDescent="0.45">
      <c r="A20" s="3" t="s">
        <v>36</v>
      </c>
      <c r="B20" s="4" t="s">
        <v>37</v>
      </c>
      <c r="C20" s="5">
        <v>12383</v>
      </c>
      <c r="D20" s="6"/>
      <c r="E20" s="5">
        <v>0</v>
      </c>
    </row>
    <row r="26" spans="1:6" x14ac:dyDescent="0.45">
      <c r="B26">
        <v>1</v>
      </c>
    </row>
    <row r="27" spans="1:6" x14ac:dyDescent="0.45">
      <c r="B27">
        <v>20</v>
      </c>
    </row>
    <row r="28" spans="1:6" x14ac:dyDescent="0.45">
      <c r="B28">
        <v>8</v>
      </c>
    </row>
    <row r="29" spans="1:6" x14ac:dyDescent="0.45">
      <c r="B29">
        <f>3600*B26+60*B27+B28</f>
        <v>4808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4B6C-1B33-4EF5-A4DA-3781C2033873}">
  <dimension ref="A1:G54"/>
  <sheetViews>
    <sheetView topLeftCell="A28" workbookViewId="0">
      <selection activeCell="A46" sqref="A46"/>
    </sheetView>
  </sheetViews>
  <sheetFormatPr defaultRowHeight="14.25" x14ac:dyDescent="0.45"/>
  <cols>
    <col min="1" max="1" width="19.73046875" bestFit="1" customWidth="1"/>
  </cols>
  <sheetData>
    <row r="1" spans="1:7" x14ac:dyDescent="0.45">
      <c r="B1" t="s">
        <v>43</v>
      </c>
    </row>
    <row r="2" spans="1:7" x14ac:dyDescent="0.45">
      <c r="A2" t="s">
        <v>42</v>
      </c>
      <c r="B2">
        <v>67</v>
      </c>
      <c r="C2">
        <v>67</v>
      </c>
      <c r="D2">
        <v>65</v>
      </c>
      <c r="E2">
        <v>67</v>
      </c>
      <c r="F2">
        <v>67</v>
      </c>
      <c r="G2">
        <f t="shared" ref="G2:G10" si="0">AVERAGE(B2:F2)</f>
        <v>66.599999999999994</v>
      </c>
    </row>
    <row r="3" spans="1:7" x14ac:dyDescent="0.45">
      <c r="A3" t="s">
        <v>44</v>
      </c>
      <c r="B3">
        <v>193</v>
      </c>
      <c r="C3">
        <v>191</v>
      </c>
      <c r="D3">
        <v>193</v>
      </c>
      <c r="E3">
        <v>198</v>
      </c>
      <c r="F3">
        <v>194</v>
      </c>
      <c r="G3">
        <f t="shared" si="0"/>
        <v>193.8</v>
      </c>
    </row>
    <row r="4" spans="1:7" x14ac:dyDescent="0.45">
      <c r="A4" t="s">
        <v>45</v>
      </c>
      <c r="B4">
        <v>165</v>
      </c>
      <c r="C4">
        <v>168</v>
      </c>
      <c r="D4">
        <v>180</v>
      </c>
      <c r="E4">
        <v>183</v>
      </c>
      <c r="F4">
        <v>170</v>
      </c>
      <c r="G4">
        <f t="shared" si="0"/>
        <v>173.2</v>
      </c>
    </row>
    <row r="5" spans="1:7" x14ac:dyDescent="0.45">
      <c r="A5" t="s">
        <v>46</v>
      </c>
      <c r="B5">
        <v>77</v>
      </c>
      <c r="C5">
        <v>78</v>
      </c>
      <c r="D5">
        <v>76</v>
      </c>
      <c r="E5">
        <v>71</v>
      </c>
      <c r="F5">
        <v>69</v>
      </c>
      <c r="G5">
        <f t="shared" si="0"/>
        <v>74.2</v>
      </c>
    </row>
    <row r="6" spans="1:7" x14ac:dyDescent="0.45">
      <c r="A6" t="s">
        <v>48</v>
      </c>
      <c r="B6">
        <v>237</v>
      </c>
      <c r="C6">
        <v>240</v>
      </c>
      <c r="D6">
        <v>243</v>
      </c>
      <c r="E6">
        <v>265</v>
      </c>
      <c r="F6">
        <v>262</v>
      </c>
      <c r="G6">
        <f t="shared" si="0"/>
        <v>249.4</v>
      </c>
    </row>
    <row r="7" spans="1:7" x14ac:dyDescent="0.45">
      <c r="A7" t="s">
        <v>47</v>
      </c>
      <c r="B7">
        <v>70</v>
      </c>
      <c r="C7">
        <v>72</v>
      </c>
      <c r="D7">
        <v>71</v>
      </c>
      <c r="E7">
        <v>70</v>
      </c>
      <c r="F7">
        <v>76</v>
      </c>
      <c r="G7">
        <f t="shared" si="0"/>
        <v>71.8</v>
      </c>
    </row>
    <row r="8" spans="1:7" x14ac:dyDescent="0.45">
      <c r="A8" t="s">
        <v>49</v>
      </c>
      <c r="B8">
        <v>82</v>
      </c>
      <c r="C8">
        <v>82</v>
      </c>
      <c r="D8">
        <v>84</v>
      </c>
      <c r="E8">
        <v>85</v>
      </c>
      <c r="F8">
        <v>86</v>
      </c>
      <c r="G8">
        <f t="shared" si="0"/>
        <v>83.8</v>
      </c>
    </row>
    <row r="9" spans="1:7" x14ac:dyDescent="0.45">
      <c r="A9" t="s">
        <v>50</v>
      </c>
      <c r="B9">
        <v>28</v>
      </c>
      <c r="C9">
        <v>27</v>
      </c>
      <c r="D9">
        <v>27</v>
      </c>
      <c r="E9">
        <v>27</v>
      </c>
      <c r="F9">
        <v>26</v>
      </c>
      <c r="G9">
        <f t="shared" si="0"/>
        <v>27</v>
      </c>
    </row>
    <row r="10" spans="1:7" x14ac:dyDescent="0.45">
      <c r="A10" t="s">
        <v>54</v>
      </c>
      <c r="B10">
        <v>151</v>
      </c>
      <c r="C10">
        <v>150</v>
      </c>
      <c r="D10">
        <v>150</v>
      </c>
      <c r="E10">
        <v>150</v>
      </c>
      <c r="F10">
        <v>148</v>
      </c>
      <c r="G10">
        <f t="shared" si="0"/>
        <v>149.80000000000001</v>
      </c>
    </row>
    <row r="11" spans="1:7" x14ac:dyDescent="0.45">
      <c r="A11" t="s">
        <v>51</v>
      </c>
      <c r="B11">
        <v>520</v>
      </c>
      <c r="C11">
        <v>475</v>
      </c>
      <c r="D11">
        <v>486</v>
      </c>
      <c r="E11">
        <v>484</v>
      </c>
      <c r="F11">
        <v>502</v>
      </c>
      <c r="G11">
        <f>AVERAGE(B11:F11)</f>
        <v>493.4</v>
      </c>
    </row>
    <row r="12" spans="1:7" x14ac:dyDescent="0.45">
      <c r="A12" t="s">
        <v>52</v>
      </c>
      <c r="B12">
        <v>36</v>
      </c>
      <c r="C12">
        <v>35</v>
      </c>
      <c r="D12">
        <v>35</v>
      </c>
      <c r="E12">
        <v>35</v>
      </c>
      <c r="F12">
        <v>37</v>
      </c>
      <c r="G12">
        <f>AVERAGE(B12:F12)</f>
        <v>35.6</v>
      </c>
    </row>
    <row r="13" spans="1:7" x14ac:dyDescent="0.45">
      <c r="A13" t="s">
        <v>53</v>
      </c>
      <c r="B13">
        <v>54</v>
      </c>
      <c r="C13">
        <v>54</v>
      </c>
      <c r="D13">
        <v>54</v>
      </c>
      <c r="E13">
        <v>54</v>
      </c>
      <c r="F13">
        <v>54</v>
      </c>
      <c r="G13">
        <f>AVERAGE(B13:F13)</f>
        <v>54</v>
      </c>
    </row>
    <row r="14" spans="1:7" x14ac:dyDescent="0.45">
      <c r="A14" t="s">
        <v>55</v>
      </c>
      <c r="B14">
        <v>326</v>
      </c>
      <c r="C14">
        <v>295</v>
      </c>
      <c r="D14">
        <v>306</v>
      </c>
      <c r="E14">
        <v>305</v>
      </c>
      <c r="F14">
        <v>314</v>
      </c>
      <c r="G14">
        <f>AVERAGE(B14:F14)</f>
        <v>309.2</v>
      </c>
    </row>
    <row r="17" spans="1:7" x14ac:dyDescent="0.45">
      <c r="A17" t="s">
        <v>42</v>
      </c>
      <c r="B17">
        <v>72</v>
      </c>
      <c r="C17">
        <v>72</v>
      </c>
      <c r="D17">
        <v>73</v>
      </c>
      <c r="E17">
        <v>70</v>
      </c>
      <c r="F17">
        <v>67</v>
      </c>
      <c r="G17">
        <f t="shared" ref="G17:G25" si="1">AVERAGE(B17:F17)</f>
        <v>70.8</v>
      </c>
    </row>
    <row r="18" spans="1:7" x14ac:dyDescent="0.45">
      <c r="A18" t="s">
        <v>44</v>
      </c>
      <c r="B18">
        <v>194</v>
      </c>
      <c r="C18">
        <v>199</v>
      </c>
      <c r="D18">
        <v>206</v>
      </c>
      <c r="E18">
        <v>202</v>
      </c>
      <c r="F18">
        <v>193</v>
      </c>
      <c r="G18">
        <f t="shared" si="1"/>
        <v>198.8</v>
      </c>
    </row>
    <row r="19" spans="1:7" x14ac:dyDescent="0.45">
      <c r="A19" t="s">
        <v>45</v>
      </c>
      <c r="B19">
        <v>177</v>
      </c>
      <c r="C19">
        <v>179</v>
      </c>
      <c r="D19">
        <v>168</v>
      </c>
      <c r="E19">
        <v>169</v>
      </c>
      <c r="F19">
        <v>166</v>
      </c>
      <c r="G19">
        <f t="shared" si="1"/>
        <v>171.8</v>
      </c>
    </row>
    <row r="20" spans="1:7" x14ac:dyDescent="0.45">
      <c r="A20" t="s">
        <v>46</v>
      </c>
      <c r="B20">
        <v>70</v>
      </c>
      <c r="C20">
        <v>67</v>
      </c>
      <c r="D20">
        <v>66</v>
      </c>
      <c r="E20">
        <v>68</v>
      </c>
      <c r="F20">
        <v>67</v>
      </c>
      <c r="G20">
        <f t="shared" si="1"/>
        <v>67.599999999999994</v>
      </c>
    </row>
    <row r="21" spans="1:7" x14ac:dyDescent="0.45">
      <c r="A21" t="s">
        <v>48</v>
      </c>
      <c r="B21">
        <v>240</v>
      </c>
      <c r="C21">
        <v>242</v>
      </c>
      <c r="D21">
        <v>228</v>
      </c>
      <c r="E21">
        <v>225</v>
      </c>
      <c r="F21">
        <v>228</v>
      </c>
      <c r="G21">
        <f t="shared" si="1"/>
        <v>232.6</v>
      </c>
    </row>
    <row r="22" spans="1:7" x14ac:dyDescent="0.45">
      <c r="A22" t="s">
        <v>47</v>
      </c>
      <c r="B22">
        <v>79</v>
      </c>
      <c r="C22">
        <v>79</v>
      </c>
      <c r="D22">
        <v>72</v>
      </c>
      <c r="E22">
        <v>72</v>
      </c>
      <c r="F22">
        <v>73</v>
      </c>
      <c r="G22">
        <f t="shared" si="1"/>
        <v>75</v>
      </c>
    </row>
    <row r="23" spans="1:7" x14ac:dyDescent="0.45">
      <c r="A23" t="s">
        <v>49</v>
      </c>
      <c r="B23">
        <v>77</v>
      </c>
      <c r="C23">
        <v>77</v>
      </c>
      <c r="D23">
        <v>79</v>
      </c>
      <c r="E23">
        <v>80</v>
      </c>
      <c r="F23">
        <v>77</v>
      </c>
      <c r="G23">
        <f t="shared" si="1"/>
        <v>78</v>
      </c>
    </row>
    <row r="24" spans="1:7" x14ac:dyDescent="0.45">
      <c r="A24" t="s">
        <v>50</v>
      </c>
      <c r="B24">
        <v>24</v>
      </c>
      <c r="C24">
        <v>24</v>
      </c>
      <c r="D24">
        <v>24</v>
      </c>
      <c r="E24">
        <v>24</v>
      </c>
      <c r="F24">
        <v>23</v>
      </c>
      <c r="G24">
        <f t="shared" si="1"/>
        <v>23.8</v>
      </c>
    </row>
    <row r="25" spans="1:7" x14ac:dyDescent="0.45">
      <c r="A25" t="s">
        <v>54</v>
      </c>
      <c r="B25">
        <v>120</v>
      </c>
      <c r="C25">
        <v>124</v>
      </c>
      <c r="D25">
        <v>119</v>
      </c>
      <c r="E25">
        <v>121</v>
      </c>
      <c r="F25">
        <v>122</v>
      </c>
      <c r="G25">
        <f t="shared" si="1"/>
        <v>121.2</v>
      </c>
    </row>
    <row r="26" spans="1:7" x14ac:dyDescent="0.45">
      <c r="A26" t="s">
        <v>51</v>
      </c>
      <c r="B26">
        <v>494</v>
      </c>
      <c r="C26">
        <v>494</v>
      </c>
      <c r="D26">
        <v>479</v>
      </c>
      <c r="E26">
        <v>488</v>
      </c>
      <c r="F26">
        <v>519</v>
      </c>
      <c r="G26">
        <f>AVERAGE(B26:F26)</f>
        <v>494.8</v>
      </c>
    </row>
    <row r="27" spans="1:7" x14ac:dyDescent="0.45">
      <c r="A27" t="s">
        <v>52</v>
      </c>
      <c r="B27">
        <v>28</v>
      </c>
      <c r="C27">
        <v>28</v>
      </c>
      <c r="D27">
        <v>29</v>
      </c>
      <c r="E27">
        <v>28</v>
      </c>
      <c r="F27">
        <v>28</v>
      </c>
      <c r="G27">
        <f>AVERAGE(B27:F27)</f>
        <v>28.2</v>
      </c>
    </row>
    <row r="28" spans="1:7" x14ac:dyDescent="0.45">
      <c r="A28" t="s">
        <v>53</v>
      </c>
      <c r="B28">
        <v>47</v>
      </c>
      <c r="C28">
        <v>49</v>
      </c>
      <c r="D28">
        <v>51</v>
      </c>
      <c r="E28">
        <v>48</v>
      </c>
      <c r="F28">
        <v>49</v>
      </c>
      <c r="G28">
        <f>AVERAGE(B28:F28)</f>
        <v>48.8</v>
      </c>
    </row>
    <row r="29" spans="1:7" x14ac:dyDescent="0.45">
      <c r="A29" t="s">
        <v>55</v>
      </c>
      <c r="B29">
        <v>311</v>
      </c>
      <c r="C29">
        <v>307</v>
      </c>
      <c r="D29">
        <v>318</v>
      </c>
      <c r="E29">
        <v>325</v>
      </c>
      <c r="F29">
        <v>326</v>
      </c>
      <c r="G29">
        <f>AVERAGE(B29:F29)</f>
        <v>317.39999999999998</v>
      </c>
    </row>
    <row r="34" spans="1:3" x14ac:dyDescent="0.45">
      <c r="B34">
        <v>2</v>
      </c>
    </row>
    <row r="35" spans="1:3" x14ac:dyDescent="0.45">
      <c r="B35">
        <v>46</v>
      </c>
    </row>
    <row r="36" spans="1:3" x14ac:dyDescent="0.45">
      <c r="B36">
        <f>B34*60+B35</f>
        <v>166</v>
      </c>
    </row>
    <row r="41" spans="1:3" x14ac:dyDescent="0.45">
      <c r="B41" t="s">
        <v>56</v>
      </c>
      <c r="C41" t="s">
        <v>43</v>
      </c>
    </row>
    <row r="42" spans="1:3" x14ac:dyDescent="0.45">
      <c r="A42" t="s">
        <v>42</v>
      </c>
      <c r="B42">
        <v>70.8</v>
      </c>
      <c r="C42">
        <v>66.599999999999994</v>
      </c>
    </row>
    <row r="43" spans="1:3" x14ac:dyDescent="0.45">
      <c r="A43" t="s">
        <v>44</v>
      </c>
      <c r="B43">
        <v>198.8</v>
      </c>
      <c r="C43">
        <v>193.8</v>
      </c>
    </row>
    <row r="44" spans="1:3" x14ac:dyDescent="0.45">
      <c r="A44" t="s">
        <v>45</v>
      </c>
      <c r="B44">
        <v>171.8</v>
      </c>
      <c r="C44">
        <v>173.2</v>
      </c>
    </row>
    <row r="45" spans="1:3" x14ac:dyDescent="0.45">
      <c r="A45" t="s">
        <v>46</v>
      </c>
      <c r="B45">
        <v>67.599999999999994</v>
      </c>
      <c r="C45">
        <v>74.2</v>
      </c>
    </row>
    <row r="46" spans="1:3" x14ac:dyDescent="0.45">
      <c r="A46" t="s">
        <v>48</v>
      </c>
      <c r="B46">
        <v>232.6</v>
      </c>
      <c r="C46">
        <v>249.4</v>
      </c>
    </row>
    <row r="47" spans="1:3" x14ac:dyDescent="0.45">
      <c r="A47" t="s">
        <v>47</v>
      </c>
      <c r="B47">
        <v>75</v>
      </c>
      <c r="C47">
        <v>71.8</v>
      </c>
    </row>
    <row r="48" spans="1:3" x14ac:dyDescent="0.45">
      <c r="A48" t="s">
        <v>49</v>
      </c>
      <c r="B48">
        <v>78</v>
      </c>
      <c r="C48">
        <v>83.8</v>
      </c>
    </row>
    <row r="49" spans="1:3" x14ac:dyDescent="0.45">
      <c r="A49" t="s">
        <v>50</v>
      </c>
      <c r="B49">
        <v>23.8</v>
      </c>
      <c r="C49">
        <v>27</v>
      </c>
    </row>
    <row r="50" spans="1:3" x14ac:dyDescent="0.45">
      <c r="A50" t="s">
        <v>54</v>
      </c>
      <c r="B50">
        <v>121.2</v>
      </c>
      <c r="C50">
        <v>149.80000000000001</v>
      </c>
    </row>
    <row r="51" spans="1:3" x14ac:dyDescent="0.45">
      <c r="A51" t="s">
        <v>51</v>
      </c>
      <c r="B51">
        <v>494.8</v>
      </c>
      <c r="C51">
        <v>493.4</v>
      </c>
    </row>
    <row r="52" spans="1:3" x14ac:dyDescent="0.45">
      <c r="A52" t="s">
        <v>52</v>
      </c>
      <c r="B52">
        <v>28.2</v>
      </c>
      <c r="C52">
        <v>35.6</v>
      </c>
    </row>
    <row r="53" spans="1:3" x14ac:dyDescent="0.45">
      <c r="A53" t="s">
        <v>53</v>
      </c>
      <c r="B53">
        <v>48.8</v>
      </c>
      <c r="C53">
        <v>54</v>
      </c>
    </row>
    <row r="54" spans="1:3" x14ac:dyDescent="0.45">
      <c r="A54" t="s">
        <v>55</v>
      </c>
      <c r="B54">
        <v>317.39999999999998</v>
      </c>
      <c r="C54">
        <v>309.2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F457-823D-4912-965D-F3C904D184DB}">
  <dimension ref="A1:N66"/>
  <sheetViews>
    <sheetView topLeftCell="A7" workbookViewId="0">
      <selection activeCell="F36" sqref="F36"/>
    </sheetView>
  </sheetViews>
  <sheetFormatPr defaultRowHeight="14.25" x14ac:dyDescent="0.45"/>
  <cols>
    <col min="1" max="1" width="61.19921875" bestFit="1" customWidth="1"/>
  </cols>
  <sheetData>
    <row r="1" spans="1:14" x14ac:dyDescent="0.45">
      <c r="A1" t="s">
        <v>75</v>
      </c>
    </row>
    <row r="2" spans="1:14" x14ac:dyDescent="0.45">
      <c r="A2" t="s">
        <v>57</v>
      </c>
      <c r="B2">
        <v>654</v>
      </c>
      <c r="C2">
        <v>655</v>
      </c>
      <c r="D2">
        <v>670</v>
      </c>
      <c r="E2">
        <v>674</v>
      </c>
      <c r="F2">
        <v>674</v>
      </c>
    </row>
    <row r="3" spans="1:14" x14ac:dyDescent="0.45">
      <c r="A3" t="s">
        <v>58</v>
      </c>
      <c r="B3">
        <v>314</v>
      </c>
      <c r="C3">
        <v>322</v>
      </c>
      <c r="D3">
        <v>328</v>
      </c>
      <c r="E3">
        <v>324</v>
      </c>
      <c r="F3">
        <v>327</v>
      </c>
    </row>
    <row r="4" spans="1:14" x14ac:dyDescent="0.45">
      <c r="A4" t="s">
        <v>59</v>
      </c>
      <c r="B4">
        <v>110</v>
      </c>
      <c r="C4">
        <v>109</v>
      </c>
      <c r="D4">
        <v>109</v>
      </c>
      <c r="E4">
        <v>109</v>
      </c>
      <c r="F4">
        <v>109</v>
      </c>
    </row>
    <row r="5" spans="1:14" x14ac:dyDescent="0.45">
      <c r="A5" t="s">
        <v>60</v>
      </c>
      <c r="B5">
        <v>276</v>
      </c>
      <c r="C5">
        <v>279</v>
      </c>
      <c r="D5">
        <v>276</v>
      </c>
      <c r="E5">
        <v>282</v>
      </c>
      <c r="F5">
        <v>285</v>
      </c>
    </row>
    <row r="6" spans="1:14" x14ac:dyDescent="0.45">
      <c r="A6" t="s">
        <v>61</v>
      </c>
      <c r="B6">
        <v>281</v>
      </c>
      <c r="C6">
        <v>284</v>
      </c>
      <c r="D6">
        <v>283</v>
      </c>
      <c r="E6">
        <v>290</v>
      </c>
      <c r="F6">
        <v>294</v>
      </c>
    </row>
    <row r="7" spans="1:14" x14ac:dyDescent="0.45">
      <c r="A7" t="s">
        <v>62</v>
      </c>
      <c r="B7">
        <v>785</v>
      </c>
      <c r="C7">
        <v>770</v>
      </c>
      <c r="D7">
        <v>798</v>
      </c>
      <c r="E7">
        <v>814</v>
      </c>
      <c r="F7">
        <v>774</v>
      </c>
    </row>
    <row r="8" spans="1:14" x14ac:dyDescent="0.45">
      <c r="A8" t="s">
        <v>63</v>
      </c>
      <c r="B8">
        <v>885</v>
      </c>
      <c r="C8">
        <v>893</v>
      </c>
      <c r="D8">
        <v>892</v>
      </c>
      <c r="E8">
        <v>897</v>
      </c>
      <c r="F8">
        <v>912</v>
      </c>
    </row>
    <row r="9" spans="1:14" x14ac:dyDescent="0.45">
      <c r="A9" t="s">
        <v>64</v>
      </c>
      <c r="B9">
        <v>521</v>
      </c>
      <c r="C9">
        <v>522</v>
      </c>
      <c r="D9">
        <v>521</v>
      </c>
      <c r="E9">
        <v>522</v>
      </c>
      <c r="F9">
        <v>526</v>
      </c>
    </row>
    <row r="10" spans="1:14" x14ac:dyDescent="0.45">
      <c r="A10" t="s">
        <v>65</v>
      </c>
      <c r="B10">
        <v>319</v>
      </c>
      <c r="C10">
        <v>322</v>
      </c>
      <c r="D10">
        <v>320</v>
      </c>
      <c r="E10">
        <v>321</v>
      </c>
      <c r="F10">
        <v>321</v>
      </c>
    </row>
    <row r="11" spans="1:14" x14ac:dyDescent="0.45">
      <c r="A11" t="s">
        <v>66</v>
      </c>
      <c r="B11">
        <v>230</v>
      </c>
      <c r="C11">
        <v>240</v>
      </c>
      <c r="D11">
        <v>244</v>
      </c>
      <c r="E11">
        <v>248</v>
      </c>
      <c r="F11">
        <v>225</v>
      </c>
    </row>
    <row r="12" spans="1:14" x14ac:dyDescent="0.45">
      <c r="A12" t="s">
        <v>67</v>
      </c>
      <c r="B12">
        <v>21</v>
      </c>
      <c r="C12">
        <v>21</v>
      </c>
      <c r="D12">
        <v>21</v>
      </c>
      <c r="E12">
        <v>21</v>
      </c>
      <c r="F12">
        <v>21</v>
      </c>
    </row>
    <row r="13" spans="1:14" x14ac:dyDescent="0.45">
      <c r="A13" t="s">
        <v>68</v>
      </c>
      <c r="B13">
        <v>77</v>
      </c>
      <c r="C13">
        <v>77</v>
      </c>
      <c r="D13">
        <v>77</v>
      </c>
      <c r="E13">
        <v>77</v>
      </c>
      <c r="F13">
        <v>77</v>
      </c>
    </row>
    <row r="14" spans="1:14" x14ac:dyDescent="0.45">
      <c r="A14" t="s">
        <v>70</v>
      </c>
      <c r="B14">
        <v>228</v>
      </c>
      <c r="C14">
        <v>230</v>
      </c>
      <c r="D14">
        <v>232</v>
      </c>
      <c r="E14">
        <v>232</v>
      </c>
      <c r="F14">
        <v>233</v>
      </c>
      <c r="L14">
        <v>3</v>
      </c>
      <c r="M14">
        <v>29</v>
      </c>
      <c r="N14">
        <f>L14*60+M14</f>
        <v>209</v>
      </c>
    </row>
    <row r="15" spans="1:14" x14ac:dyDescent="0.45">
      <c r="A15" t="s">
        <v>71</v>
      </c>
      <c r="B15">
        <v>328</v>
      </c>
      <c r="C15">
        <v>334</v>
      </c>
      <c r="D15">
        <v>334</v>
      </c>
      <c r="E15">
        <v>335</v>
      </c>
      <c r="F15">
        <v>336</v>
      </c>
      <c r="L15">
        <v>3</v>
      </c>
      <c r="M15">
        <v>30</v>
      </c>
      <c r="N15">
        <f>L15*60+M15</f>
        <v>210</v>
      </c>
    </row>
    <row r="16" spans="1:14" x14ac:dyDescent="0.45">
      <c r="A16" t="s">
        <v>73</v>
      </c>
      <c r="B16">
        <v>25</v>
      </c>
      <c r="C16">
        <v>25</v>
      </c>
      <c r="D16">
        <v>26</v>
      </c>
      <c r="E16">
        <v>26</v>
      </c>
      <c r="F16">
        <v>26</v>
      </c>
      <c r="L16">
        <v>3</v>
      </c>
      <c r="M16">
        <v>30</v>
      </c>
      <c r="N16">
        <f>L16*60+M16</f>
        <v>210</v>
      </c>
    </row>
    <row r="17" spans="1:14" x14ac:dyDescent="0.45">
      <c r="A17" t="s">
        <v>72</v>
      </c>
      <c r="B17">
        <v>594</v>
      </c>
      <c r="C17">
        <v>595</v>
      </c>
      <c r="D17">
        <v>598</v>
      </c>
      <c r="E17">
        <v>600</v>
      </c>
      <c r="F17">
        <v>603</v>
      </c>
      <c r="H17">
        <v>209</v>
      </c>
      <c r="L17">
        <v>3</v>
      </c>
      <c r="M17">
        <v>30</v>
      </c>
      <c r="N17">
        <f>L17*60+M17</f>
        <v>210</v>
      </c>
    </row>
    <row r="18" spans="1:14" x14ac:dyDescent="0.45">
      <c r="A18" t="s">
        <v>69</v>
      </c>
      <c r="B18">
        <v>960</v>
      </c>
      <c r="C18">
        <v>1004</v>
      </c>
      <c r="D18">
        <v>1012</v>
      </c>
      <c r="E18">
        <v>1016</v>
      </c>
      <c r="F18">
        <v>1021</v>
      </c>
      <c r="H18">
        <v>210</v>
      </c>
      <c r="L18">
        <v>3</v>
      </c>
      <c r="M18">
        <v>31</v>
      </c>
      <c r="N18">
        <f>L18*60+M18</f>
        <v>211</v>
      </c>
    </row>
    <row r="19" spans="1:14" x14ac:dyDescent="0.45">
      <c r="H19">
        <v>210</v>
      </c>
    </row>
    <row r="20" spans="1:14" x14ac:dyDescent="0.45">
      <c r="A20" t="s">
        <v>74</v>
      </c>
      <c r="H20">
        <v>210</v>
      </c>
    </row>
    <row r="21" spans="1:14" x14ac:dyDescent="0.45">
      <c r="A21" t="s">
        <v>57</v>
      </c>
      <c r="B21">
        <v>517</v>
      </c>
      <c r="C21">
        <v>524</v>
      </c>
      <c r="D21">
        <v>531</v>
      </c>
      <c r="E21">
        <v>537</v>
      </c>
      <c r="F21">
        <v>551</v>
      </c>
      <c r="H21">
        <v>211</v>
      </c>
    </row>
    <row r="22" spans="1:14" x14ac:dyDescent="0.45">
      <c r="A22" t="s">
        <v>58</v>
      </c>
      <c r="B22">
        <v>280</v>
      </c>
      <c r="C22">
        <v>285</v>
      </c>
      <c r="D22">
        <v>288</v>
      </c>
      <c r="E22">
        <v>289</v>
      </c>
      <c r="F22">
        <v>293</v>
      </c>
    </row>
    <row r="23" spans="1:14" x14ac:dyDescent="0.45">
      <c r="A23" t="s">
        <v>59</v>
      </c>
      <c r="B23">
        <v>97</v>
      </c>
      <c r="C23">
        <v>96</v>
      </c>
      <c r="D23">
        <v>97</v>
      </c>
      <c r="E23">
        <v>96</v>
      </c>
      <c r="F23">
        <v>102</v>
      </c>
    </row>
    <row r="24" spans="1:14" x14ac:dyDescent="0.45">
      <c r="A24" t="s">
        <v>60</v>
      </c>
      <c r="B24">
        <v>255</v>
      </c>
      <c r="C24">
        <v>256</v>
      </c>
      <c r="D24">
        <v>273</v>
      </c>
      <c r="E24">
        <v>275</v>
      </c>
      <c r="F24">
        <v>299</v>
      </c>
    </row>
    <row r="25" spans="1:14" x14ac:dyDescent="0.45">
      <c r="A25" t="s">
        <v>61</v>
      </c>
      <c r="B25">
        <v>248</v>
      </c>
      <c r="C25">
        <v>268</v>
      </c>
      <c r="D25">
        <v>272</v>
      </c>
      <c r="E25">
        <v>272</v>
      </c>
      <c r="F25">
        <v>284</v>
      </c>
    </row>
    <row r="26" spans="1:14" x14ac:dyDescent="0.45">
      <c r="A26" t="s">
        <v>62</v>
      </c>
      <c r="B26">
        <v>691</v>
      </c>
      <c r="C26">
        <v>779</v>
      </c>
      <c r="D26">
        <v>784</v>
      </c>
      <c r="E26">
        <v>785</v>
      </c>
      <c r="F26">
        <v>813</v>
      </c>
    </row>
    <row r="27" spans="1:14" x14ac:dyDescent="0.45">
      <c r="A27" t="s">
        <v>63</v>
      </c>
      <c r="B27">
        <v>857</v>
      </c>
      <c r="C27">
        <v>874</v>
      </c>
      <c r="D27">
        <v>882</v>
      </c>
      <c r="E27">
        <v>882</v>
      </c>
      <c r="F27">
        <v>888</v>
      </c>
    </row>
    <row r="28" spans="1:14" x14ac:dyDescent="0.45">
      <c r="A28" t="s">
        <v>64</v>
      </c>
      <c r="B28">
        <v>510</v>
      </c>
      <c r="C28">
        <v>512</v>
      </c>
      <c r="D28">
        <v>511</v>
      </c>
      <c r="E28">
        <v>511</v>
      </c>
      <c r="F28">
        <v>519</v>
      </c>
    </row>
    <row r="29" spans="1:14" x14ac:dyDescent="0.45">
      <c r="A29" t="s">
        <v>65</v>
      </c>
      <c r="B29">
        <v>317</v>
      </c>
      <c r="C29">
        <v>314</v>
      </c>
      <c r="D29">
        <v>316</v>
      </c>
      <c r="E29">
        <v>317</v>
      </c>
      <c r="F29">
        <v>314</v>
      </c>
    </row>
    <row r="30" spans="1:14" x14ac:dyDescent="0.45">
      <c r="A30" t="s">
        <v>66</v>
      </c>
      <c r="B30">
        <v>200</v>
      </c>
      <c r="C30">
        <v>237</v>
      </c>
      <c r="D30">
        <v>236</v>
      </c>
      <c r="E30">
        <v>201</v>
      </c>
      <c r="F30">
        <v>239</v>
      </c>
    </row>
    <row r="31" spans="1:14" x14ac:dyDescent="0.45">
      <c r="A31" t="s">
        <v>67</v>
      </c>
      <c r="B31">
        <v>17</v>
      </c>
      <c r="C31">
        <v>17</v>
      </c>
      <c r="D31">
        <v>17</v>
      </c>
      <c r="E31">
        <v>17</v>
      </c>
      <c r="F31">
        <v>17</v>
      </c>
    </row>
    <row r="32" spans="1:14" x14ac:dyDescent="0.45">
      <c r="A32" t="s">
        <v>68</v>
      </c>
      <c r="B32">
        <v>69</v>
      </c>
      <c r="C32">
        <v>70</v>
      </c>
      <c r="D32">
        <v>70</v>
      </c>
      <c r="E32">
        <v>70</v>
      </c>
      <c r="F32">
        <v>70</v>
      </c>
    </row>
    <row r="33" spans="1:13" x14ac:dyDescent="0.45">
      <c r="A33" t="s">
        <v>70</v>
      </c>
      <c r="B33">
        <v>172</v>
      </c>
      <c r="C33">
        <v>173</v>
      </c>
      <c r="D33">
        <v>173</v>
      </c>
      <c r="E33">
        <v>173</v>
      </c>
      <c r="F33">
        <v>173</v>
      </c>
    </row>
    <row r="34" spans="1:13" x14ac:dyDescent="0.45">
      <c r="A34" t="s">
        <v>71</v>
      </c>
      <c r="B34">
        <v>289</v>
      </c>
      <c r="C34">
        <v>291</v>
      </c>
      <c r="D34">
        <v>291</v>
      </c>
      <c r="E34">
        <v>292</v>
      </c>
      <c r="F34">
        <v>292</v>
      </c>
    </row>
    <row r="35" spans="1:13" x14ac:dyDescent="0.45">
      <c r="A35" t="s">
        <v>73</v>
      </c>
      <c r="B35">
        <v>26</v>
      </c>
      <c r="C35">
        <v>27</v>
      </c>
      <c r="D35">
        <v>27</v>
      </c>
      <c r="E35">
        <v>27</v>
      </c>
      <c r="F35">
        <v>27</v>
      </c>
    </row>
    <row r="36" spans="1:13" x14ac:dyDescent="0.45">
      <c r="A36" t="s">
        <v>72</v>
      </c>
      <c r="B36">
        <v>157</v>
      </c>
      <c r="C36">
        <v>157</v>
      </c>
      <c r="D36">
        <v>157</v>
      </c>
      <c r="E36">
        <v>157</v>
      </c>
      <c r="F36">
        <v>158</v>
      </c>
    </row>
    <row r="37" spans="1:13" x14ac:dyDescent="0.45">
      <c r="A37" t="s">
        <v>69</v>
      </c>
      <c r="B37">
        <v>860</v>
      </c>
      <c r="C37">
        <v>862</v>
      </c>
      <c r="D37">
        <v>859</v>
      </c>
      <c r="E37">
        <v>856</v>
      </c>
      <c r="F37">
        <v>862</v>
      </c>
    </row>
    <row r="41" spans="1:13" x14ac:dyDescent="0.45">
      <c r="B41" t="s">
        <v>76</v>
      </c>
      <c r="C41" t="s">
        <v>79</v>
      </c>
      <c r="D41" t="s">
        <v>77</v>
      </c>
      <c r="E41" t="s">
        <v>78</v>
      </c>
      <c r="F41" t="s">
        <v>80</v>
      </c>
      <c r="G41" t="s">
        <v>81</v>
      </c>
    </row>
    <row r="42" spans="1:13" x14ac:dyDescent="0.45">
      <c r="A42" t="s">
        <v>57</v>
      </c>
      <c r="B42">
        <f t="shared" ref="B42:B58" si="0">AVERAGE(B21:F21)</f>
        <v>532</v>
      </c>
      <c r="C42">
        <f t="shared" ref="C42:C58" si="1">AVERAGE(B2:F2)</f>
        <v>665.4</v>
      </c>
      <c r="D42">
        <f t="shared" ref="D42:D58" si="2">MIN(B21:F21)</f>
        <v>517</v>
      </c>
      <c r="E42">
        <f t="shared" ref="E42:E58" si="3">MIN(B2:F2)</f>
        <v>654</v>
      </c>
      <c r="F42" s="7">
        <f>(C42-B42)/B42</f>
        <v>0.25075187969924806</v>
      </c>
      <c r="G42" s="7">
        <f>(D42-E42)/D42</f>
        <v>-0.26499032882011603</v>
      </c>
      <c r="H42" s="7"/>
      <c r="I42" s="7"/>
      <c r="J42" s="7"/>
      <c r="K42" s="7"/>
      <c r="L42" s="7"/>
      <c r="M42" s="7"/>
    </row>
    <row r="43" spans="1:13" x14ac:dyDescent="0.45">
      <c r="A43" t="s">
        <v>58</v>
      </c>
      <c r="B43">
        <f t="shared" si="0"/>
        <v>287</v>
      </c>
      <c r="C43">
        <f t="shared" si="1"/>
        <v>323</v>
      </c>
      <c r="D43">
        <f t="shared" si="2"/>
        <v>280</v>
      </c>
      <c r="E43">
        <f t="shared" si="3"/>
        <v>314</v>
      </c>
      <c r="F43" s="7">
        <f t="shared" ref="F43:F58" si="4">(C43-B43)/B43</f>
        <v>0.12543554006968641</v>
      </c>
      <c r="G43" s="7">
        <f t="shared" ref="G43:G58" si="5">(D43-E43)/D43</f>
        <v>-0.12142857142857143</v>
      </c>
      <c r="H43" s="7"/>
      <c r="I43" s="7"/>
      <c r="J43" s="7"/>
      <c r="K43" s="7"/>
      <c r="L43" s="7"/>
      <c r="M43" s="7"/>
    </row>
    <row r="44" spans="1:13" x14ac:dyDescent="0.45">
      <c r="A44" t="s">
        <v>59</v>
      </c>
      <c r="B44">
        <f t="shared" si="0"/>
        <v>97.6</v>
      </c>
      <c r="C44">
        <f t="shared" si="1"/>
        <v>109.2</v>
      </c>
      <c r="D44">
        <f t="shared" si="2"/>
        <v>96</v>
      </c>
      <c r="E44">
        <f t="shared" si="3"/>
        <v>109</v>
      </c>
      <c r="F44" s="7">
        <f t="shared" si="4"/>
        <v>0.11885245901639353</v>
      </c>
      <c r="G44" s="7">
        <f t="shared" si="5"/>
        <v>-0.13541666666666666</v>
      </c>
      <c r="H44" s="7"/>
      <c r="I44" s="7"/>
      <c r="J44" s="7"/>
      <c r="K44" s="7"/>
      <c r="L44" s="7"/>
      <c r="M44" s="7"/>
    </row>
    <row r="45" spans="1:13" x14ac:dyDescent="0.45">
      <c r="A45" t="s">
        <v>60</v>
      </c>
      <c r="B45">
        <f t="shared" si="0"/>
        <v>271.60000000000002</v>
      </c>
      <c r="C45">
        <f t="shared" si="1"/>
        <v>279.60000000000002</v>
      </c>
      <c r="D45">
        <f t="shared" si="2"/>
        <v>255</v>
      </c>
      <c r="E45">
        <f t="shared" si="3"/>
        <v>276</v>
      </c>
      <c r="F45" s="7">
        <f t="shared" si="4"/>
        <v>2.945508100147275E-2</v>
      </c>
      <c r="G45" s="7">
        <f t="shared" si="5"/>
        <v>-8.2352941176470587E-2</v>
      </c>
      <c r="H45" s="7"/>
      <c r="I45" s="7"/>
      <c r="J45" s="7"/>
      <c r="K45" s="7"/>
      <c r="L45" s="7"/>
      <c r="M45" s="7"/>
    </row>
    <row r="46" spans="1:13" x14ac:dyDescent="0.45">
      <c r="A46" t="s">
        <v>61</v>
      </c>
      <c r="B46">
        <f t="shared" si="0"/>
        <v>268.8</v>
      </c>
      <c r="C46">
        <f t="shared" si="1"/>
        <v>286.39999999999998</v>
      </c>
      <c r="D46">
        <f t="shared" si="2"/>
        <v>248</v>
      </c>
      <c r="E46">
        <f t="shared" si="3"/>
        <v>281</v>
      </c>
      <c r="F46" s="7">
        <f t="shared" si="4"/>
        <v>6.5476190476190341E-2</v>
      </c>
      <c r="G46" s="7">
        <f t="shared" si="5"/>
        <v>-0.13306451612903225</v>
      </c>
      <c r="H46" s="7"/>
      <c r="I46" s="7"/>
      <c r="J46" s="7"/>
      <c r="K46" s="7"/>
      <c r="L46" s="7"/>
      <c r="M46" s="7"/>
    </row>
    <row r="47" spans="1:13" x14ac:dyDescent="0.45">
      <c r="A47" t="s">
        <v>62</v>
      </c>
      <c r="B47">
        <f t="shared" si="0"/>
        <v>770.4</v>
      </c>
      <c r="C47">
        <f t="shared" si="1"/>
        <v>788.2</v>
      </c>
      <c r="D47">
        <f t="shared" si="2"/>
        <v>691</v>
      </c>
      <c r="E47">
        <f t="shared" si="3"/>
        <v>770</v>
      </c>
      <c r="F47" s="7">
        <f t="shared" si="4"/>
        <v>2.3104880581516184E-2</v>
      </c>
      <c r="G47" s="7">
        <f t="shared" si="5"/>
        <v>-0.11432706222865413</v>
      </c>
      <c r="H47" s="7"/>
      <c r="I47" s="7"/>
      <c r="J47" s="7"/>
      <c r="K47" s="7"/>
      <c r="L47" s="7"/>
      <c r="M47" s="7"/>
    </row>
    <row r="48" spans="1:13" x14ac:dyDescent="0.45">
      <c r="A48" t="s">
        <v>63</v>
      </c>
      <c r="B48">
        <f t="shared" si="0"/>
        <v>876.6</v>
      </c>
      <c r="C48">
        <f t="shared" si="1"/>
        <v>895.8</v>
      </c>
      <c r="D48">
        <f t="shared" si="2"/>
        <v>857</v>
      </c>
      <c r="E48">
        <f t="shared" si="3"/>
        <v>885</v>
      </c>
      <c r="F48" s="7">
        <f t="shared" si="4"/>
        <v>2.1902806297056734E-2</v>
      </c>
      <c r="G48" s="7">
        <f t="shared" si="5"/>
        <v>-3.2672112018669777E-2</v>
      </c>
      <c r="H48" s="7"/>
      <c r="I48" s="7"/>
      <c r="J48" s="7"/>
      <c r="K48" s="7"/>
      <c r="L48" s="7"/>
      <c r="M48" s="7"/>
    </row>
    <row r="49" spans="1:13" x14ac:dyDescent="0.45">
      <c r="A49" t="s">
        <v>64</v>
      </c>
      <c r="B49">
        <f t="shared" si="0"/>
        <v>512.6</v>
      </c>
      <c r="C49">
        <f t="shared" si="1"/>
        <v>522.4</v>
      </c>
      <c r="D49">
        <f t="shared" si="2"/>
        <v>510</v>
      </c>
      <c r="E49">
        <f t="shared" si="3"/>
        <v>521</v>
      </c>
      <c r="F49" s="7">
        <f t="shared" si="4"/>
        <v>1.9118220834958944E-2</v>
      </c>
      <c r="G49" s="7">
        <f t="shared" si="5"/>
        <v>-2.1568627450980392E-2</v>
      </c>
      <c r="H49" s="7"/>
      <c r="I49" s="7"/>
      <c r="J49" s="7"/>
      <c r="K49" s="7"/>
      <c r="L49" s="7"/>
      <c r="M49" s="7"/>
    </row>
    <row r="50" spans="1:13" x14ac:dyDescent="0.45">
      <c r="A50" t="s">
        <v>65</v>
      </c>
      <c r="B50">
        <f t="shared" si="0"/>
        <v>315.60000000000002</v>
      </c>
      <c r="C50">
        <f t="shared" si="1"/>
        <v>320.60000000000002</v>
      </c>
      <c r="D50">
        <f t="shared" si="2"/>
        <v>314</v>
      </c>
      <c r="E50">
        <f t="shared" si="3"/>
        <v>319</v>
      </c>
      <c r="F50" s="7">
        <f t="shared" si="4"/>
        <v>1.5842839036755384E-2</v>
      </c>
      <c r="G50" s="7">
        <f t="shared" si="5"/>
        <v>-1.5923566878980892E-2</v>
      </c>
      <c r="H50" s="7"/>
      <c r="I50" s="7"/>
      <c r="J50" s="7"/>
      <c r="K50" s="7"/>
      <c r="L50" s="7"/>
      <c r="M50" s="7"/>
    </row>
    <row r="51" spans="1:13" x14ac:dyDescent="0.45">
      <c r="A51" t="s">
        <v>66</v>
      </c>
      <c r="B51">
        <f t="shared" si="0"/>
        <v>222.6</v>
      </c>
      <c r="C51">
        <f t="shared" si="1"/>
        <v>237.4</v>
      </c>
      <c r="D51">
        <f t="shared" si="2"/>
        <v>200</v>
      </c>
      <c r="E51">
        <f t="shared" si="3"/>
        <v>225</v>
      </c>
      <c r="F51" s="7">
        <f t="shared" si="4"/>
        <v>6.6486972147349555E-2</v>
      </c>
      <c r="G51" s="7">
        <f t="shared" si="5"/>
        <v>-0.125</v>
      </c>
      <c r="H51" s="7"/>
      <c r="I51" s="7"/>
      <c r="J51" s="7"/>
      <c r="K51" s="7"/>
      <c r="L51" s="7"/>
      <c r="M51" s="7"/>
    </row>
    <row r="52" spans="1:13" x14ac:dyDescent="0.45">
      <c r="A52" t="s">
        <v>67</v>
      </c>
      <c r="B52">
        <f t="shared" si="0"/>
        <v>17</v>
      </c>
      <c r="C52">
        <f t="shared" si="1"/>
        <v>21</v>
      </c>
      <c r="D52">
        <f t="shared" si="2"/>
        <v>17</v>
      </c>
      <c r="E52">
        <f t="shared" si="3"/>
        <v>21</v>
      </c>
      <c r="F52" s="7">
        <f t="shared" si="4"/>
        <v>0.23529411764705882</v>
      </c>
      <c r="G52" s="7">
        <f t="shared" si="5"/>
        <v>-0.23529411764705882</v>
      </c>
      <c r="H52" s="7"/>
      <c r="I52" s="7"/>
      <c r="J52" s="7"/>
      <c r="K52" s="7"/>
      <c r="L52" s="7"/>
      <c r="M52" s="7"/>
    </row>
    <row r="53" spans="1:13" x14ac:dyDescent="0.45">
      <c r="A53" t="s">
        <v>68</v>
      </c>
      <c r="B53">
        <f t="shared" si="0"/>
        <v>69.8</v>
      </c>
      <c r="C53">
        <f t="shared" si="1"/>
        <v>77</v>
      </c>
      <c r="D53">
        <f t="shared" si="2"/>
        <v>69</v>
      </c>
      <c r="E53">
        <f t="shared" si="3"/>
        <v>77</v>
      </c>
      <c r="F53" s="7">
        <f t="shared" si="4"/>
        <v>0.10315186246418342</v>
      </c>
      <c r="G53" s="7">
        <f t="shared" si="5"/>
        <v>-0.11594202898550725</v>
      </c>
      <c r="H53" s="7"/>
      <c r="I53" s="7"/>
      <c r="J53" s="7"/>
      <c r="K53" s="7"/>
      <c r="L53" s="7"/>
      <c r="M53" s="7"/>
    </row>
    <row r="54" spans="1:13" x14ac:dyDescent="0.45">
      <c r="A54" t="s">
        <v>70</v>
      </c>
      <c r="B54">
        <f t="shared" si="0"/>
        <v>172.8</v>
      </c>
      <c r="C54">
        <f t="shared" si="1"/>
        <v>231</v>
      </c>
      <c r="D54">
        <f t="shared" si="2"/>
        <v>172</v>
      </c>
      <c r="E54">
        <f t="shared" si="3"/>
        <v>228</v>
      </c>
      <c r="F54" s="7">
        <f t="shared" si="4"/>
        <v>0.33680555555555547</v>
      </c>
      <c r="G54" s="7">
        <f t="shared" si="5"/>
        <v>-0.32558139534883723</v>
      </c>
      <c r="H54" s="7"/>
      <c r="I54" s="7"/>
      <c r="J54" s="7"/>
      <c r="K54" s="7"/>
      <c r="L54" s="7"/>
      <c r="M54" s="7"/>
    </row>
    <row r="55" spans="1:13" x14ac:dyDescent="0.45">
      <c r="A55" t="s">
        <v>71</v>
      </c>
      <c r="B55">
        <f t="shared" si="0"/>
        <v>291</v>
      </c>
      <c r="C55">
        <f t="shared" si="1"/>
        <v>333.4</v>
      </c>
      <c r="D55">
        <f t="shared" si="2"/>
        <v>289</v>
      </c>
      <c r="E55">
        <f t="shared" si="3"/>
        <v>328</v>
      </c>
      <c r="F55" s="7">
        <f t="shared" si="4"/>
        <v>0.14570446735395182</v>
      </c>
      <c r="G55" s="7">
        <f t="shared" si="5"/>
        <v>-0.13494809688581316</v>
      </c>
      <c r="H55" s="7"/>
      <c r="I55" s="7"/>
      <c r="J55" s="7"/>
      <c r="K55" s="7"/>
      <c r="L55" s="7"/>
      <c r="M55" s="7"/>
    </row>
    <row r="56" spans="1:13" x14ac:dyDescent="0.45">
      <c r="A56" t="s">
        <v>73</v>
      </c>
      <c r="B56">
        <f t="shared" si="0"/>
        <v>26.8</v>
      </c>
      <c r="C56">
        <f t="shared" si="1"/>
        <v>25.6</v>
      </c>
      <c r="D56">
        <f t="shared" si="2"/>
        <v>26</v>
      </c>
      <c r="E56">
        <f t="shared" si="3"/>
        <v>25</v>
      </c>
      <c r="F56" s="7">
        <f t="shared" si="4"/>
        <v>-4.4776119402985044E-2</v>
      </c>
      <c r="G56" s="7">
        <f t="shared" si="5"/>
        <v>3.8461538461538464E-2</v>
      </c>
      <c r="H56" s="7"/>
      <c r="I56" s="7"/>
      <c r="J56" s="7"/>
      <c r="K56" s="7"/>
      <c r="L56" s="7"/>
      <c r="M56" s="7"/>
    </row>
    <row r="57" spans="1:13" x14ac:dyDescent="0.45">
      <c r="A57" t="s">
        <v>72</v>
      </c>
      <c r="B57">
        <f t="shared" si="0"/>
        <v>157.19999999999999</v>
      </c>
      <c r="C57">
        <f t="shared" si="1"/>
        <v>598</v>
      </c>
      <c r="D57">
        <f t="shared" si="2"/>
        <v>157</v>
      </c>
      <c r="E57">
        <f t="shared" si="3"/>
        <v>594</v>
      </c>
      <c r="F57" s="7">
        <f t="shared" si="4"/>
        <v>2.8040712468193387</v>
      </c>
      <c r="G57" s="7">
        <f t="shared" si="5"/>
        <v>-2.7834394904458599</v>
      </c>
      <c r="H57" s="7"/>
      <c r="I57" s="7"/>
      <c r="J57" s="7"/>
      <c r="K57" s="7"/>
      <c r="L57" s="7"/>
      <c r="M57" s="7"/>
    </row>
    <row r="58" spans="1:13" x14ac:dyDescent="0.45">
      <c r="A58" t="s">
        <v>69</v>
      </c>
      <c r="B58">
        <f t="shared" si="0"/>
        <v>859.8</v>
      </c>
      <c r="C58">
        <f t="shared" si="1"/>
        <v>1002.6</v>
      </c>
      <c r="D58">
        <f t="shared" si="2"/>
        <v>856</v>
      </c>
      <c r="E58">
        <f t="shared" si="3"/>
        <v>960</v>
      </c>
      <c r="F58" s="7">
        <f t="shared" si="4"/>
        <v>0.16608513607815781</v>
      </c>
      <c r="G58" s="7">
        <f t="shared" si="5"/>
        <v>-0.12149532710280374</v>
      </c>
      <c r="H58" s="7"/>
      <c r="I58" s="7"/>
      <c r="J58" s="7"/>
      <c r="K58" s="7"/>
      <c r="L58" s="7"/>
      <c r="M58" s="7"/>
    </row>
    <row r="65" spans="1:4" x14ac:dyDescent="0.45">
      <c r="B65" t="s">
        <v>83</v>
      </c>
      <c r="D65" t="s">
        <v>84</v>
      </c>
    </row>
    <row r="66" spans="1:4" x14ac:dyDescent="0.45">
      <c r="A66" t="s">
        <v>82</v>
      </c>
      <c r="B66">
        <v>2507</v>
      </c>
      <c r="C66">
        <v>5719</v>
      </c>
      <c r="D66">
        <v>791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4405-529A-4EEC-834D-39242E7959F7}">
  <dimension ref="A1:N66"/>
  <sheetViews>
    <sheetView tabSelected="1" workbookViewId="0">
      <selection activeCell="H21" sqref="H21"/>
    </sheetView>
  </sheetViews>
  <sheetFormatPr defaultRowHeight="14.25" x14ac:dyDescent="0.45"/>
  <cols>
    <col min="1" max="1" width="61.19921875" bestFit="1" customWidth="1"/>
  </cols>
  <sheetData>
    <row r="1" spans="1:14" x14ac:dyDescent="0.45">
      <c r="A1" t="s">
        <v>75</v>
      </c>
    </row>
    <row r="2" spans="1:14" x14ac:dyDescent="0.45">
      <c r="A2" t="s">
        <v>57</v>
      </c>
      <c r="B2">
        <v>654</v>
      </c>
      <c r="C2">
        <v>655</v>
      </c>
      <c r="D2">
        <v>670</v>
      </c>
      <c r="E2">
        <v>674</v>
      </c>
      <c r="F2">
        <v>674</v>
      </c>
    </row>
    <row r="3" spans="1:14" x14ac:dyDescent="0.45">
      <c r="A3" t="s">
        <v>58</v>
      </c>
      <c r="B3">
        <v>314</v>
      </c>
      <c r="C3">
        <v>322</v>
      </c>
      <c r="D3">
        <v>328</v>
      </c>
      <c r="E3">
        <v>324</v>
      </c>
      <c r="F3">
        <v>327</v>
      </c>
    </row>
    <row r="4" spans="1:14" x14ac:dyDescent="0.45">
      <c r="A4" t="s">
        <v>59</v>
      </c>
      <c r="B4">
        <v>110</v>
      </c>
      <c r="C4">
        <v>109</v>
      </c>
      <c r="D4">
        <v>109</v>
      </c>
      <c r="E4">
        <v>109</v>
      </c>
      <c r="F4">
        <v>109</v>
      </c>
    </row>
    <row r="5" spans="1:14" x14ac:dyDescent="0.45">
      <c r="A5" t="s">
        <v>60</v>
      </c>
      <c r="B5">
        <v>276</v>
      </c>
      <c r="C5">
        <v>279</v>
      </c>
      <c r="D5">
        <v>276</v>
      </c>
      <c r="E5">
        <v>282</v>
      </c>
      <c r="F5">
        <v>285</v>
      </c>
    </row>
    <row r="6" spans="1:14" x14ac:dyDescent="0.45">
      <c r="A6" t="s">
        <v>61</v>
      </c>
      <c r="B6">
        <v>281</v>
      </c>
      <c r="C6">
        <v>284</v>
      </c>
      <c r="D6">
        <v>283</v>
      </c>
      <c r="E6">
        <v>290</v>
      </c>
      <c r="F6">
        <v>294</v>
      </c>
    </row>
    <row r="7" spans="1:14" x14ac:dyDescent="0.45">
      <c r="A7" t="s">
        <v>62</v>
      </c>
      <c r="B7">
        <v>785</v>
      </c>
      <c r="C7">
        <v>770</v>
      </c>
      <c r="D7">
        <v>798</v>
      </c>
      <c r="E7">
        <v>814</v>
      </c>
      <c r="F7">
        <v>774</v>
      </c>
    </row>
    <row r="8" spans="1:14" x14ac:dyDescent="0.45">
      <c r="A8" t="s">
        <v>63</v>
      </c>
      <c r="B8">
        <v>885</v>
      </c>
      <c r="C8">
        <v>893</v>
      </c>
      <c r="D8">
        <v>892</v>
      </c>
      <c r="E8">
        <v>897</v>
      </c>
      <c r="F8">
        <v>912</v>
      </c>
    </row>
    <row r="9" spans="1:14" x14ac:dyDescent="0.45">
      <c r="A9" t="s">
        <v>64</v>
      </c>
      <c r="B9">
        <v>521</v>
      </c>
      <c r="C9">
        <v>522</v>
      </c>
      <c r="D9">
        <v>521</v>
      </c>
      <c r="E9">
        <v>522</v>
      </c>
      <c r="F9">
        <v>526</v>
      </c>
    </row>
    <row r="10" spans="1:14" x14ac:dyDescent="0.45">
      <c r="A10" t="s">
        <v>65</v>
      </c>
      <c r="B10">
        <v>319</v>
      </c>
      <c r="C10">
        <v>322</v>
      </c>
      <c r="D10">
        <v>320</v>
      </c>
      <c r="E10">
        <v>321</v>
      </c>
      <c r="F10">
        <v>321</v>
      </c>
      <c r="I10">
        <v>331</v>
      </c>
    </row>
    <row r="11" spans="1:14" x14ac:dyDescent="0.45">
      <c r="A11" t="s">
        <v>66</v>
      </c>
      <c r="B11">
        <v>230</v>
      </c>
      <c r="C11">
        <v>240</v>
      </c>
      <c r="D11">
        <v>244</v>
      </c>
      <c r="E11">
        <v>248</v>
      </c>
      <c r="F11">
        <v>225</v>
      </c>
      <c r="I11">
        <v>333</v>
      </c>
    </row>
    <row r="12" spans="1:14" x14ac:dyDescent="0.45">
      <c r="A12" t="s">
        <v>67</v>
      </c>
      <c r="B12">
        <v>21</v>
      </c>
      <c r="C12">
        <v>21</v>
      </c>
      <c r="D12">
        <v>21</v>
      </c>
      <c r="E12">
        <v>21</v>
      </c>
      <c r="F12">
        <v>21</v>
      </c>
      <c r="I12">
        <v>334</v>
      </c>
    </row>
    <row r="13" spans="1:14" x14ac:dyDescent="0.45">
      <c r="A13" t="s">
        <v>68</v>
      </c>
      <c r="B13">
        <v>77</v>
      </c>
      <c r="C13">
        <v>77</v>
      </c>
      <c r="D13">
        <v>77</v>
      </c>
      <c r="E13">
        <v>77</v>
      </c>
      <c r="F13">
        <v>77</v>
      </c>
      <c r="I13">
        <v>334</v>
      </c>
    </row>
    <row r="14" spans="1:14" x14ac:dyDescent="0.45">
      <c r="A14" t="s">
        <v>70</v>
      </c>
      <c r="B14" s="15">
        <v>228</v>
      </c>
      <c r="C14" s="15">
        <v>230</v>
      </c>
      <c r="D14" s="15">
        <v>232</v>
      </c>
      <c r="E14" s="15">
        <v>232</v>
      </c>
      <c r="F14" s="15">
        <v>233</v>
      </c>
      <c r="I14">
        <v>335</v>
      </c>
      <c r="L14">
        <v>3</v>
      </c>
      <c r="M14">
        <v>29</v>
      </c>
      <c r="N14">
        <f>L14*60+M14</f>
        <v>209</v>
      </c>
    </row>
    <row r="15" spans="1:14" x14ac:dyDescent="0.45">
      <c r="A15" t="s">
        <v>71</v>
      </c>
      <c r="B15" s="15">
        <v>331</v>
      </c>
      <c r="C15" s="15">
        <v>333</v>
      </c>
      <c r="D15" s="15">
        <v>334</v>
      </c>
      <c r="E15" s="15">
        <v>334</v>
      </c>
      <c r="F15" s="15">
        <v>335</v>
      </c>
      <c r="L15">
        <v>3</v>
      </c>
      <c r="M15">
        <v>30</v>
      </c>
      <c r="N15">
        <f>L15*60+M15</f>
        <v>210</v>
      </c>
    </row>
    <row r="16" spans="1:14" x14ac:dyDescent="0.45">
      <c r="A16" t="s">
        <v>73</v>
      </c>
      <c r="B16" s="15">
        <v>25</v>
      </c>
      <c r="C16" s="15">
        <v>25</v>
      </c>
      <c r="D16" s="15">
        <v>26</v>
      </c>
      <c r="E16" s="15">
        <v>26</v>
      </c>
      <c r="F16" s="15">
        <v>26</v>
      </c>
      <c r="L16">
        <v>3</v>
      </c>
      <c r="M16">
        <v>30</v>
      </c>
      <c r="N16">
        <f>L16*60+M16</f>
        <v>210</v>
      </c>
    </row>
    <row r="17" spans="1:14" x14ac:dyDescent="0.45">
      <c r="A17" t="s">
        <v>72</v>
      </c>
      <c r="B17" s="15">
        <v>209</v>
      </c>
      <c r="C17" s="15">
        <v>210</v>
      </c>
      <c r="D17" s="15">
        <v>210</v>
      </c>
      <c r="E17" s="15">
        <v>210</v>
      </c>
      <c r="F17" s="15">
        <v>211</v>
      </c>
      <c r="L17">
        <v>3</v>
      </c>
      <c r="M17">
        <v>30</v>
      </c>
      <c r="N17">
        <f>L17*60+M17</f>
        <v>210</v>
      </c>
    </row>
    <row r="18" spans="1:14" x14ac:dyDescent="0.45">
      <c r="A18" t="s">
        <v>69</v>
      </c>
      <c r="B18">
        <v>960</v>
      </c>
      <c r="C18">
        <v>1004</v>
      </c>
      <c r="D18">
        <v>1012</v>
      </c>
      <c r="E18">
        <v>1016</v>
      </c>
      <c r="F18">
        <v>1021</v>
      </c>
      <c r="L18">
        <v>3</v>
      </c>
      <c r="M18">
        <v>31</v>
      </c>
      <c r="N18">
        <f>L18*60+M18</f>
        <v>211</v>
      </c>
    </row>
    <row r="20" spans="1:14" x14ac:dyDescent="0.45">
      <c r="A20" t="s">
        <v>74</v>
      </c>
    </row>
    <row r="21" spans="1:14" x14ac:dyDescent="0.45">
      <c r="A21" t="s">
        <v>57</v>
      </c>
      <c r="B21">
        <v>517</v>
      </c>
      <c r="C21">
        <v>524</v>
      </c>
      <c r="D21">
        <v>531</v>
      </c>
      <c r="E21">
        <v>537</v>
      </c>
      <c r="F21">
        <v>551</v>
      </c>
    </row>
    <row r="22" spans="1:14" x14ac:dyDescent="0.45">
      <c r="A22" t="s">
        <v>58</v>
      </c>
      <c r="B22">
        <v>280</v>
      </c>
      <c r="C22">
        <v>285</v>
      </c>
      <c r="D22">
        <v>288</v>
      </c>
      <c r="E22">
        <v>289</v>
      </c>
      <c r="F22">
        <v>293</v>
      </c>
    </row>
    <row r="23" spans="1:14" x14ac:dyDescent="0.45">
      <c r="A23" t="s">
        <v>59</v>
      </c>
      <c r="B23">
        <v>97</v>
      </c>
      <c r="C23">
        <v>96</v>
      </c>
      <c r="D23">
        <v>97</v>
      </c>
      <c r="E23">
        <v>96</v>
      </c>
      <c r="F23">
        <v>102</v>
      </c>
    </row>
    <row r="24" spans="1:14" x14ac:dyDescent="0.45">
      <c r="A24" t="s">
        <v>60</v>
      </c>
      <c r="B24">
        <v>255</v>
      </c>
      <c r="C24">
        <v>256</v>
      </c>
      <c r="D24">
        <v>273</v>
      </c>
      <c r="E24">
        <v>275</v>
      </c>
      <c r="F24">
        <v>299</v>
      </c>
    </row>
    <row r="25" spans="1:14" x14ac:dyDescent="0.45">
      <c r="A25" t="s">
        <v>61</v>
      </c>
      <c r="B25">
        <v>248</v>
      </c>
      <c r="C25">
        <v>268</v>
      </c>
      <c r="D25">
        <v>272</v>
      </c>
      <c r="E25">
        <v>272</v>
      </c>
      <c r="F25">
        <v>284</v>
      </c>
    </row>
    <row r="26" spans="1:14" x14ac:dyDescent="0.45">
      <c r="A26" t="s">
        <v>62</v>
      </c>
      <c r="B26">
        <v>691</v>
      </c>
      <c r="C26">
        <v>779</v>
      </c>
      <c r="D26">
        <v>784</v>
      </c>
      <c r="E26">
        <v>785</v>
      </c>
      <c r="F26">
        <v>813</v>
      </c>
    </row>
    <row r="27" spans="1:14" x14ac:dyDescent="0.45">
      <c r="A27" t="s">
        <v>63</v>
      </c>
      <c r="B27">
        <v>857</v>
      </c>
      <c r="C27">
        <v>874</v>
      </c>
      <c r="D27">
        <v>882</v>
      </c>
      <c r="E27">
        <v>882</v>
      </c>
      <c r="F27">
        <v>888</v>
      </c>
    </row>
    <row r="28" spans="1:14" x14ac:dyDescent="0.45">
      <c r="A28" t="s">
        <v>64</v>
      </c>
      <c r="B28">
        <v>510</v>
      </c>
      <c r="C28">
        <v>512</v>
      </c>
      <c r="D28">
        <v>511</v>
      </c>
      <c r="E28">
        <v>511</v>
      </c>
      <c r="F28">
        <v>519</v>
      </c>
    </row>
    <row r="29" spans="1:14" x14ac:dyDescent="0.45">
      <c r="A29" t="s">
        <v>65</v>
      </c>
      <c r="B29">
        <v>317</v>
      </c>
      <c r="C29">
        <v>314</v>
      </c>
      <c r="D29">
        <v>316</v>
      </c>
      <c r="E29">
        <v>317</v>
      </c>
      <c r="F29">
        <v>314</v>
      </c>
    </row>
    <row r="30" spans="1:14" x14ac:dyDescent="0.45">
      <c r="A30" t="s">
        <v>66</v>
      </c>
      <c r="B30">
        <v>200</v>
      </c>
      <c r="C30">
        <v>237</v>
      </c>
      <c r="D30">
        <v>236</v>
      </c>
      <c r="E30">
        <v>201</v>
      </c>
      <c r="F30">
        <v>239</v>
      </c>
    </row>
    <row r="31" spans="1:14" x14ac:dyDescent="0.45">
      <c r="A31" t="s">
        <v>67</v>
      </c>
      <c r="B31">
        <v>17</v>
      </c>
      <c r="C31">
        <v>17</v>
      </c>
      <c r="D31">
        <v>17</v>
      </c>
      <c r="E31">
        <v>17</v>
      </c>
      <c r="F31">
        <v>17</v>
      </c>
    </row>
    <row r="32" spans="1:14" x14ac:dyDescent="0.45">
      <c r="A32" t="s">
        <v>68</v>
      </c>
      <c r="B32">
        <v>69</v>
      </c>
      <c r="C32">
        <v>70</v>
      </c>
      <c r="D32">
        <v>70</v>
      </c>
      <c r="E32">
        <v>70</v>
      </c>
      <c r="F32">
        <v>70</v>
      </c>
    </row>
    <row r="33" spans="1:13" x14ac:dyDescent="0.45">
      <c r="A33" t="s">
        <v>70</v>
      </c>
      <c r="B33">
        <v>172</v>
      </c>
      <c r="C33">
        <v>173</v>
      </c>
      <c r="D33">
        <v>173</v>
      </c>
      <c r="E33">
        <v>173</v>
      </c>
      <c r="F33">
        <v>173</v>
      </c>
    </row>
    <row r="34" spans="1:13" x14ac:dyDescent="0.45">
      <c r="A34" t="s">
        <v>71</v>
      </c>
      <c r="B34">
        <v>289</v>
      </c>
      <c r="C34">
        <v>291</v>
      </c>
      <c r="D34">
        <v>291</v>
      </c>
      <c r="E34">
        <v>292</v>
      </c>
      <c r="F34">
        <v>292</v>
      </c>
    </row>
    <row r="35" spans="1:13" x14ac:dyDescent="0.45">
      <c r="A35" t="s">
        <v>73</v>
      </c>
      <c r="B35">
        <v>26</v>
      </c>
      <c r="C35">
        <v>27</v>
      </c>
      <c r="D35">
        <v>27</v>
      </c>
      <c r="E35">
        <v>27</v>
      </c>
      <c r="F35">
        <v>27</v>
      </c>
    </row>
    <row r="36" spans="1:13" x14ac:dyDescent="0.45">
      <c r="A36" t="s">
        <v>72</v>
      </c>
      <c r="B36">
        <v>157</v>
      </c>
      <c r="C36">
        <v>157</v>
      </c>
      <c r="D36">
        <v>157</v>
      </c>
      <c r="E36">
        <v>157</v>
      </c>
      <c r="F36">
        <v>158</v>
      </c>
    </row>
    <row r="37" spans="1:13" x14ac:dyDescent="0.45">
      <c r="A37" t="s">
        <v>69</v>
      </c>
      <c r="B37">
        <v>860</v>
      </c>
      <c r="C37">
        <v>862</v>
      </c>
      <c r="D37">
        <v>859</v>
      </c>
      <c r="E37">
        <v>856</v>
      </c>
      <c r="F37">
        <v>862</v>
      </c>
    </row>
    <row r="41" spans="1:13" x14ac:dyDescent="0.45">
      <c r="B41" t="s">
        <v>76</v>
      </c>
      <c r="C41" t="s">
        <v>79</v>
      </c>
      <c r="D41" t="s">
        <v>77</v>
      </c>
      <c r="E41" t="s">
        <v>78</v>
      </c>
      <c r="F41" t="s">
        <v>80</v>
      </c>
      <c r="G41" t="s">
        <v>81</v>
      </c>
    </row>
    <row r="42" spans="1:13" x14ac:dyDescent="0.45">
      <c r="A42" t="s">
        <v>57</v>
      </c>
      <c r="B42">
        <f t="shared" ref="B42:B58" si="0">AVERAGE(B21:F21)</f>
        <v>532</v>
      </c>
      <c r="C42">
        <f t="shared" ref="C42:C58" si="1">AVERAGE(B2:F2)</f>
        <v>665.4</v>
      </c>
      <c r="D42">
        <f t="shared" ref="D42:D58" si="2">MIN(B21:F21)</f>
        <v>517</v>
      </c>
      <c r="E42">
        <f t="shared" ref="E42:E58" si="3">MIN(B2:F2)</f>
        <v>654</v>
      </c>
      <c r="F42" s="7">
        <f>(C42-B42)/B42</f>
        <v>0.25075187969924806</v>
      </c>
      <c r="G42" s="7">
        <f>(D42-E42)/D42</f>
        <v>-0.26499032882011603</v>
      </c>
      <c r="H42" s="7"/>
      <c r="I42" s="7"/>
      <c r="J42" s="7"/>
      <c r="K42" s="7"/>
      <c r="L42" s="7"/>
      <c r="M42" s="7"/>
    </row>
    <row r="43" spans="1:13" x14ac:dyDescent="0.45">
      <c r="A43" t="s">
        <v>58</v>
      </c>
      <c r="B43">
        <f t="shared" si="0"/>
        <v>287</v>
      </c>
      <c r="C43">
        <f t="shared" si="1"/>
        <v>323</v>
      </c>
      <c r="D43">
        <f t="shared" si="2"/>
        <v>280</v>
      </c>
      <c r="E43">
        <f t="shared" si="3"/>
        <v>314</v>
      </c>
      <c r="F43" s="7">
        <f t="shared" ref="F43:F58" si="4">(C43-B43)/B43</f>
        <v>0.12543554006968641</v>
      </c>
      <c r="G43" s="7">
        <f t="shared" ref="G43:G58" si="5">(D43-E43)/D43</f>
        <v>-0.12142857142857143</v>
      </c>
      <c r="H43" s="7"/>
      <c r="I43" s="7"/>
      <c r="J43" s="7"/>
      <c r="K43" s="7"/>
      <c r="L43" s="7"/>
      <c r="M43" s="7"/>
    </row>
    <row r="44" spans="1:13" x14ac:dyDescent="0.45">
      <c r="A44" t="s">
        <v>59</v>
      </c>
      <c r="B44">
        <f t="shared" si="0"/>
        <v>97.6</v>
      </c>
      <c r="C44">
        <f t="shared" si="1"/>
        <v>109.2</v>
      </c>
      <c r="D44">
        <f t="shared" si="2"/>
        <v>96</v>
      </c>
      <c r="E44">
        <f t="shared" si="3"/>
        <v>109</v>
      </c>
      <c r="F44" s="7">
        <f t="shared" si="4"/>
        <v>0.11885245901639353</v>
      </c>
      <c r="G44" s="7">
        <f t="shared" si="5"/>
        <v>-0.13541666666666666</v>
      </c>
      <c r="H44" s="7"/>
      <c r="I44" s="7"/>
      <c r="J44" s="7"/>
      <c r="K44" s="7"/>
      <c r="L44" s="7"/>
      <c r="M44" s="7"/>
    </row>
    <row r="45" spans="1:13" x14ac:dyDescent="0.45">
      <c r="A45" t="s">
        <v>60</v>
      </c>
      <c r="B45">
        <f t="shared" si="0"/>
        <v>271.60000000000002</v>
      </c>
      <c r="C45">
        <f t="shared" si="1"/>
        <v>279.60000000000002</v>
      </c>
      <c r="D45">
        <f t="shared" si="2"/>
        <v>255</v>
      </c>
      <c r="E45">
        <f t="shared" si="3"/>
        <v>276</v>
      </c>
      <c r="F45" s="7">
        <f t="shared" si="4"/>
        <v>2.945508100147275E-2</v>
      </c>
      <c r="G45" s="7">
        <f t="shared" si="5"/>
        <v>-8.2352941176470587E-2</v>
      </c>
      <c r="H45" s="7"/>
      <c r="I45" s="7"/>
      <c r="J45" s="7"/>
      <c r="K45" s="7"/>
      <c r="L45" s="7"/>
      <c r="M45" s="7"/>
    </row>
    <row r="46" spans="1:13" x14ac:dyDescent="0.45">
      <c r="A46" t="s">
        <v>61</v>
      </c>
      <c r="B46">
        <f t="shared" si="0"/>
        <v>268.8</v>
      </c>
      <c r="C46">
        <f t="shared" si="1"/>
        <v>286.39999999999998</v>
      </c>
      <c r="D46">
        <f t="shared" si="2"/>
        <v>248</v>
      </c>
      <c r="E46">
        <f t="shared" si="3"/>
        <v>281</v>
      </c>
      <c r="F46" s="7">
        <f t="shared" si="4"/>
        <v>6.5476190476190341E-2</v>
      </c>
      <c r="G46" s="7">
        <f t="shared" si="5"/>
        <v>-0.13306451612903225</v>
      </c>
      <c r="H46" s="7"/>
      <c r="I46" s="7"/>
      <c r="J46" s="7"/>
      <c r="K46" s="7"/>
      <c r="L46" s="7"/>
      <c r="M46" s="7"/>
    </row>
    <row r="47" spans="1:13" x14ac:dyDescent="0.45">
      <c r="A47" t="s">
        <v>62</v>
      </c>
      <c r="B47">
        <f t="shared" si="0"/>
        <v>770.4</v>
      </c>
      <c r="C47">
        <f t="shared" si="1"/>
        <v>788.2</v>
      </c>
      <c r="D47">
        <f t="shared" si="2"/>
        <v>691</v>
      </c>
      <c r="E47">
        <f t="shared" si="3"/>
        <v>770</v>
      </c>
      <c r="F47" s="7">
        <f t="shared" si="4"/>
        <v>2.3104880581516184E-2</v>
      </c>
      <c r="G47" s="7">
        <f t="shared" si="5"/>
        <v>-0.11432706222865413</v>
      </c>
      <c r="H47" s="7"/>
      <c r="I47" s="7"/>
      <c r="J47" s="7"/>
      <c r="K47" s="7"/>
      <c r="L47" s="7"/>
      <c r="M47" s="7"/>
    </row>
    <row r="48" spans="1:13" x14ac:dyDescent="0.45">
      <c r="A48" t="s">
        <v>63</v>
      </c>
      <c r="B48">
        <f t="shared" si="0"/>
        <v>876.6</v>
      </c>
      <c r="C48">
        <f t="shared" si="1"/>
        <v>895.8</v>
      </c>
      <c r="D48">
        <f t="shared" si="2"/>
        <v>857</v>
      </c>
      <c r="E48">
        <f t="shared" si="3"/>
        <v>885</v>
      </c>
      <c r="F48" s="7">
        <f t="shared" si="4"/>
        <v>2.1902806297056734E-2</v>
      </c>
      <c r="G48" s="7">
        <f t="shared" si="5"/>
        <v>-3.2672112018669777E-2</v>
      </c>
      <c r="H48" s="7"/>
      <c r="I48" s="7"/>
      <c r="J48" s="7"/>
      <c r="K48" s="7"/>
      <c r="L48" s="7"/>
      <c r="M48" s="7"/>
    </row>
    <row r="49" spans="1:13" x14ac:dyDescent="0.45">
      <c r="A49" t="s">
        <v>64</v>
      </c>
      <c r="B49">
        <f t="shared" si="0"/>
        <v>512.6</v>
      </c>
      <c r="C49">
        <f t="shared" si="1"/>
        <v>522.4</v>
      </c>
      <c r="D49">
        <f t="shared" si="2"/>
        <v>510</v>
      </c>
      <c r="E49">
        <f t="shared" si="3"/>
        <v>521</v>
      </c>
      <c r="F49" s="7">
        <f t="shared" si="4"/>
        <v>1.9118220834958944E-2</v>
      </c>
      <c r="G49" s="7">
        <f t="shared" si="5"/>
        <v>-2.1568627450980392E-2</v>
      </c>
      <c r="H49" s="7"/>
      <c r="I49" s="7"/>
      <c r="J49" s="7"/>
      <c r="K49" s="7"/>
      <c r="L49" s="7"/>
      <c r="M49" s="7"/>
    </row>
    <row r="50" spans="1:13" x14ac:dyDescent="0.45">
      <c r="A50" t="s">
        <v>65</v>
      </c>
      <c r="B50">
        <f t="shared" si="0"/>
        <v>315.60000000000002</v>
      </c>
      <c r="C50">
        <f t="shared" si="1"/>
        <v>320.60000000000002</v>
      </c>
      <c r="D50">
        <f t="shared" si="2"/>
        <v>314</v>
      </c>
      <c r="E50">
        <f t="shared" si="3"/>
        <v>319</v>
      </c>
      <c r="F50" s="7">
        <f t="shared" si="4"/>
        <v>1.5842839036755384E-2</v>
      </c>
      <c r="G50" s="7">
        <f t="shared" si="5"/>
        <v>-1.5923566878980892E-2</v>
      </c>
      <c r="H50" s="7"/>
      <c r="I50" s="7"/>
      <c r="J50" s="7"/>
      <c r="K50" s="7"/>
      <c r="L50" s="7"/>
      <c r="M50" s="7"/>
    </row>
    <row r="51" spans="1:13" x14ac:dyDescent="0.45">
      <c r="A51" t="s">
        <v>66</v>
      </c>
      <c r="B51">
        <f t="shared" si="0"/>
        <v>222.6</v>
      </c>
      <c r="C51">
        <f t="shared" si="1"/>
        <v>237.4</v>
      </c>
      <c r="D51">
        <f t="shared" si="2"/>
        <v>200</v>
      </c>
      <c r="E51">
        <f t="shared" si="3"/>
        <v>225</v>
      </c>
      <c r="F51" s="7">
        <f t="shared" si="4"/>
        <v>6.6486972147349555E-2</v>
      </c>
      <c r="G51" s="7">
        <f t="shared" si="5"/>
        <v>-0.125</v>
      </c>
      <c r="H51" s="7"/>
      <c r="I51" s="7"/>
      <c r="J51" s="7"/>
      <c r="K51" s="7"/>
      <c r="L51" s="7"/>
      <c r="M51" s="7"/>
    </row>
    <row r="52" spans="1:13" x14ac:dyDescent="0.45">
      <c r="A52" t="s">
        <v>67</v>
      </c>
      <c r="B52">
        <f t="shared" si="0"/>
        <v>17</v>
      </c>
      <c r="C52">
        <f t="shared" si="1"/>
        <v>21</v>
      </c>
      <c r="D52">
        <f t="shared" si="2"/>
        <v>17</v>
      </c>
      <c r="E52">
        <f t="shared" si="3"/>
        <v>21</v>
      </c>
      <c r="F52" s="7">
        <f t="shared" si="4"/>
        <v>0.23529411764705882</v>
      </c>
      <c r="G52" s="7">
        <f t="shared" si="5"/>
        <v>-0.23529411764705882</v>
      </c>
      <c r="H52" s="7"/>
      <c r="I52" s="7"/>
      <c r="J52" s="7"/>
      <c r="K52" s="7"/>
      <c r="L52" s="7"/>
      <c r="M52" s="7"/>
    </row>
    <row r="53" spans="1:13" x14ac:dyDescent="0.45">
      <c r="A53" t="s">
        <v>68</v>
      </c>
      <c r="B53">
        <f t="shared" si="0"/>
        <v>69.8</v>
      </c>
      <c r="C53">
        <f t="shared" si="1"/>
        <v>77</v>
      </c>
      <c r="D53">
        <f t="shared" si="2"/>
        <v>69</v>
      </c>
      <c r="E53">
        <f t="shared" si="3"/>
        <v>77</v>
      </c>
      <c r="F53" s="7">
        <f t="shared" si="4"/>
        <v>0.10315186246418342</v>
      </c>
      <c r="G53" s="7">
        <f t="shared" si="5"/>
        <v>-0.11594202898550725</v>
      </c>
      <c r="H53" s="7"/>
      <c r="I53" s="7"/>
      <c r="J53" s="7"/>
      <c r="K53" s="7"/>
      <c r="L53" s="7"/>
      <c r="M53" s="7"/>
    </row>
    <row r="54" spans="1:13" x14ac:dyDescent="0.45">
      <c r="A54" t="s">
        <v>70</v>
      </c>
      <c r="B54">
        <f t="shared" si="0"/>
        <v>172.8</v>
      </c>
      <c r="C54">
        <f t="shared" si="1"/>
        <v>231</v>
      </c>
      <c r="D54">
        <f t="shared" si="2"/>
        <v>172</v>
      </c>
      <c r="E54">
        <f t="shared" si="3"/>
        <v>228</v>
      </c>
      <c r="F54" s="7">
        <f t="shared" si="4"/>
        <v>0.33680555555555547</v>
      </c>
      <c r="G54" s="7">
        <f t="shared" si="5"/>
        <v>-0.32558139534883723</v>
      </c>
      <c r="H54" s="7"/>
      <c r="I54" s="7"/>
      <c r="J54" s="7"/>
      <c r="K54" s="7"/>
      <c r="L54" s="7"/>
      <c r="M54" s="7"/>
    </row>
    <row r="55" spans="1:13" x14ac:dyDescent="0.45">
      <c r="A55" t="s">
        <v>71</v>
      </c>
      <c r="B55">
        <f t="shared" si="0"/>
        <v>291</v>
      </c>
      <c r="C55">
        <f t="shared" si="1"/>
        <v>333.4</v>
      </c>
      <c r="D55">
        <f t="shared" si="2"/>
        <v>289</v>
      </c>
      <c r="E55">
        <f t="shared" si="3"/>
        <v>331</v>
      </c>
      <c r="F55" s="7">
        <f t="shared" si="4"/>
        <v>0.14570446735395182</v>
      </c>
      <c r="G55" s="7">
        <f t="shared" si="5"/>
        <v>-0.1453287197231834</v>
      </c>
      <c r="H55" s="7"/>
      <c r="I55" s="7"/>
      <c r="J55" s="7"/>
      <c r="K55" s="7"/>
      <c r="L55" s="7"/>
      <c r="M55" s="7"/>
    </row>
    <row r="56" spans="1:13" x14ac:dyDescent="0.45">
      <c r="A56" t="s">
        <v>73</v>
      </c>
      <c r="B56">
        <f t="shared" si="0"/>
        <v>26.8</v>
      </c>
      <c r="C56">
        <f t="shared" si="1"/>
        <v>25.6</v>
      </c>
      <c r="D56">
        <f t="shared" si="2"/>
        <v>26</v>
      </c>
      <c r="E56">
        <f t="shared" si="3"/>
        <v>25</v>
      </c>
      <c r="F56" s="7">
        <f t="shared" si="4"/>
        <v>-4.4776119402985044E-2</v>
      </c>
      <c r="G56" s="7">
        <f t="shared" si="5"/>
        <v>3.8461538461538464E-2</v>
      </c>
      <c r="H56" s="7"/>
      <c r="I56" s="7"/>
      <c r="J56" s="7"/>
      <c r="K56" s="7"/>
      <c r="L56" s="7"/>
      <c r="M56" s="7"/>
    </row>
    <row r="57" spans="1:13" x14ac:dyDescent="0.45">
      <c r="A57" t="s">
        <v>72</v>
      </c>
      <c r="B57">
        <f t="shared" si="0"/>
        <v>157.19999999999999</v>
      </c>
      <c r="C57">
        <f t="shared" si="1"/>
        <v>210</v>
      </c>
      <c r="D57">
        <f t="shared" si="2"/>
        <v>157</v>
      </c>
      <c r="E57">
        <f t="shared" si="3"/>
        <v>209</v>
      </c>
      <c r="F57" s="7">
        <f t="shared" si="4"/>
        <v>0.33587786259541996</v>
      </c>
      <c r="G57" s="7">
        <f t="shared" si="5"/>
        <v>-0.33121019108280253</v>
      </c>
      <c r="H57" s="7"/>
      <c r="I57" s="7"/>
      <c r="J57" s="7"/>
      <c r="K57" s="7"/>
      <c r="L57" s="7"/>
      <c r="M57" s="7"/>
    </row>
    <row r="58" spans="1:13" x14ac:dyDescent="0.45">
      <c r="A58" t="s">
        <v>69</v>
      </c>
      <c r="B58">
        <f t="shared" si="0"/>
        <v>859.8</v>
      </c>
      <c r="C58">
        <f t="shared" si="1"/>
        <v>1002.6</v>
      </c>
      <c r="D58">
        <f t="shared" si="2"/>
        <v>856</v>
      </c>
      <c r="E58">
        <f t="shared" si="3"/>
        <v>960</v>
      </c>
      <c r="F58" s="7">
        <f t="shared" si="4"/>
        <v>0.16608513607815781</v>
      </c>
      <c r="G58" s="7">
        <f t="shared" si="5"/>
        <v>-0.12149532710280374</v>
      </c>
      <c r="H58" s="7"/>
      <c r="I58" s="7"/>
      <c r="J58" s="7"/>
      <c r="K58" s="7"/>
      <c r="L58" s="7"/>
      <c r="M58" s="7"/>
    </row>
    <row r="65" spans="1:4" x14ac:dyDescent="0.45">
      <c r="B65" t="s">
        <v>83</v>
      </c>
      <c r="D65" t="s">
        <v>84</v>
      </c>
    </row>
    <row r="66" spans="1:4" x14ac:dyDescent="0.45">
      <c r="A66" t="s">
        <v>82</v>
      </c>
      <c r="B66">
        <v>2507</v>
      </c>
      <c r="C66">
        <v>5719</v>
      </c>
      <c r="D66">
        <v>791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BC17-62F7-4BF1-A839-57EF4BFD1638}">
  <dimension ref="A3:T63"/>
  <sheetViews>
    <sheetView topLeftCell="A40" workbookViewId="0">
      <selection activeCell="E51" sqref="E51:E66"/>
    </sheetView>
  </sheetViews>
  <sheetFormatPr defaultRowHeight="14.25" x14ac:dyDescent="0.45"/>
  <cols>
    <col min="1" max="1" width="19.46484375" bestFit="1" customWidth="1"/>
    <col min="2" max="2" width="11.06640625" style="9" bestFit="1" customWidth="1"/>
    <col min="6" max="6" width="10.796875" bestFit="1" customWidth="1"/>
    <col min="10" max="10" width="14.59765625" bestFit="1" customWidth="1"/>
    <col min="11" max="11" width="15.265625" bestFit="1" customWidth="1"/>
    <col min="12" max="12" width="12.9296875" bestFit="1" customWidth="1"/>
    <col min="13" max="13" width="13.73046875" bestFit="1" customWidth="1"/>
    <col min="14" max="14" width="11.796875" bestFit="1" customWidth="1"/>
    <col min="15" max="15" width="10.796875" bestFit="1" customWidth="1"/>
    <col min="20" max="20" width="12.9296875" customWidth="1"/>
  </cols>
  <sheetData>
    <row r="3" spans="1:20" x14ac:dyDescent="0.45">
      <c r="F3">
        <v>73333</v>
      </c>
    </row>
    <row r="4" spans="1:20" x14ac:dyDescent="0.45">
      <c r="F4">
        <v>70827</v>
      </c>
    </row>
    <row r="5" spans="1:20" x14ac:dyDescent="0.45">
      <c r="F5">
        <f>(F3-F4)/F3</f>
        <v>3.4172882604011835E-2</v>
      </c>
    </row>
    <row r="8" spans="1:20" x14ac:dyDescent="0.45">
      <c r="T8">
        <v>11100000</v>
      </c>
    </row>
    <row r="9" spans="1:20" x14ac:dyDescent="0.45">
      <c r="T9">
        <v>11099217</v>
      </c>
    </row>
    <row r="10" spans="1:20" x14ac:dyDescent="0.45">
      <c r="T10">
        <f>(T8-T9)/T8</f>
        <v>7.0540540540540536E-5</v>
      </c>
    </row>
    <row r="12" spans="1:20" x14ac:dyDescent="0.45">
      <c r="C12" t="s">
        <v>38</v>
      </c>
      <c r="D12" t="s">
        <v>39</v>
      </c>
      <c r="F12" t="s">
        <v>89</v>
      </c>
      <c r="G12" t="s">
        <v>90</v>
      </c>
      <c r="J12" t="s">
        <v>85</v>
      </c>
      <c r="K12" t="s">
        <v>86</v>
      </c>
      <c r="L12" t="s">
        <v>87</v>
      </c>
      <c r="M12" t="s">
        <v>88</v>
      </c>
      <c r="N12">
        <v>0</v>
      </c>
    </row>
    <row r="13" spans="1:20" x14ac:dyDescent="0.45">
      <c r="A13" t="s">
        <v>2</v>
      </c>
      <c r="B13" s="9" t="s">
        <v>3</v>
      </c>
      <c r="C13">
        <v>19</v>
      </c>
      <c r="D13">
        <v>20</v>
      </c>
      <c r="E13" s="7">
        <f>(D13-C13)/C13</f>
        <v>5.2631578947368418E-2</v>
      </c>
      <c r="F13">
        <v>213</v>
      </c>
      <c r="G13">
        <v>223</v>
      </c>
      <c r="H13" s="7">
        <f>(G13-F13)/F13</f>
        <v>4.6948356807511735E-2</v>
      </c>
      <c r="I13" s="7"/>
      <c r="J13" s="7"/>
      <c r="K13" s="12">
        <v>1</v>
      </c>
      <c r="L13" s="7"/>
      <c r="M13">
        <v>1</v>
      </c>
      <c r="N13">
        <v>0</v>
      </c>
      <c r="O13">
        <v>1</v>
      </c>
      <c r="P13">
        <f>3600*N12+60*N13+O13</f>
        <v>1</v>
      </c>
    </row>
    <row r="14" spans="1:20" x14ac:dyDescent="0.45">
      <c r="A14" t="s">
        <v>4</v>
      </c>
      <c r="B14" s="10" t="s">
        <v>5</v>
      </c>
      <c r="C14">
        <v>21</v>
      </c>
      <c r="D14">
        <v>21</v>
      </c>
      <c r="E14" s="7">
        <f t="shared" ref="E14:E22" si="0">(D14-C14)/C14</f>
        <v>0</v>
      </c>
      <c r="F14">
        <v>223</v>
      </c>
      <c r="G14">
        <v>229</v>
      </c>
      <c r="H14" s="7">
        <f t="shared" ref="H14:H21" si="1">(G14-F14)/F14</f>
        <v>2.6905829596412557E-2</v>
      </c>
      <c r="I14" s="7"/>
      <c r="J14" s="7"/>
      <c r="K14" s="12">
        <v>2</v>
      </c>
      <c r="L14" s="7"/>
      <c r="M14">
        <v>6</v>
      </c>
      <c r="N14">
        <v>0</v>
      </c>
      <c r="O14">
        <v>6</v>
      </c>
      <c r="P14">
        <f t="shared" ref="P14:P22" si="2">60*N14+O14</f>
        <v>6</v>
      </c>
    </row>
    <row r="15" spans="1:20" x14ac:dyDescent="0.45">
      <c r="A15" t="s">
        <v>6</v>
      </c>
      <c r="B15" s="10" t="s">
        <v>7</v>
      </c>
      <c r="C15">
        <v>22</v>
      </c>
      <c r="D15">
        <v>22</v>
      </c>
      <c r="E15" s="7">
        <f t="shared" si="0"/>
        <v>0</v>
      </c>
      <c r="F15">
        <v>230</v>
      </c>
      <c r="G15">
        <v>234</v>
      </c>
      <c r="H15" s="7">
        <f t="shared" si="1"/>
        <v>1.7391304347826087E-2</v>
      </c>
      <c r="I15" s="7"/>
      <c r="J15" s="7"/>
      <c r="K15" s="12">
        <v>9</v>
      </c>
      <c r="L15" s="7"/>
      <c r="M15">
        <v>19</v>
      </c>
      <c r="N15">
        <v>0</v>
      </c>
      <c r="O15">
        <v>19</v>
      </c>
      <c r="P15">
        <f t="shared" si="2"/>
        <v>19</v>
      </c>
      <c r="T15">
        <v>3699708</v>
      </c>
    </row>
    <row r="16" spans="1:20" x14ac:dyDescent="0.45">
      <c r="A16" t="s">
        <v>8</v>
      </c>
      <c r="B16" s="10" t="s">
        <v>9</v>
      </c>
      <c r="C16">
        <v>32</v>
      </c>
      <c r="D16">
        <v>30</v>
      </c>
      <c r="E16" s="7">
        <f t="shared" si="0"/>
        <v>-6.25E-2</v>
      </c>
      <c r="F16">
        <v>249</v>
      </c>
      <c r="G16">
        <v>249</v>
      </c>
      <c r="H16" s="7">
        <f t="shared" si="1"/>
        <v>0</v>
      </c>
      <c r="I16" s="7"/>
      <c r="J16" s="7"/>
      <c r="K16" s="12">
        <v>47</v>
      </c>
      <c r="L16" s="7"/>
      <c r="M16">
        <v>20</v>
      </c>
      <c r="N16">
        <v>0</v>
      </c>
      <c r="O16">
        <v>20</v>
      </c>
      <c r="P16">
        <f t="shared" si="2"/>
        <v>20</v>
      </c>
      <c r="T16">
        <v>3700000</v>
      </c>
    </row>
    <row r="17" spans="1:20" x14ac:dyDescent="0.45">
      <c r="A17" t="s">
        <v>10</v>
      </c>
      <c r="B17" s="10" t="s">
        <v>11</v>
      </c>
      <c r="C17">
        <v>22</v>
      </c>
      <c r="D17">
        <v>22</v>
      </c>
      <c r="E17" s="7">
        <f t="shared" si="0"/>
        <v>0</v>
      </c>
      <c r="F17">
        <v>231</v>
      </c>
      <c r="G17">
        <v>236</v>
      </c>
      <c r="H17" s="7">
        <f t="shared" si="1"/>
        <v>2.1645021645021644E-2</v>
      </c>
      <c r="I17" s="7"/>
      <c r="J17" s="7"/>
      <c r="K17" s="12">
        <v>10</v>
      </c>
      <c r="L17" s="7"/>
      <c r="M17">
        <v>114</v>
      </c>
      <c r="N17">
        <v>1</v>
      </c>
      <c r="O17">
        <v>54</v>
      </c>
      <c r="P17">
        <f t="shared" si="2"/>
        <v>114</v>
      </c>
      <c r="T17">
        <f>(T16-T15)</f>
        <v>292</v>
      </c>
    </row>
    <row r="18" spans="1:20" x14ac:dyDescent="0.45">
      <c r="A18" t="s">
        <v>12</v>
      </c>
      <c r="B18" s="10" t="s">
        <v>13</v>
      </c>
      <c r="C18">
        <v>108</v>
      </c>
      <c r="D18">
        <v>92</v>
      </c>
      <c r="E18" s="7">
        <f t="shared" si="0"/>
        <v>-0.14814814814814814</v>
      </c>
      <c r="F18">
        <v>487</v>
      </c>
      <c r="G18">
        <v>512</v>
      </c>
      <c r="H18" s="7">
        <f t="shared" si="1"/>
        <v>5.1334702258726897E-2</v>
      </c>
      <c r="I18" s="7"/>
      <c r="J18" s="7"/>
      <c r="K18" s="12">
        <v>240</v>
      </c>
      <c r="L18" s="7"/>
      <c r="M18">
        <v>689</v>
      </c>
      <c r="N18">
        <v>11</v>
      </c>
      <c r="O18">
        <v>29</v>
      </c>
      <c r="P18">
        <f t="shared" si="2"/>
        <v>689</v>
      </c>
    </row>
    <row r="19" spans="1:20" x14ac:dyDescent="0.45">
      <c r="A19" t="s">
        <v>14</v>
      </c>
      <c r="B19" s="10" t="s">
        <v>15</v>
      </c>
      <c r="C19">
        <v>320</v>
      </c>
      <c r="D19">
        <v>189</v>
      </c>
      <c r="E19" s="7">
        <f t="shared" si="0"/>
        <v>-0.40937499999999999</v>
      </c>
      <c r="F19">
        <v>2026</v>
      </c>
      <c r="G19">
        <v>1581</v>
      </c>
      <c r="H19" s="7">
        <f t="shared" si="1"/>
        <v>-0.21964461994077</v>
      </c>
      <c r="I19" s="7"/>
      <c r="J19" s="7"/>
      <c r="K19" s="14"/>
      <c r="L19" s="7"/>
      <c r="M19" s="6"/>
      <c r="N19">
        <v>2</v>
      </c>
      <c r="O19">
        <v>6</v>
      </c>
      <c r="P19">
        <f t="shared" si="2"/>
        <v>126</v>
      </c>
    </row>
    <row r="20" spans="1:20" x14ac:dyDescent="0.45">
      <c r="A20" t="s">
        <v>16</v>
      </c>
      <c r="B20" s="10" t="s">
        <v>17</v>
      </c>
      <c r="C20">
        <v>41</v>
      </c>
      <c r="D20">
        <v>39</v>
      </c>
      <c r="E20" s="7">
        <f t="shared" si="0"/>
        <v>-4.878048780487805E-2</v>
      </c>
      <c r="F20">
        <v>256</v>
      </c>
      <c r="G20">
        <v>257</v>
      </c>
      <c r="H20" s="7">
        <f t="shared" si="1"/>
        <v>3.90625E-3</v>
      </c>
      <c r="I20" s="7"/>
      <c r="J20" s="7"/>
      <c r="K20" s="12">
        <v>58</v>
      </c>
      <c r="L20" s="7"/>
      <c r="M20">
        <v>126</v>
      </c>
      <c r="N20">
        <v>2</v>
      </c>
      <c r="O20">
        <v>6</v>
      </c>
      <c r="P20">
        <f t="shared" si="2"/>
        <v>126</v>
      </c>
    </row>
    <row r="21" spans="1:20" x14ac:dyDescent="0.45">
      <c r="A21" t="s">
        <v>18</v>
      </c>
      <c r="B21" s="10" t="s">
        <v>19</v>
      </c>
      <c r="C21">
        <v>428</v>
      </c>
      <c r="D21">
        <v>278</v>
      </c>
      <c r="E21" s="7">
        <f t="shared" si="0"/>
        <v>-0.35046728971962615</v>
      </c>
      <c r="F21">
        <v>2984</v>
      </c>
      <c r="G21">
        <v>2740</v>
      </c>
      <c r="H21" s="7">
        <f t="shared" si="1"/>
        <v>-8.1769436997319034E-2</v>
      </c>
      <c r="I21" s="7"/>
      <c r="J21" s="7"/>
      <c r="K21" s="14"/>
      <c r="L21" s="7"/>
      <c r="M21" s="6"/>
      <c r="N21">
        <v>0</v>
      </c>
      <c r="O21">
        <v>0</v>
      </c>
      <c r="P21">
        <f t="shared" si="2"/>
        <v>0</v>
      </c>
    </row>
    <row r="22" spans="1:20" x14ac:dyDescent="0.45">
      <c r="A22" s="3" t="s">
        <v>20</v>
      </c>
      <c r="B22" s="11" t="s">
        <v>21</v>
      </c>
      <c r="C22">
        <v>2424</v>
      </c>
      <c r="D22">
        <v>2609</v>
      </c>
      <c r="E22" s="7">
        <f t="shared" si="0"/>
        <v>7.6320132013201314E-2</v>
      </c>
      <c r="G22" s="6"/>
      <c r="K22" s="13"/>
      <c r="N22">
        <v>0</v>
      </c>
      <c r="O22">
        <v>0</v>
      </c>
      <c r="P22">
        <f t="shared" si="2"/>
        <v>0</v>
      </c>
    </row>
    <row r="23" spans="1:20" x14ac:dyDescent="0.45">
      <c r="A23" s="3" t="s">
        <v>22</v>
      </c>
      <c r="B23" s="11" t="s">
        <v>23</v>
      </c>
      <c r="C23">
        <v>185</v>
      </c>
      <c r="D23">
        <v>212</v>
      </c>
      <c r="G23">
        <v>822</v>
      </c>
      <c r="K23" s="13"/>
      <c r="T23">
        <v>1.9999999999999999E-6</v>
      </c>
    </row>
    <row r="24" spans="1:20" x14ac:dyDescent="0.45">
      <c r="A24" s="3" t="s">
        <v>24</v>
      </c>
      <c r="B24" s="11" t="s">
        <v>25</v>
      </c>
      <c r="C24">
        <v>1978</v>
      </c>
      <c r="D24">
        <v>1926</v>
      </c>
      <c r="G24" s="6"/>
      <c r="K24" s="13"/>
      <c r="T24">
        <f>EXP(T23)</f>
        <v>1.000002000002</v>
      </c>
    </row>
    <row r="25" spans="1:20" x14ac:dyDescent="0.45">
      <c r="A25" s="3" t="s">
        <v>26</v>
      </c>
      <c r="B25" s="11" t="s">
        <v>27</v>
      </c>
      <c r="C25" s="8"/>
      <c r="D25" s="8"/>
      <c r="G25" s="8"/>
      <c r="K25" s="13"/>
    </row>
    <row r="26" spans="1:20" x14ac:dyDescent="0.45">
      <c r="A26" s="3" t="s">
        <v>28</v>
      </c>
      <c r="B26" s="11" t="s">
        <v>29</v>
      </c>
      <c r="C26">
        <v>393</v>
      </c>
      <c r="D26">
        <v>379</v>
      </c>
      <c r="G26">
        <v>3277</v>
      </c>
      <c r="K26" s="13"/>
    </row>
    <row r="27" spans="1:20" x14ac:dyDescent="0.45">
      <c r="A27" s="3" t="s">
        <v>30</v>
      </c>
      <c r="B27" s="11" t="s">
        <v>31</v>
      </c>
      <c r="C27">
        <v>5327</v>
      </c>
      <c r="D27" s="6"/>
      <c r="G27" s="8"/>
      <c r="K27" s="13"/>
    </row>
    <row r="28" spans="1:20" x14ac:dyDescent="0.45">
      <c r="A28" s="3" t="s">
        <v>32</v>
      </c>
      <c r="B28" s="11" t="s">
        <v>33</v>
      </c>
      <c r="C28" s="8"/>
      <c r="D28" s="8"/>
      <c r="G28" s="8"/>
      <c r="K28" s="13"/>
    </row>
    <row r="29" spans="1:20" x14ac:dyDescent="0.45">
      <c r="A29" s="3" t="s">
        <v>34</v>
      </c>
      <c r="B29" s="11" t="s">
        <v>35</v>
      </c>
      <c r="C29">
        <v>734</v>
      </c>
      <c r="D29">
        <v>710</v>
      </c>
      <c r="G29">
        <v>5586</v>
      </c>
      <c r="K29" s="13"/>
    </row>
    <row r="30" spans="1:20" x14ac:dyDescent="0.45">
      <c r="A30" s="3" t="s">
        <v>36</v>
      </c>
      <c r="B30" s="11" t="s">
        <v>37</v>
      </c>
      <c r="D30" s="6"/>
      <c r="G30" s="8"/>
      <c r="K30" s="13"/>
    </row>
    <row r="34" spans="2:5" x14ac:dyDescent="0.45">
      <c r="C34" t="s">
        <v>38</v>
      </c>
      <c r="D34" t="s">
        <v>39</v>
      </c>
      <c r="E34" t="s">
        <v>86</v>
      </c>
    </row>
    <row r="35" spans="2:5" x14ac:dyDescent="0.45">
      <c r="B35" s="9" t="s">
        <v>3</v>
      </c>
      <c r="C35">
        <v>19</v>
      </c>
      <c r="D35">
        <v>20</v>
      </c>
      <c r="E35" s="12">
        <v>1</v>
      </c>
    </row>
    <row r="36" spans="2:5" x14ac:dyDescent="0.45">
      <c r="B36" s="10" t="s">
        <v>5</v>
      </c>
      <c r="C36">
        <v>21</v>
      </c>
      <c r="D36">
        <v>21</v>
      </c>
      <c r="E36" s="12">
        <v>2</v>
      </c>
    </row>
    <row r="37" spans="2:5" x14ac:dyDescent="0.45">
      <c r="B37" s="10" t="s">
        <v>7</v>
      </c>
      <c r="C37">
        <v>22</v>
      </c>
      <c r="D37">
        <v>22</v>
      </c>
      <c r="E37" s="12">
        <v>9</v>
      </c>
    </row>
    <row r="38" spans="2:5" x14ac:dyDescent="0.45">
      <c r="B38" s="10" t="s">
        <v>9</v>
      </c>
      <c r="C38">
        <v>32</v>
      </c>
      <c r="D38">
        <v>30</v>
      </c>
      <c r="E38" s="12">
        <v>47</v>
      </c>
    </row>
    <row r="39" spans="2:5" x14ac:dyDescent="0.45">
      <c r="B39" s="10" t="s">
        <v>11</v>
      </c>
      <c r="C39">
        <v>22</v>
      </c>
      <c r="D39">
        <v>22</v>
      </c>
      <c r="E39" s="12">
        <v>10</v>
      </c>
    </row>
    <row r="40" spans="2:5" x14ac:dyDescent="0.45">
      <c r="B40" s="10" t="s">
        <v>13</v>
      </c>
      <c r="C40">
        <v>108</v>
      </c>
      <c r="D40">
        <v>92</v>
      </c>
      <c r="E40" s="12">
        <v>240</v>
      </c>
    </row>
    <row r="41" spans="2:5" x14ac:dyDescent="0.45">
      <c r="B41" s="10" t="s">
        <v>15</v>
      </c>
      <c r="C41">
        <v>320</v>
      </c>
      <c r="D41">
        <v>189</v>
      </c>
    </row>
    <row r="42" spans="2:5" x14ac:dyDescent="0.45">
      <c r="B42" s="10" t="s">
        <v>17</v>
      </c>
      <c r="C42">
        <v>41</v>
      </c>
      <c r="D42">
        <v>39</v>
      </c>
      <c r="E42" s="12">
        <v>58</v>
      </c>
    </row>
    <row r="43" spans="2:5" x14ac:dyDescent="0.45">
      <c r="B43" s="10" t="s">
        <v>19</v>
      </c>
      <c r="C43">
        <v>428</v>
      </c>
      <c r="D43">
        <v>278</v>
      </c>
    </row>
    <row r="44" spans="2:5" x14ac:dyDescent="0.45">
      <c r="B44" s="11" t="s">
        <v>21</v>
      </c>
      <c r="C44">
        <v>2424</v>
      </c>
      <c r="D44">
        <v>2609</v>
      </c>
    </row>
    <row r="45" spans="2:5" x14ac:dyDescent="0.45">
      <c r="B45" s="11" t="s">
        <v>23</v>
      </c>
      <c r="C45">
        <v>185</v>
      </c>
      <c r="D45">
        <v>212</v>
      </c>
    </row>
    <row r="46" spans="2:5" x14ac:dyDescent="0.45">
      <c r="B46" s="11" t="s">
        <v>25</v>
      </c>
      <c r="C46">
        <v>1978</v>
      </c>
      <c r="D46">
        <v>1926</v>
      </c>
    </row>
    <row r="47" spans="2:5" x14ac:dyDescent="0.45">
      <c r="B47" s="11" t="s">
        <v>29</v>
      </c>
      <c r="C47">
        <v>393</v>
      </c>
      <c r="D47">
        <v>379</v>
      </c>
    </row>
    <row r="48" spans="2:5" x14ac:dyDescent="0.45">
      <c r="B48" s="11" t="s">
        <v>31</v>
      </c>
      <c r="C48">
        <v>5327</v>
      </c>
      <c r="D48" s="6"/>
    </row>
    <row r="49" spans="2:5" x14ac:dyDescent="0.45">
      <c r="B49" s="11" t="s">
        <v>35</v>
      </c>
      <c r="C49">
        <v>734</v>
      </c>
      <c r="D49">
        <v>710</v>
      </c>
    </row>
    <row r="51" spans="2:5" x14ac:dyDescent="0.45">
      <c r="C51" t="s">
        <v>89</v>
      </c>
      <c r="D51" t="s">
        <v>90</v>
      </c>
      <c r="E51" t="s">
        <v>88</v>
      </c>
    </row>
    <row r="52" spans="2:5" x14ac:dyDescent="0.45">
      <c r="B52" s="9" t="s">
        <v>3</v>
      </c>
      <c r="C52">
        <v>213</v>
      </c>
      <c r="D52">
        <v>223</v>
      </c>
      <c r="E52">
        <v>1</v>
      </c>
    </row>
    <row r="53" spans="2:5" x14ac:dyDescent="0.45">
      <c r="B53" s="10" t="s">
        <v>5</v>
      </c>
      <c r="C53">
        <v>223</v>
      </c>
      <c r="D53">
        <v>229</v>
      </c>
      <c r="E53">
        <v>6</v>
      </c>
    </row>
    <row r="54" spans="2:5" x14ac:dyDescent="0.45">
      <c r="B54" s="10" t="s">
        <v>7</v>
      </c>
      <c r="C54">
        <v>230</v>
      </c>
      <c r="D54">
        <v>234</v>
      </c>
      <c r="E54">
        <v>19</v>
      </c>
    </row>
    <row r="55" spans="2:5" x14ac:dyDescent="0.45">
      <c r="B55" s="10" t="s">
        <v>9</v>
      </c>
      <c r="C55">
        <v>249</v>
      </c>
      <c r="D55">
        <v>249</v>
      </c>
      <c r="E55">
        <v>20</v>
      </c>
    </row>
    <row r="56" spans="2:5" x14ac:dyDescent="0.45">
      <c r="B56" s="10" t="s">
        <v>11</v>
      </c>
      <c r="C56">
        <v>231</v>
      </c>
      <c r="D56">
        <v>236</v>
      </c>
      <c r="E56">
        <v>114</v>
      </c>
    </row>
    <row r="57" spans="2:5" x14ac:dyDescent="0.45">
      <c r="B57" s="10" t="s">
        <v>13</v>
      </c>
      <c r="C57">
        <v>487</v>
      </c>
      <c r="D57">
        <v>512</v>
      </c>
      <c r="E57">
        <v>689</v>
      </c>
    </row>
    <row r="58" spans="2:5" x14ac:dyDescent="0.45">
      <c r="B58" s="10" t="s">
        <v>15</v>
      </c>
      <c r="C58">
        <v>2026</v>
      </c>
      <c r="D58">
        <v>1581</v>
      </c>
    </row>
    <row r="59" spans="2:5" x14ac:dyDescent="0.45">
      <c r="B59" s="10" t="s">
        <v>17</v>
      </c>
      <c r="C59">
        <v>256</v>
      </c>
      <c r="D59">
        <v>257</v>
      </c>
      <c r="E59">
        <v>126</v>
      </c>
    </row>
    <row r="60" spans="2:5" x14ac:dyDescent="0.45">
      <c r="B60" s="10" t="s">
        <v>19</v>
      </c>
      <c r="C60">
        <v>2984</v>
      </c>
      <c r="D60">
        <v>2740</v>
      </c>
    </row>
    <row r="61" spans="2:5" x14ac:dyDescent="0.45">
      <c r="B61" s="11" t="s">
        <v>23</v>
      </c>
      <c r="D61">
        <v>822</v>
      </c>
    </row>
    <row r="62" spans="2:5" x14ac:dyDescent="0.45">
      <c r="B62" s="11" t="s">
        <v>29</v>
      </c>
      <c r="D62">
        <v>3277</v>
      </c>
    </row>
    <row r="63" spans="2:5" x14ac:dyDescent="0.45">
      <c r="B63" s="9" t="s">
        <v>35</v>
      </c>
      <c r="D63">
        <v>5586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</vt:lpstr>
      <vt:lpstr>Sheet1</vt:lpstr>
      <vt:lpstr>Sheet2</vt:lpstr>
      <vt:lpstr>Reg1</vt:lpstr>
      <vt:lpstr>Reg2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2019-01-04T17:11:05Z</dcterms:created>
  <dcterms:modified xsi:type="dcterms:W3CDTF">2019-03-21T17:07:47Z</dcterms:modified>
</cp:coreProperties>
</file>