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ev\trunk2\Regression\Vector\genetic_perf\"/>
    </mc:Choice>
  </mc:AlternateContent>
  <xr:revisionPtr revIDLastSave="0" documentId="10_ncr:100000_{FE690923-FE78-43C2-A7F8-BCD930AE2EC8}" xr6:coauthVersionLast="31" xr6:coauthVersionMax="31" xr10:uidLastSave="{00000000-0000-0000-0000-000000000000}"/>
  <bookViews>
    <workbookView xWindow="0" yWindow="0" windowWidth="11070" windowHeight="10780" activeTab="1" xr2:uid="{596FFA7E-F6EC-4A93-BF36-886313734EB0}"/>
  </bookViews>
  <sheets>
    <sheet name="Diversity" sheetId="1" r:id="rId1"/>
    <sheet name="New" sheetId="4" r:id="rId2"/>
    <sheet name="Sheet2" sheetId="5" r:id="rId3"/>
    <sheet name="Diversity (2)" sheetId="3" r:id="rId4"/>
    <sheet name="OldVsNew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4" l="1"/>
  <c r="A11" i="5"/>
  <c r="P11" i="1" l="1"/>
  <c r="P10" i="1"/>
  <c r="P9" i="1"/>
  <c r="P8" i="1"/>
  <c r="P7" i="1"/>
  <c r="P6" i="1"/>
  <c r="P5" i="1"/>
  <c r="P4" i="1"/>
  <c r="P3" i="1"/>
  <c r="O11" i="1"/>
  <c r="O10" i="1"/>
  <c r="O9" i="1"/>
  <c r="O8" i="1"/>
  <c r="O7" i="1"/>
  <c r="O6" i="1"/>
  <c r="O5" i="1"/>
  <c r="O4" i="1"/>
  <c r="O3" i="1"/>
  <c r="N14" i="1"/>
  <c r="N13" i="1"/>
  <c r="N12" i="1"/>
  <c r="N11" i="1"/>
  <c r="N10" i="1"/>
  <c r="N9" i="1"/>
  <c r="N8" i="1"/>
  <c r="N7" i="1"/>
  <c r="N6" i="1"/>
  <c r="N5" i="1"/>
  <c r="N4" i="1"/>
  <c r="N3" i="1"/>
  <c r="O13" i="1"/>
  <c r="O16" i="1"/>
  <c r="N17" i="1"/>
  <c r="N16" i="1"/>
  <c r="O19" i="1"/>
  <c r="N19" i="1"/>
  <c r="M19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53" i="3"/>
  <c r="F50" i="3"/>
  <c r="E50" i="3"/>
  <c r="D50" i="3"/>
  <c r="C50" i="3"/>
  <c r="F49" i="3"/>
  <c r="E49" i="3"/>
  <c r="D49" i="3"/>
  <c r="C49" i="3"/>
  <c r="F48" i="3"/>
  <c r="E48" i="3"/>
  <c r="D48" i="3"/>
  <c r="C48" i="3"/>
  <c r="F47" i="3"/>
  <c r="E47" i="3"/>
  <c r="D47" i="3"/>
  <c r="C47" i="3"/>
  <c r="F46" i="3"/>
  <c r="E46" i="3"/>
  <c r="D46" i="3"/>
  <c r="C46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C29" i="3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D77" i="2"/>
  <c r="H75" i="2" l="1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C73" i="2"/>
  <c r="C72" i="2"/>
  <c r="C71" i="2"/>
  <c r="C70" i="2"/>
  <c r="C68" i="2"/>
  <c r="C67" i="2"/>
  <c r="C66" i="2"/>
  <c r="C65" i="2"/>
  <c r="C64" i="2"/>
  <c r="C63" i="2"/>
  <c r="C62" i="2"/>
  <c r="C61" i="2"/>
  <c r="C60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G49" i="2"/>
  <c r="C69" i="2" s="1"/>
  <c r="G54" i="2"/>
  <c r="C74" i="2" s="1"/>
  <c r="G53" i="2"/>
  <c r="G52" i="2"/>
  <c r="G51" i="2"/>
  <c r="G50" i="2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I53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C29" i="1"/>
  <c r="G12" i="2" l="1"/>
  <c r="H49" i="2" s="1"/>
  <c r="G31" i="2"/>
  <c r="G36" i="2"/>
  <c r="G17" i="2"/>
  <c r="H54" i="2" s="1"/>
  <c r="G35" i="2"/>
  <c r="G34" i="2"/>
  <c r="G33" i="2"/>
  <c r="G32" i="2"/>
  <c r="G30" i="2"/>
  <c r="G29" i="2"/>
  <c r="G28" i="2"/>
  <c r="G27" i="2"/>
  <c r="G26" i="2"/>
  <c r="G25" i="2"/>
  <c r="G24" i="2"/>
  <c r="G23" i="2"/>
  <c r="G22" i="2"/>
  <c r="G13" i="2"/>
  <c r="H50" i="2" s="1"/>
  <c r="G14" i="2"/>
  <c r="H51" i="2" s="1"/>
  <c r="G16" i="2"/>
  <c r="H53" i="2" s="1"/>
  <c r="G15" i="2"/>
  <c r="H52" i="2" s="1"/>
  <c r="G11" i="2"/>
  <c r="G10" i="2"/>
  <c r="G9" i="2"/>
  <c r="G8" i="2"/>
  <c r="G7" i="2"/>
  <c r="G6" i="2"/>
  <c r="G5" i="2"/>
  <c r="G4" i="2"/>
  <c r="G3" i="2"/>
  <c r="D20" i="2"/>
  <c r="H22" i="2" l="1"/>
  <c r="H36" i="2"/>
  <c r="H32" i="2"/>
  <c r="H23" i="2"/>
  <c r="H33" i="2"/>
  <c r="H34" i="2"/>
  <c r="H35" i="2"/>
  <c r="H24" i="2"/>
  <c r="H26" i="2"/>
  <c r="H27" i="2"/>
  <c r="H25" i="2"/>
  <c r="H28" i="2"/>
  <c r="H29" i="2"/>
  <c r="H30" i="2"/>
  <c r="H31" i="2"/>
</calcChain>
</file>

<file path=xl/sharedStrings.xml><?xml version="1.0" encoding="utf-8"?>
<sst xmlns="http://schemas.openxmlformats.org/spreadsheetml/2006/main" count="270" uniqueCount="70">
  <si>
    <t>06_VGP_2Gene_4Allele</t>
  </si>
  <si>
    <t>05_VGP_2Gene_2Allele</t>
  </si>
  <si>
    <t>04_VGP_1Gene_8Allele</t>
  </si>
  <si>
    <t>03_VGP_1Gene_4Allele</t>
  </si>
  <si>
    <t>02_VGP_1Gene_2Allele</t>
  </si>
  <si>
    <t>01_VGP_Baseline</t>
  </si>
  <si>
    <t>07_VGP_2Gene_8Allele</t>
  </si>
  <si>
    <t>08_VGP_3Gene_2Allele</t>
  </si>
  <si>
    <t>09_VGP_3Gene_4Allele</t>
  </si>
  <si>
    <t>10_VGP_3Gene_8Allele</t>
  </si>
  <si>
    <t>1_Malaria_Sandbox</t>
  </si>
  <si>
    <t>20_Malaria_Strain_Tracking</t>
  </si>
  <si>
    <t>9_Malaria_Namawala_Production_Burnin</t>
  </si>
  <si>
    <t>10_Malaria_Namawala_Immune_Initialization</t>
  </si>
  <si>
    <t>22_Malaria_Barcode_Genetics</t>
  </si>
  <si>
    <t>67_Malaria_Households_All</t>
  </si>
  <si>
    <t>21_Vector_Garki</t>
  </si>
  <si>
    <t>22_Vector_Garki_MultiCore_VectorMigration</t>
  </si>
  <si>
    <t>09_Namawala_Vector_SugarBaitedTraps</t>
  </si>
  <si>
    <t>02_Namawala_Full_Malaria_Model</t>
  </si>
  <si>
    <t>08_Garki_IRSMDA</t>
  </si>
  <si>
    <t>Malaria-Ongoing</t>
  </si>
  <si>
    <t>11_MultipleLarvalHabitats-730</t>
  </si>
  <si>
    <t>11_MultipleLarvalHabitats-2920</t>
  </si>
  <si>
    <t>26_Vector_An_arabiensis_MultipleHabitats_Oviposition-2920</t>
  </si>
  <si>
    <t>26_Vector_An_arabiensis_MultipleHabitats_Oviposition-730</t>
  </si>
  <si>
    <t>11_VGP_4Gene_2Allele</t>
  </si>
  <si>
    <t>12_VGP_4Gene_4Allele</t>
  </si>
  <si>
    <t>13_VGP_4Gene_8Allele</t>
  </si>
  <si>
    <t>14_VGP_5Gene_2Allele</t>
  </si>
  <si>
    <t>15_VGP_5Gene_4Allele</t>
  </si>
  <si>
    <t>16_VGP_5Gene_8Allele</t>
  </si>
  <si>
    <t>17_VGP_6Gene_2Allele</t>
  </si>
  <si>
    <t>18_VGP_6Gnen_4Allele</t>
  </si>
  <si>
    <t>19_VGP_6Gene_8Allele</t>
  </si>
  <si>
    <t>1x2</t>
  </si>
  <si>
    <t>1x4</t>
  </si>
  <si>
    <t>1x8</t>
  </si>
  <si>
    <t>2x2</t>
  </si>
  <si>
    <t>2x4</t>
  </si>
  <si>
    <t>2x8</t>
  </si>
  <si>
    <t>3x2</t>
  </si>
  <si>
    <t>3x4</t>
  </si>
  <si>
    <t>3x8</t>
  </si>
  <si>
    <t>4x2</t>
  </si>
  <si>
    <t>4x4</t>
  </si>
  <si>
    <t>4x8</t>
  </si>
  <si>
    <t>5x2</t>
  </si>
  <si>
    <t>5x4</t>
  </si>
  <si>
    <t>5x8</t>
  </si>
  <si>
    <t>6x2</t>
  </si>
  <si>
    <t>6x4</t>
  </si>
  <si>
    <t>6x8</t>
  </si>
  <si>
    <t>Base</t>
  </si>
  <si>
    <t>cohort-0.1M</t>
  </si>
  <si>
    <t>Individual-0.1M</t>
  </si>
  <si>
    <t>cohort-1.0M</t>
  </si>
  <si>
    <t>individual-1.0M</t>
  </si>
  <si>
    <t>VG-With Collectin</t>
  </si>
  <si>
    <t>VG-Pre collection</t>
  </si>
  <si>
    <t>VG-PreCollection</t>
  </si>
  <si>
    <t>VG-Performance</t>
  </si>
  <si>
    <t>lower_bound</t>
  </si>
  <si>
    <t>unordered_map-count</t>
  </si>
  <si>
    <t>unordered EggCohortMap</t>
  </si>
  <si>
    <t>VG-With Collection &amp; unordered_map</t>
  </si>
  <si>
    <t>VG-Perf2</t>
  </si>
  <si>
    <t>Final</t>
  </si>
  <si>
    <t>100,000 initial vector pop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</si>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</sst>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2" borderId="0" xfId="0" applyFill="1"/>
    <xf numFmtId="0" fontId="0" fillId="0" borderId="0" xfId="0" quotePrefix="1"/>
    <xf numFmtId="164" fontId="0" fillId="0" borderId="0" xfId="2" applyNumberFormat="1" applyFont="1"/>
    <xf numFmtId="165" fontId="0" fillId="0" borderId="0" xfId="0" applyNumberFormat="1"/>
    <xf numFmtId="9" fontId="0" fillId="0" borderId="0" xfId="0" applyNumberFormat="1"/>
    <xf numFmtId="0" fontId="0" fillId="0" borderId="0" xfId="0" applyFill="1"/>
    <xf numFmtId="0" fontId="0" fillId="0" borderId="0" xfId="0" quotePrefix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Diversity!$C$2</c:f>
              <c:strCache>
                <c:ptCount val="1"/>
                <c:pt idx="0">
                  <c:v>cohort-0.1M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Diversity!$B$3:$B$19</c:f>
              <c:strCache>
                <c:ptCount val="17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</c:strCache>
            </c:strRef>
          </c:cat>
          <c:val>
            <c:numRef>
              <c:f>Diversity!$C$3:$C$19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32</c:v>
                </c:pt>
                <c:pt idx="4">
                  <c:v>10</c:v>
                </c:pt>
                <c:pt idx="5">
                  <c:v>109</c:v>
                </c:pt>
                <c:pt idx="6">
                  <c:v>193</c:v>
                </c:pt>
                <c:pt idx="7">
                  <c:v>41</c:v>
                </c:pt>
                <c:pt idx="8">
                  <c:v>257</c:v>
                </c:pt>
                <c:pt idx="9">
                  <c:v>1902</c:v>
                </c:pt>
                <c:pt idx="10">
                  <c:v>154</c:v>
                </c:pt>
                <c:pt idx="11">
                  <c:v>1422</c:v>
                </c:pt>
                <c:pt idx="13">
                  <c:v>261</c:v>
                </c:pt>
                <c:pt idx="14">
                  <c:v>4401</c:v>
                </c:pt>
                <c:pt idx="16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0-4528-AD43-E4DEEBE521A8}"/>
            </c:ext>
          </c:extLst>
        </c:ser>
        <c:ser>
          <c:idx val="1"/>
          <c:order val="1"/>
          <c:tx>
            <c:strRef>
              <c:f>Diversity!$D$2</c:f>
              <c:strCache>
                <c:ptCount val="1"/>
                <c:pt idx="0">
                  <c:v>Individual-0.1M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Diversity!$B$3:$B$19</c:f>
              <c:strCache>
                <c:ptCount val="17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</c:strCache>
            </c:strRef>
          </c:cat>
          <c:val>
            <c:numRef>
              <c:f>Diversity!$D$3:$D$19</c:f>
              <c:numCache>
                <c:formatCode>General</c:formatCode>
                <c:ptCount val="17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31</c:v>
                </c:pt>
                <c:pt idx="4">
                  <c:v>23</c:v>
                </c:pt>
                <c:pt idx="5">
                  <c:v>105</c:v>
                </c:pt>
                <c:pt idx="6">
                  <c:v>346</c:v>
                </c:pt>
                <c:pt idx="7">
                  <c:v>39</c:v>
                </c:pt>
                <c:pt idx="8">
                  <c:v>441</c:v>
                </c:pt>
                <c:pt idx="9">
                  <c:v>3630</c:v>
                </c:pt>
                <c:pt idx="10">
                  <c:v>166</c:v>
                </c:pt>
                <c:pt idx="11">
                  <c:v>2610</c:v>
                </c:pt>
                <c:pt idx="13">
                  <c:v>367</c:v>
                </c:pt>
                <c:pt idx="14">
                  <c:v>6669</c:v>
                </c:pt>
                <c:pt idx="16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0-4528-AD43-E4DEEBE521A8}"/>
            </c:ext>
          </c:extLst>
        </c:ser>
        <c:ser>
          <c:idx val="2"/>
          <c:order val="2"/>
          <c:tx>
            <c:strRef>
              <c:f>Diversity!$E$2</c:f>
              <c:strCache>
                <c:ptCount val="1"/>
                <c:pt idx="0">
                  <c:v>cohort-1.0M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Diversity!$B$3:$B$19</c:f>
              <c:strCache>
                <c:ptCount val="17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</c:strCache>
            </c:strRef>
          </c:cat>
          <c:val>
            <c:numRef>
              <c:f>Diversity!$E$3:$E$19</c:f>
              <c:numCache>
                <c:formatCode>General</c:formatCode>
                <c:ptCount val="17"/>
                <c:pt idx="0">
                  <c:v>1</c:v>
                </c:pt>
                <c:pt idx="1">
                  <c:v>8</c:v>
                </c:pt>
                <c:pt idx="2">
                  <c:v>30</c:v>
                </c:pt>
                <c:pt idx="3">
                  <c:v>118</c:v>
                </c:pt>
                <c:pt idx="4">
                  <c:v>30</c:v>
                </c:pt>
                <c:pt idx="5">
                  <c:v>529</c:v>
                </c:pt>
                <c:pt idx="6">
                  <c:v>1423</c:v>
                </c:pt>
                <c:pt idx="7">
                  <c:v>125</c:v>
                </c:pt>
                <c:pt idx="8">
                  <c:v>2031</c:v>
                </c:pt>
                <c:pt idx="10">
                  <c:v>733</c:v>
                </c:pt>
                <c:pt idx="13">
                  <c:v>2327</c:v>
                </c:pt>
                <c:pt idx="16">
                  <c:v>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0-4528-AD43-E4DEEBE521A8}"/>
            </c:ext>
          </c:extLst>
        </c:ser>
        <c:ser>
          <c:idx val="3"/>
          <c:order val="3"/>
          <c:tx>
            <c:strRef>
              <c:f>Diversity!$F$2</c:f>
              <c:strCache>
                <c:ptCount val="1"/>
                <c:pt idx="0">
                  <c:v>individual-1.0M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Diversity!$B$3:$B$19</c:f>
              <c:strCache>
                <c:ptCount val="17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</c:strCache>
            </c:strRef>
          </c:cat>
          <c:val>
            <c:numRef>
              <c:f>Diversity!$F$3:$F$19</c:f>
              <c:numCache>
                <c:formatCode>General</c:formatCode>
                <c:ptCount val="17"/>
                <c:pt idx="0">
                  <c:v>211</c:v>
                </c:pt>
                <c:pt idx="1">
                  <c:v>220</c:v>
                </c:pt>
                <c:pt idx="2">
                  <c:v>228</c:v>
                </c:pt>
                <c:pt idx="3">
                  <c:v>248</c:v>
                </c:pt>
                <c:pt idx="4">
                  <c:v>228</c:v>
                </c:pt>
                <c:pt idx="5">
                  <c:v>493</c:v>
                </c:pt>
                <c:pt idx="6">
                  <c:v>2266</c:v>
                </c:pt>
                <c:pt idx="7">
                  <c:v>252</c:v>
                </c:pt>
                <c:pt idx="8">
                  <c:v>3182</c:v>
                </c:pt>
                <c:pt idx="10">
                  <c:v>682</c:v>
                </c:pt>
                <c:pt idx="13">
                  <c:v>2943</c:v>
                </c:pt>
                <c:pt idx="16">
                  <c:v>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90-4528-AD43-E4DEEBE5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539776"/>
        <c:axId val="493540104"/>
      </c:barChart>
      <c:catAx>
        <c:axId val="4935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0104"/>
        <c:crosses val="autoZero"/>
        <c:auto val="1"/>
        <c:lblAlgn val="ctr"/>
        <c:lblOffset val="100"/>
        <c:noMultiLvlLbl val="0"/>
      </c:catAx>
      <c:valAx>
        <c:axId val="493540104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Diversity!$C$33</c:f>
              <c:strCache>
                <c:ptCount val="1"/>
                <c:pt idx="0">
                  <c:v>cohort-0.1M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Diversity!$B$34:$B$50</c:f>
              <c:strCache>
                <c:ptCount val="17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</c:strCache>
            </c:strRef>
          </c:cat>
          <c:val>
            <c:numRef>
              <c:f>Diversity!$C$34:$C$50</c:f>
              <c:numCache>
                <c:formatCode>0.000</c:formatCode>
                <c:ptCount val="17"/>
                <c:pt idx="0">
                  <c:v>1.6666666666666666E-2</c:v>
                </c:pt>
                <c:pt idx="1">
                  <c:v>0.05</c:v>
                </c:pt>
                <c:pt idx="2">
                  <c:v>0.15</c:v>
                </c:pt>
                <c:pt idx="3">
                  <c:v>0.53333333333333333</c:v>
                </c:pt>
                <c:pt idx="4">
                  <c:v>0.16666666666666666</c:v>
                </c:pt>
                <c:pt idx="5">
                  <c:v>1.8166666666666667</c:v>
                </c:pt>
                <c:pt idx="6">
                  <c:v>3.2166666666666668</c:v>
                </c:pt>
                <c:pt idx="7">
                  <c:v>0.68333333333333335</c:v>
                </c:pt>
                <c:pt idx="8">
                  <c:v>4.2833333333333332</c:v>
                </c:pt>
                <c:pt idx="9">
                  <c:v>31.7</c:v>
                </c:pt>
                <c:pt idx="10">
                  <c:v>2.5666666666666669</c:v>
                </c:pt>
                <c:pt idx="11">
                  <c:v>23.7</c:v>
                </c:pt>
                <c:pt idx="12">
                  <c:v>0</c:v>
                </c:pt>
                <c:pt idx="13">
                  <c:v>4.3499999999999996</c:v>
                </c:pt>
                <c:pt idx="14">
                  <c:v>73.349999999999994</c:v>
                </c:pt>
                <c:pt idx="15">
                  <c:v>0</c:v>
                </c:pt>
                <c:pt idx="16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6-4F59-B254-021F3FD9DF39}"/>
            </c:ext>
          </c:extLst>
        </c:ser>
        <c:ser>
          <c:idx val="1"/>
          <c:order val="1"/>
          <c:tx>
            <c:strRef>
              <c:f>Diversity!$D$33</c:f>
              <c:strCache>
                <c:ptCount val="1"/>
                <c:pt idx="0">
                  <c:v>Individual-0.1M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Diversity!$B$34:$B$50</c:f>
              <c:strCache>
                <c:ptCount val="17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</c:strCache>
            </c:strRef>
          </c:cat>
          <c:val>
            <c:numRef>
              <c:f>Diversity!$D$34:$D$50</c:f>
              <c:numCache>
                <c:formatCode>0.000</c:formatCode>
                <c:ptCount val="17"/>
                <c:pt idx="0">
                  <c:v>0.31666666666666665</c:v>
                </c:pt>
                <c:pt idx="1">
                  <c:v>0.35</c:v>
                </c:pt>
                <c:pt idx="2">
                  <c:v>0.36666666666666664</c:v>
                </c:pt>
                <c:pt idx="3">
                  <c:v>0.51666666666666672</c:v>
                </c:pt>
                <c:pt idx="4">
                  <c:v>0.38333333333333336</c:v>
                </c:pt>
                <c:pt idx="5">
                  <c:v>1.75</c:v>
                </c:pt>
                <c:pt idx="6">
                  <c:v>5.7666666666666666</c:v>
                </c:pt>
                <c:pt idx="7">
                  <c:v>0.65</c:v>
                </c:pt>
                <c:pt idx="8">
                  <c:v>7.35</c:v>
                </c:pt>
                <c:pt idx="9">
                  <c:v>60.5</c:v>
                </c:pt>
                <c:pt idx="10">
                  <c:v>2.7666666666666666</c:v>
                </c:pt>
                <c:pt idx="11">
                  <c:v>43.5</c:v>
                </c:pt>
                <c:pt idx="12">
                  <c:v>0</c:v>
                </c:pt>
                <c:pt idx="13">
                  <c:v>6.1166666666666663</c:v>
                </c:pt>
                <c:pt idx="14">
                  <c:v>111.15</c:v>
                </c:pt>
                <c:pt idx="15">
                  <c:v>0</c:v>
                </c:pt>
                <c:pt idx="16">
                  <c:v>12.366666666666667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6-4F59-B254-021F3FD9DF39}"/>
            </c:ext>
          </c:extLst>
        </c:ser>
        <c:ser>
          <c:idx val="2"/>
          <c:order val="2"/>
          <c:tx>
            <c:strRef>
              <c:f>Diversity!$E$33</c:f>
              <c:strCache>
                <c:ptCount val="1"/>
                <c:pt idx="0">
                  <c:v>cohort-1.0M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Diversity!$B$34:$B$50</c:f>
              <c:strCache>
                <c:ptCount val="17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</c:strCache>
            </c:strRef>
          </c:cat>
          <c:val>
            <c:numRef>
              <c:f>Diversity!$E$34:$E$50</c:f>
              <c:numCache>
                <c:formatCode>0.000</c:formatCode>
                <c:ptCount val="17"/>
                <c:pt idx="0">
                  <c:v>1.6666666666666666E-2</c:v>
                </c:pt>
                <c:pt idx="1">
                  <c:v>0.13333333333333333</c:v>
                </c:pt>
                <c:pt idx="2">
                  <c:v>0.5</c:v>
                </c:pt>
                <c:pt idx="3">
                  <c:v>1.9666666666666666</c:v>
                </c:pt>
                <c:pt idx="4">
                  <c:v>0.5</c:v>
                </c:pt>
                <c:pt idx="5">
                  <c:v>8.8166666666666664</c:v>
                </c:pt>
                <c:pt idx="6">
                  <c:v>23.716666666666665</c:v>
                </c:pt>
                <c:pt idx="7">
                  <c:v>2.0833333333333335</c:v>
                </c:pt>
                <c:pt idx="8">
                  <c:v>33.85</c:v>
                </c:pt>
                <c:pt idx="9">
                  <c:v>0</c:v>
                </c:pt>
                <c:pt idx="10">
                  <c:v>12.216666666666667</c:v>
                </c:pt>
                <c:pt idx="11">
                  <c:v>0</c:v>
                </c:pt>
                <c:pt idx="12">
                  <c:v>0</c:v>
                </c:pt>
                <c:pt idx="13">
                  <c:v>38.783333333333331</c:v>
                </c:pt>
                <c:pt idx="14">
                  <c:v>0</c:v>
                </c:pt>
                <c:pt idx="15">
                  <c:v>0</c:v>
                </c:pt>
                <c:pt idx="16">
                  <c:v>63.06666666666667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6-4F59-B254-021F3FD9DF39}"/>
            </c:ext>
          </c:extLst>
        </c:ser>
        <c:ser>
          <c:idx val="3"/>
          <c:order val="3"/>
          <c:tx>
            <c:strRef>
              <c:f>Diversity!$F$33</c:f>
              <c:strCache>
                <c:ptCount val="1"/>
                <c:pt idx="0">
                  <c:v>individual-1.0M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Diversity!$B$34:$B$50</c:f>
              <c:strCache>
                <c:ptCount val="17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</c:strCache>
            </c:strRef>
          </c:cat>
          <c:val>
            <c:numRef>
              <c:f>Diversity!$F$34:$F$50</c:f>
              <c:numCache>
                <c:formatCode>0.000</c:formatCode>
                <c:ptCount val="17"/>
                <c:pt idx="0">
                  <c:v>3.5166666666666666</c:v>
                </c:pt>
                <c:pt idx="1">
                  <c:v>3.6666666666666665</c:v>
                </c:pt>
                <c:pt idx="2">
                  <c:v>3.8</c:v>
                </c:pt>
                <c:pt idx="3">
                  <c:v>4.1333333333333337</c:v>
                </c:pt>
                <c:pt idx="4">
                  <c:v>3.8</c:v>
                </c:pt>
                <c:pt idx="5">
                  <c:v>8.2166666666666668</c:v>
                </c:pt>
                <c:pt idx="6">
                  <c:v>37.766666666666666</c:v>
                </c:pt>
                <c:pt idx="7">
                  <c:v>4.2</c:v>
                </c:pt>
                <c:pt idx="8">
                  <c:v>53.033333333333331</c:v>
                </c:pt>
                <c:pt idx="9">
                  <c:v>0</c:v>
                </c:pt>
                <c:pt idx="10">
                  <c:v>11.366666666666667</c:v>
                </c:pt>
                <c:pt idx="11">
                  <c:v>0</c:v>
                </c:pt>
                <c:pt idx="12">
                  <c:v>0</c:v>
                </c:pt>
                <c:pt idx="13">
                  <c:v>49.05</c:v>
                </c:pt>
                <c:pt idx="14">
                  <c:v>0</c:v>
                </c:pt>
                <c:pt idx="15">
                  <c:v>0</c:v>
                </c:pt>
                <c:pt idx="16">
                  <c:v>99.516666666666666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06-4F59-B254-021F3FD9D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555632"/>
        <c:axId val="371293608"/>
      </c:barChart>
      <c:catAx>
        <c:axId val="6865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93608"/>
        <c:crosses val="autoZero"/>
        <c:auto val="1"/>
        <c:lblAlgn val="ctr"/>
        <c:lblOffset val="100"/>
        <c:noMultiLvlLbl val="0"/>
      </c:catAx>
      <c:valAx>
        <c:axId val="37129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New!$C$2</c:f>
              <c:strCache>
                <c:ptCount val="1"/>
                <c:pt idx="0">
                  <c:v>Individual-0.1M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New!$B$3:$B$20</c:f>
              <c:strCache>
                <c:ptCount val="18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  <c:pt idx="17">
                  <c:v>6x4</c:v>
                </c:pt>
              </c:strCache>
            </c:strRef>
          </c:cat>
          <c:val>
            <c:numRef>
              <c:f>New!$C$3:$C$20</c:f>
              <c:numCache>
                <c:formatCode>General</c:formatCode>
                <c:ptCount val="18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32</c:v>
                </c:pt>
                <c:pt idx="4">
                  <c:v>23</c:v>
                </c:pt>
                <c:pt idx="5">
                  <c:v>104</c:v>
                </c:pt>
                <c:pt idx="6">
                  <c:v>347</c:v>
                </c:pt>
                <c:pt idx="7">
                  <c:v>40</c:v>
                </c:pt>
                <c:pt idx="8">
                  <c:v>460</c:v>
                </c:pt>
                <c:pt idx="9">
                  <c:v>615</c:v>
                </c:pt>
                <c:pt idx="10">
                  <c:v>177</c:v>
                </c:pt>
                <c:pt idx="11">
                  <c:v>1875</c:v>
                </c:pt>
                <c:pt idx="12">
                  <c:v>10036</c:v>
                </c:pt>
                <c:pt idx="13">
                  <c:v>615</c:v>
                </c:pt>
                <c:pt idx="14">
                  <c:v>5111</c:v>
                </c:pt>
                <c:pt idx="15">
                  <c:v>0</c:v>
                </c:pt>
                <c:pt idx="16">
                  <c:v>753</c:v>
                </c:pt>
                <c:pt idx="17">
                  <c:v>12383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6-4A6C-9B18-5C686B42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970368"/>
        <c:axId val="4879723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New!$D$2</c15:sqref>
                        </c15:formulaRef>
                      </c:ext>
                    </c:extLst>
                    <c:strCache>
                      <c:ptCount val="1"/>
                      <c:pt idx="0">
                        <c:v>individual-1.0M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New!$B$3:$B$20</c15:sqref>
                        </c15:formulaRef>
                      </c:ext>
                    </c:extLst>
                    <c:strCache>
                      <c:ptCount val="18"/>
                      <c:pt idx="0">
                        <c:v>Base</c:v>
                      </c:pt>
                      <c:pt idx="1">
                        <c:v>1x2</c:v>
                      </c:pt>
                      <c:pt idx="2">
                        <c:v>1x4</c:v>
                      </c:pt>
                      <c:pt idx="3">
                        <c:v>1x8</c:v>
                      </c:pt>
                      <c:pt idx="4">
                        <c:v>2x2</c:v>
                      </c:pt>
                      <c:pt idx="5">
                        <c:v>2x4</c:v>
                      </c:pt>
                      <c:pt idx="6">
                        <c:v>2x8</c:v>
                      </c:pt>
                      <c:pt idx="7">
                        <c:v>3x2</c:v>
                      </c:pt>
                      <c:pt idx="8">
                        <c:v>3x4</c:v>
                      </c:pt>
                      <c:pt idx="9">
                        <c:v>3x8</c:v>
                      </c:pt>
                      <c:pt idx="10">
                        <c:v>4x2</c:v>
                      </c:pt>
                      <c:pt idx="11">
                        <c:v>4x4</c:v>
                      </c:pt>
                      <c:pt idx="12">
                        <c:v>4x8</c:v>
                      </c:pt>
                      <c:pt idx="13">
                        <c:v>5x2</c:v>
                      </c:pt>
                      <c:pt idx="14">
                        <c:v>5x4</c:v>
                      </c:pt>
                      <c:pt idx="15">
                        <c:v>5x8</c:v>
                      </c:pt>
                      <c:pt idx="16">
                        <c:v>6x2</c:v>
                      </c:pt>
                      <c:pt idx="17">
                        <c:v>6x4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New!$D$3:$D$20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210</c:v>
                      </c:pt>
                      <c:pt idx="1">
                        <c:v>218</c:v>
                      </c:pt>
                      <c:pt idx="2">
                        <c:v>226</c:v>
                      </c:pt>
                      <c:pt idx="3">
                        <c:v>245</c:v>
                      </c:pt>
                      <c:pt idx="4">
                        <c:v>230</c:v>
                      </c:pt>
                      <c:pt idx="5">
                        <c:v>464</c:v>
                      </c:pt>
                      <c:pt idx="6">
                        <c:v>1855</c:v>
                      </c:pt>
                      <c:pt idx="7">
                        <c:v>253</c:v>
                      </c:pt>
                      <c:pt idx="8">
                        <c:v>2812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C66-4A6C-9B18-5C686B423906}"/>
                  </c:ext>
                </c:extLst>
              </c15:ser>
            </c15:filteredBarSeries>
          </c:ext>
        </c:extLst>
      </c:barChart>
      <c:catAx>
        <c:axId val="48797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2336"/>
        <c:crosses val="autoZero"/>
        <c:auto val="1"/>
        <c:lblAlgn val="ctr"/>
        <c:lblOffset val="100"/>
        <c:noMultiLvlLbl val="0"/>
      </c:catAx>
      <c:valAx>
        <c:axId val="487972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'Diversity (2)'!$C$2</c:f>
              <c:strCache>
                <c:ptCount val="1"/>
                <c:pt idx="0">
                  <c:v>cohort-0.1M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'Diversity (2)'!$B$3:$B$19</c:f>
              <c:strCache>
                <c:ptCount val="17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</c:strCache>
            </c:strRef>
          </c:cat>
          <c:val>
            <c:numRef>
              <c:f>'Diversity (2)'!$C$3:$C$19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36</c:v>
                </c:pt>
                <c:pt idx="4">
                  <c:v>10</c:v>
                </c:pt>
                <c:pt idx="5">
                  <c:v>122</c:v>
                </c:pt>
                <c:pt idx="6">
                  <c:v>278</c:v>
                </c:pt>
                <c:pt idx="7">
                  <c:v>45</c:v>
                </c:pt>
                <c:pt idx="8">
                  <c:v>392</c:v>
                </c:pt>
                <c:pt idx="9">
                  <c:v>3543</c:v>
                </c:pt>
                <c:pt idx="10">
                  <c:v>184</c:v>
                </c:pt>
                <c:pt idx="11">
                  <c:v>2645</c:v>
                </c:pt>
                <c:pt idx="13">
                  <c:v>351</c:v>
                </c:pt>
                <c:pt idx="14">
                  <c:v>7935</c:v>
                </c:pt>
                <c:pt idx="16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8-4548-95BE-3B2F734F2F18}"/>
            </c:ext>
          </c:extLst>
        </c:ser>
        <c:ser>
          <c:idx val="1"/>
          <c:order val="1"/>
          <c:tx>
            <c:strRef>
              <c:f>'Diversity (2)'!$D$2</c:f>
              <c:strCache>
                <c:ptCount val="1"/>
                <c:pt idx="0">
                  <c:v>Individual-0.1M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'Diversity (2)'!$B$3:$B$19</c:f>
              <c:strCache>
                <c:ptCount val="17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</c:strCache>
            </c:strRef>
          </c:cat>
          <c:val>
            <c:numRef>
              <c:f>'Diversity (2)'!$D$3:$D$19</c:f>
              <c:numCache>
                <c:formatCode>General</c:formatCode>
                <c:ptCount val="17"/>
                <c:pt idx="0">
                  <c:v>21</c:v>
                </c:pt>
                <c:pt idx="1">
                  <c:v>22</c:v>
                </c:pt>
                <c:pt idx="2">
                  <c:v>24</c:v>
                </c:pt>
                <c:pt idx="3">
                  <c:v>33</c:v>
                </c:pt>
                <c:pt idx="4">
                  <c:v>23</c:v>
                </c:pt>
                <c:pt idx="5">
                  <c:v>118</c:v>
                </c:pt>
                <c:pt idx="6">
                  <c:v>403</c:v>
                </c:pt>
                <c:pt idx="7">
                  <c:v>42</c:v>
                </c:pt>
                <c:pt idx="8">
                  <c:v>570</c:v>
                </c:pt>
                <c:pt idx="9">
                  <c:v>4762</c:v>
                </c:pt>
                <c:pt idx="10">
                  <c:v>204</c:v>
                </c:pt>
                <c:pt idx="11">
                  <c:v>3629</c:v>
                </c:pt>
                <c:pt idx="13">
                  <c:v>482</c:v>
                </c:pt>
                <c:pt idx="14">
                  <c:v>9989</c:v>
                </c:pt>
                <c:pt idx="16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8-4548-95BE-3B2F734F2F18}"/>
            </c:ext>
          </c:extLst>
        </c:ser>
        <c:ser>
          <c:idx val="2"/>
          <c:order val="2"/>
          <c:tx>
            <c:strRef>
              <c:f>'Diversity (2)'!$E$2</c:f>
              <c:strCache>
                <c:ptCount val="1"/>
                <c:pt idx="0">
                  <c:v>cohort-1.0M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'Diversity (2)'!$B$3:$B$19</c:f>
              <c:strCache>
                <c:ptCount val="17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</c:strCache>
            </c:strRef>
          </c:cat>
          <c:val>
            <c:numRef>
              <c:f>'Diversity (2)'!$E$3:$E$19</c:f>
              <c:numCache>
                <c:formatCode>General</c:formatCode>
                <c:ptCount val="17"/>
                <c:pt idx="0">
                  <c:v>1</c:v>
                </c:pt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32</c:v>
                </c:pt>
                <c:pt idx="5">
                  <c:v>621</c:v>
                </c:pt>
                <c:pt idx="6">
                  <c:v>2194</c:v>
                </c:pt>
                <c:pt idx="7">
                  <c:v>137</c:v>
                </c:pt>
                <c:pt idx="8">
                  <c:v>3159</c:v>
                </c:pt>
                <c:pt idx="10">
                  <c:v>881</c:v>
                </c:pt>
                <c:pt idx="13">
                  <c:v>2988</c:v>
                </c:pt>
                <c:pt idx="16">
                  <c:v>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8-4548-95BE-3B2F734F2F18}"/>
            </c:ext>
          </c:extLst>
        </c:ser>
        <c:ser>
          <c:idx val="3"/>
          <c:order val="3"/>
          <c:tx>
            <c:strRef>
              <c:f>'Diversity (2)'!$F$2</c:f>
              <c:strCache>
                <c:ptCount val="1"/>
                <c:pt idx="0">
                  <c:v>individual-1.0M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'Diversity (2)'!$B$3:$B$19</c:f>
              <c:strCache>
                <c:ptCount val="17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</c:strCache>
            </c:strRef>
          </c:cat>
          <c:val>
            <c:numRef>
              <c:f>'Diversity (2)'!$F$3:$F$19</c:f>
              <c:numCache>
                <c:formatCode>General</c:formatCode>
                <c:ptCount val="17"/>
                <c:pt idx="0">
                  <c:v>207</c:v>
                </c:pt>
                <c:pt idx="1">
                  <c:v>218</c:v>
                </c:pt>
                <c:pt idx="2">
                  <c:v>227</c:v>
                </c:pt>
                <c:pt idx="3">
                  <c:v>247</c:v>
                </c:pt>
                <c:pt idx="4">
                  <c:v>227</c:v>
                </c:pt>
                <c:pt idx="5">
                  <c:v>528</c:v>
                </c:pt>
                <c:pt idx="6">
                  <c:v>2643</c:v>
                </c:pt>
                <c:pt idx="7">
                  <c:v>255</c:v>
                </c:pt>
                <c:pt idx="8">
                  <c:v>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8-4548-95BE-3B2F734F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539776"/>
        <c:axId val="493540104"/>
      </c:barChart>
      <c:catAx>
        <c:axId val="4935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0104"/>
        <c:crosses val="autoZero"/>
        <c:auto val="1"/>
        <c:lblAlgn val="ctr"/>
        <c:lblOffset val="100"/>
        <c:noMultiLvlLbl val="0"/>
      </c:catAx>
      <c:valAx>
        <c:axId val="49354010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'Diversity (2)'!$C$33</c:f>
              <c:strCache>
                <c:ptCount val="1"/>
                <c:pt idx="0">
                  <c:v>cohort-0.1M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'Diversity (2)'!$B$34:$B$50</c:f>
              <c:strCache>
                <c:ptCount val="17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</c:strCache>
            </c:strRef>
          </c:cat>
          <c:val>
            <c:numRef>
              <c:f>'Diversity (2)'!$C$34:$C$50</c:f>
              <c:numCache>
                <c:formatCode>0.000</c:formatCode>
                <c:ptCount val="17"/>
                <c:pt idx="0">
                  <c:v>1.6666666666666666E-2</c:v>
                </c:pt>
                <c:pt idx="1">
                  <c:v>0.05</c:v>
                </c:pt>
                <c:pt idx="2">
                  <c:v>0.16666666666666666</c:v>
                </c:pt>
                <c:pt idx="3">
                  <c:v>0.6</c:v>
                </c:pt>
                <c:pt idx="4">
                  <c:v>0.16666666666666666</c:v>
                </c:pt>
                <c:pt idx="5">
                  <c:v>2.0333333333333332</c:v>
                </c:pt>
                <c:pt idx="6">
                  <c:v>4.6333333333333337</c:v>
                </c:pt>
                <c:pt idx="7">
                  <c:v>0.75</c:v>
                </c:pt>
                <c:pt idx="8">
                  <c:v>6.5333333333333332</c:v>
                </c:pt>
                <c:pt idx="9">
                  <c:v>59.05</c:v>
                </c:pt>
                <c:pt idx="10">
                  <c:v>3.0666666666666669</c:v>
                </c:pt>
                <c:pt idx="11">
                  <c:v>44.083333333333336</c:v>
                </c:pt>
                <c:pt idx="12">
                  <c:v>0</c:v>
                </c:pt>
                <c:pt idx="13">
                  <c:v>5.85</c:v>
                </c:pt>
                <c:pt idx="14">
                  <c:v>132.25</c:v>
                </c:pt>
                <c:pt idx="15">
                  <c:v>0</c:v>
                </c:pt>
                <c:pt idx="16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E-4976-971E-7DA2E989B844}"/>
            </c:ext>
          </c:extLst>
        </c:ser>
        <c:ser>
          <c:idx val="1"/>
          <c:order val="1"/>
          <c:tx>
            <c:strRef>
              <c:f>'Diversity (2)'!$D$33</c:f>
              <c:strCache>
                <c:ptCount val="1"/>
                <c:pt idx="0">
                  <c:v>Individual-0.1M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'Diversity (2)'!$B$34:$B$50</c:f>
              <c:strCache>
                <c:ptCount val="17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</c:strCache>
            </c:strRef>
          </c:cat>
          <c:val>
            <c:numRef>
              <c:f>'Diversity (2)'!$D$34:$D$50</c:f>
              <c:numCache>
                <c:formatCode>0.000</c:formatCode>
                <c:ptCount val="17"/>
                <c:pt idx="0">
                  <c:v>0.35</c:v>
                </c:pt>
                <c:pt idx="1">
                  <c:v>0.36666666666666664</c:v>
                </c:pt>
                <c:pt idx="2">
                  <c:v>0.4</c:v>
                </c:pt>
                <c:pt idx="3">
                  <c:v>0.55000000000000004</c:v>
                </c:pt>
                <c:pt idx="4">
                  <c:v>0.38333333333333336</c:v>
                </c:pt>
                <c:pt idx="5">
                  <c:v>1.9666666666666666</c:v>
                </c:pt>
                <c:pt idx="6">
                  <c:v>6.7166666666666668</c:v>
                </c:pt>
                <c:pt idx="7">
                  <c:v>0.7</c:v>
                </c:pt>
                <c:pt idx="8">
                  <c:v>9.5</c:v>
                </c:pt>
                <c:pt idx="9">
                  <c:v>79.36666666666666</c:v>
                </c:pt>
                <c:pt idx="10">
                  <c:v>3.4</c:v>
                </c:pt>
                <c:pt idx="11">
                  <c:v>60.483333333333334</c:v>
                </c:pt>
                <c:pt idx="12">
                  <c:v>0</c:v>
                </c:pt>
                <c:pt idx="13">
                  <c:v>8.0333333333333332</c:v>
                </c:pt>
                <c:pt idx="14">
                  <c:v>166.48333333333332</c:v>
                </c:pt>
                <c:pt idx="15">
                  <c:v>0</c:v>
                </c:pt>
                <c:pt idx="16">
                  <c:v>17.166666666666668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E-4976-971E-7DA2E989B844}"/>
            </c:ext>
          </c:extLst>
        </c:ser>
        <c:ser>
          <c:idx val="2"/>
          <c:order val="2"/>
          <c:tx>
            <c:strRef>
              <c:f>'Diversity (2)'!$E$33</c:f>
              <c:strCache>
                <c:ptCount val="1"/>
                <c:pt idx="0">
                  <c:v>cohort-1.0M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'Diversity (2)'!$B$34:$B$50</c:f>
              <c:strCache>
                <c:ptCount val="17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</c:strCache>
            </c:strRef>
          </c:cat>
          <c:val>
            <c:numRef>
              <c:f>'Diversity (2)'!$E$34:$E$50</c:f>
              <c:numCache>
                <c:formatCode>0.000</c:formatCode>
                <c:ptCount val="17"/>
                <c:pt idx="0">
                  <c:v>1.6666666666666666E-2</c:v>
                </c:pt>
                <c:pt idx="1">
                  <c:v>0.13333333333333333</c:v>
                </c:pt>
                <c:pt idx="2">
                  <c:v>0.53333333333333333</c:v>
                </c:pt>
                <c:pt idx="3">
                  <c:v>2.1333333333333333</c:v>
                </c:pt>
                <c:pt idx="4">
                  <c:v>0.53333333333333333</c:v>
                </c:pt>
                <c:pt idx="5">
                  <c:v>10.35</c:v>
                </c:pt>
                <c:pt idx="6">
                  <c:v>36.56666666666667</c:v>
                </c:pt>
                <c:pt idx="7">
                  <c:v>2.2833333333333332</c:v>
                </c:pt>
                <c:pt idx="8">
                  <c:v>52.65</c:v>
                </c:pt>
                <c:pt idx="9">
                  <c:v>0</c:v>
                </c:pt>
                <c:pt idx="10">
                  <c:v>14.683333333333334</c:v>
                </c:pt>
                <c:pt idx="11">
                  <c:v>0</c:v>
                </c:pt>
                <c:pt idx="12">
                  <c:v>0</c:v>
                </c:pt>
                <c:pt idx="13">
                  <c:v>49.8</c:v>
                </c:pt>
                <c:pt idx="14">
                  <c:v>0</c:v>
                </c:pt>
                <c:pt idx="15">
                  <c:v>0</c:v>
                </c:pt>
                <c:pt idx="16">
                  <c:v>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E-4976-971E-7DA2E989B844}"/>
            </c:ext>
          </c:extLst>
        </c:ser>
        <c:ser>
          <c:idx val="3"/>
          <c:order val="3"/>
          <c:tx>
            <c:strRef>
              <c:f>'Diversity (2)'!$F$33</c:f>
              <c:strCache>
                <c:ptCount val="1"/>
                <c:pt idx="0">
                  <c:v>individual-1.0M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'Diversity (2)'!$B$34:$B$50</c:f>
              <c:strCache>
                <c:ptCount val="17"/>
                <c:pt idx="0">
                  <c:v>Base</c:v>
                </c:pt>
                <c:pt idx="1">
                  <c:v>1x2</c:v>
                </c:pt>
                <c:pt idx="2">
                  <c:v>1x4</c:v>
                </c:pt>
                <c:pt idx="3">
                  <c:v>1x8</c:v>
                </c:pt>
                <c:pt idx="4">
                  <c:v>2x2</c:v>
                </c:pt>
                <c:pt idx="5">
                  <c:v>2x4</c:v>
                </c:pt>
                <c:pt idx="6">
                  <c:v>2x8</c:v>
                </c:pt>
                <c:pt idx="7">
                  <c:v>3x2</c:v>
                </c:pt>
                <c:pt idx="8">
                  <c:v>3x4</c:v>
                </c:pt>
                <c:pt idx="9">
                  <c:v>3x8</c:v>
                </c:pt>
                <c:pt idx="10">
                  <c:v>4x2</c:v>
                </c:pt>
                <c:pt idx="11">
                  <c:v>4x4</c:v>
                </c:pt>
                <c:pt idx="12">
                  <c:v>4x8</c:v>
                </c:pt>
                <c:pt idx="13">
                  <c:v>5x2</c:v>
                </c:pt>
                <c:pt idx="14">
                  <c:v>5x4</c:v>
                </c:pt>
                <c:pt idx="15">
                  <c:v>5x8</c:v>
                </c:pt>
                <c:pt idx="16">
                  <c:v>6x2</c:v>
                </c:pt>
              </c:strCache>
            </c:strRef>
          </c:cat>
          <c:val>
            <c:numRef>
              <c:f>'Diversity (2)'!$F$34:$F$50</c:f>
              <c:numCache>
                <c:formatCode>0.000</c:formatCode>
                <c:ptCount val="17"/>
                <c:pt idx="0">
                  <c:v>3.45</c:v>
                </c:pt>
                <c:pt idx="1">
                  <c:v>3.6333333333333333</c:v>
                </c:pt>
                <c:pt idx="2">
                  <c:v>3.7833333333333332</c:v>
                </c:pt>
                <c:pt idx="3">
                  <c:v>4.1166666666666663</c:v>
                </c:pt>
                <c:pt idx="4">
                  <c:v>3.7833333333333332</c:v>
                </c:pt>
                <c:pt idx="5">
                  <c:v>8.8000000000000007</c:v>
                </c:pt>
                <c:pt idx="6">
                  <c:v>44.05</c:v>
                </c:pt>
                <c:pt idx="7">
                  <c:v>4.25</c:v>
                </c:pt>
                <c:pt idx="8">
                  <c:v>67.349999999999994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E-4976-971E-7DA2E989B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555632"/>
        <c:axId val="371293608"/>
      </c:barChart>
      <c:catAx>
        <c:axId val="6865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93608"/>
        <c:crosses val="autoZero"/>
        <c:auto val="1"/>
        <c:lblAlgn val="ctr"/>
        <c:lblOffset val="100"/>
        <c:noMultiLvlLbl val="0"/>
      </c:catAx>
      <c:valAx>
        <c:axId val="37129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OldVsNew!$B$59</c:f>
              <c:strCache>
                <c:ptCount val="1"/>
                <c:pt idx="0">
                  <c:v>Malaria-Ongoing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OldVsNew!$A$60:$A$74</c:f>
              <c:strCache>
                <c:ptCount val="15"/>
                <c:pt idx="0">
                  <c:v>1_Malaria_Sandbox</c:v>
                </c:pt>
                <c:pt idx="1">
                  <c:v>9_Malaria_Namawala_Production_Burnin</c:v>
                </c:pt>
                <c:pt idx="2">
                  <c:v>10_Malaria_Namawala_Immune_Initialization</c:v>
                </c:pt>
                <c:pt idx="3">
                  <c:v>20_Malaria_Strain_Tracking</c:v>
                </c:pt>
                <c:pt idx="4">
                  <c:v>22_Malaria_Barcode_Genetics</c:v>
                </c:pt>
                <c:pt idx="5">
                  <c:v>67_Malaria_Households_All</c:v>
                </c:pt>
                <c:pt idx="6">
                  <c:v>21_Vector_Garki</c:v>
                </c:pt>
                <c:pt idx="7">
                  <c:v>22_Vector_Garki_MultiCore_VectorMigration</c:v>
                </c:pt>
                <c:pt idx="8">
                  <c:v>26_Vector_An_arabiensis_MultipleHabitats_Oviposition-730</c:v>
                </c:pt>
                <c:pt idx="9">
                  <c:v>26_Vector_An_arabiensis_MultipleHabitats_Oviposition-2920</c:v>
                </c:pt>
                <c:pt idx="10">
                  <c:v>02_Namawala_Full_Malaria_Model</c:v>
                </c:pt>
                <c:pt idx="11">
                  <c:v>08_Garki_IRSMDA</c:v>
                </c:pt>
                <c:pt idx="12">
                  <c:v>09_Namawala_Vector_SugarBaitedTraps</c:v>
                </c:pt>
                <c:pt idx="13">
                  <c:v>11_MultipleLarvalHabitats-730</c:v>
                </c:pt>
                <c:pt idx="14">
                  <c:v>11_MultipleLarvalHabitats-2920</c:v>
                </c:pt>
              </c:strCache>
            </c:strRef>
          </c:cat>
          <c:val>
            <c:numRef>
              <c:f>OldVsNew!$B$60:$B$74</c:f>
              <c:numCache>
                <c:formatCode>General</c:formatCode>
                <c:ptCount val="15"/>
                <c:pt idx="0">
                  <c:v>66.400000000000006</c:v>
                </c:pt>
                <c:pt idx="1">
                  <c:v>204</c:v>
                </c:pt>
                <c:pt idx="2">
                  <c:v>163</c:v>
                </c:pt>
                <c:pt idx="3">
                  <c:v>66.2</c:v>
                </c:pt>
                <c:pt idx="4">
                  <c:v>69.8</c:v>
                </c:pt>
                <c:pt idx="5">
                  <c:v>125.2</c:v>
                </c:pt>
                <c:pt idx="6">
                  <c:v>221.4</c:v>
                </c:pt>
                <c:pt idx="7">
                  <c:v>73.400000000000006</c:v>
                </c:pt>
                <c:pt idx="8">
                  <c:v>22.6</c:v>
                </c:pt>
                <c:pt idx="9">
                  <c:v>99</c:v>
                </c:pt>
                <c:pt idx="10">
                  <c:v>498.4</c:v>
                </c:pt>
                <c:pt idx="11">
                  <c:v>310.60000000000002</c:v>
                </c:pt>
                <c:pt idx="12">
                  <c:v>45</c:v>
                </c:pt>
                <c:pt idx="13">
                  <c:v>26.4</c:v>
                </c:pt>
                <c:pt idx="14">
                  <c:v>123.2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4-420E-A0A7-200ABF7E058E}"/>
            </c:ext>
          </c:extLst>
        </c:ser>
        <c:ser>
          <c:idx val="1"/>
          <c:order val="1"/>
          <c:tx>
            <c:strRef>
              <c:f>OldVsNew!$C$59</c:f>
              <c:strCache>
                <c:ptCount val="1"/>
                <c:pt idx="0">
                  <c:v>VG-PreCollection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OldVsNew!$A$60:$A$74</c:f>
              <c:strCache>
                <c:ptCount val="15"/>
                <c:pt idx="0">
                  <c:v>1_Malaria_Sandbox</c:v>
                </c:pt>
                <c:pt idx="1">
                  <c:v>9_Malaria_Namawala_Production_Burnin</c:v>
                </c:pt>
                <c:pt idx="2">
                  <c:v>10_Malaria_Namawala_Immune_Initialization</c:v>
                </c:pt>
                <c:pt idx="3">
                  <c:v>20_Malaria_Strain_Tracking</c:v>
                </c:pt>
                <c:pt idx="4">
                  <c:v>22_Malaria_Barcode_Genetics</c:v>
                </c:pt>
                <c:pt idx="5">
                  <c:v>67_Malaria_Households_All</c:v>
                </c:pt>
                <c:pt idx="6">
                  <c:v>21_Vector_Garki</c:v>
                </c:pt>
                <c:pt idx="7">
                  <c:v>22_Vector_Garki_MultiCore_VectorMigration</c:v>
                </c:pt>
                <c:pt idx="8">
                  <c:v>26_Vector_An_arabiensis_MultipleHabitats_Oviposition-730</c:v>
                </c:pt>
                <c:pt idx="9">
                  <c:v>26_Vector_An_arabiensis_MultipleHabitats_Oviposition-2920</c:v>
                </c:pt>
                <c:pt idx="10">
                  <c:v>02_Namawala_Full_Malaria_Model</c:v>
                </c:pt>
                <c:pt idx="11">
                  <c:v>08_Garki_IRSMDA</c:v>
                </c:pt>
                <c:pt idx="12">
                  <c:v>09_Namawala_Vector_SugarBaitedTraps</c:v>
                </c:pt>
                <c:pt idx="13">
                  <c:v>11_MultipleLarvalHabitats-730</c:v>
                </c:pt>
                <c:pt idx="14">
                  <c:v>11_MultipleLarvalHabitats-2920</c:v>
                </c:pt>
              </c:strCache>
            </c:strRef>
          </c:cat>
          <c:val>
            <c:numRef>
              <c:f>OldVsNew!$C$60:$C$74</c:f>
              <c:numCache>
                <c:formatCode>General</c:formatCode>
                <c:ptCount val="15"/>
                <c:pt idx="0">
                  <c:v>66.8</c:v>
                </c:pt>
                <c:pt idx="1">
                  <c:v>197.8</c:v>
                </c:pt>
                <c:pt idx="2">
                  <c:v>160.4</c:v>
                </c:pt>
                <c:pt idx="3">
                  <c:v>65.2</c:v>
                </c:pt>
                <c:pt idx="4">
                  <c:v>60</c:v>
                </c:pt>
                <c:pt idx="5">
                  <c:v>125.8</c:v>
                </c:pt>
                <c:pt idx="6">
                  <c:v>226.6</c:v>
                </c:pt>
                <c:pt idx="7">
                  <c:v>74</c:v>
                </c:pt>
                <c:pt idx="8">
                  <c:v>25.4</c:v>
                </c:pt>
                <c:pt idx="9">
                  <c:v>102.2</c:v>
                </c:pt>
                <c:pt idx="10">
                  <c:v>494</c:v>
                </c:pt>
                <c:pt idx="11">
                  <c:v>298</c:v>
                </c:pt>
                <c:pt idx="12">
                  <c:v>48</c:v>
                </c:pt>
                <c:pt idx="13">
                  <c:v>28</c:v>
                </c:pt>
                <c:pt idx="14">
                  <c:v>124.6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4-420E-A0A7-200ABF7E058E}"/>
            </c:ext>
          </c:extLst>
        </c:ser>
        <c:ser>
          <c:idx val="2"/>
          <c:order val="2"/>
          <c:tx>
            <c:strRef>
              <c:f>OldVsNew!$D$59</c:f>
              <c:strCache>
                <c:ptCount val="1"/>
                <c:pt idx="0">
                  <c:v>VG-Performance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OldVsNew!$A$60:$A$74</c:f>
              <c:strCache>
                <c:ptCount val="15"/>
                <c:pt idx="0">
                  <c:v>1_Malaria_Sandbox</c:v>
                </c:pt>
                <c:pt idx="1">
                  <c:v>9_Malaria_Namawala_Production_Burnin</c:v>
                </c:pt>
                <c:pt idx="2">
                  <c:v>10_Malaria_Namawala_Immune_Initialization</c:v>
                </c:pt>
                <c:pt idx="3">
                  <c:v>20_Malaria_Strain_Tracking</c:v>
                </c:pt>
                <c:pt idx="4">
                  <c:v>22_Malaria_Barcode_Genetics</c:v>
                </c:pt>
                <c:pt idx="5">
                  <c:v>67_Malaria_Households_All</c:v>
                </c:pt>
                <c:pt idx="6">
                  <c:v>21_Vector_Garki</c:v>
                </c:pt>
                <c:pt idx="7">
                  <c:v>22_Vector_Garki_MultiCore_VectorMigration</c:v>
                </c:pt>
                <c:pt idx="8">
                  <c:v>26_Vector_An_arabiensis_MultipleHabitats_Oviposition-730</c:v>
                </c:pt>
                <c:pt idx="9">
                  <c:v>26_Vector_An_arabiensis_MultipleHabitats_Oviposition-2920</c:v>
                </c:pt>
                <c:pt idx="10">
                  <c:v>02_Namawala_Full_Malaria_Model</c:v>
                </c:pt>
                <c:pt idx="11">
                  <c:v>08_Garki_IRSMDA</c:v>
                </c:pt>
                <c:pt idx="12">
                  <c:v>09_Namawala_Vector_SugarBaitedTraps</c:v>
                </c:pt>
                <c:pt idx="13">
                  <c:v>11_MultipleLarvalHabitats-730</c:v>
                </c:pt>
                <c:pt idx="14">
                  <c:v>11_MultipleLarvalHabitats-2920</c:v>
                </c:pt>
              </c:strCache>
            </c:strRef>
          </c:cat>
          <c:val>
            <c:numRef>
              <c:f>OldVsNew!$D$60:$D$74</c:f>
              <c:numCache>
                <c:formatCode>General</c:formatCode>
                <c:ptCount val="15"/>
                <c:pt idx="0">
                  <c:v>71.2</c:v>
                </c:pt>
                <c:pt idx="1">
                  <c:v>209.4</c:v>
                </c:pt>
                <c:pt idx="2">
                  <c:v>168</c:v>
                </c:pt>
                <c:pt idx="3">
                  <c:v>67.8</c:v>
                </c:pt>
                <c:pt idx="4">
                  <c:v>57.4</c:v>
                </c:pt>
                <c:pt idx="5">
                  <c:v>136.6</c:v>
                </c:pt>
                <c:pt idx="6">
                  <c:v>235</c:v>
                </c:pt>
                <c:pt idx="7">
                  <c:v>80.599999999999994</c:v>
                </c:pt>
                <c:pt idx="8">
                  <c:v>29</c:v>
                </c:pt>
                <c:pt idx="9">
                  <c:v>109.4</c:v>
                </c:pt>
                <c:pt idx="10">
                  <c:v>483.5</c:v>
                </c:pt>
                <c:pt idx="11">
                  <c:v>321.2</c:v>
                </c:pt>
                <c:pt idx="12">
                  <c:v>53.4</c:v>
                </c:pt>
                <c:pt idx="13">
                  <c:v>38.799999999999997</c:v>
                </c:pt>
                <c:pt idx="14">
                  <c:v>136.6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4-420E-A0A7-200ABF7E058E}"/>
            </c:ext>
          </c:extLst>
        </c:ser>
        <c:ser>
          <c:idx val="3"/>
          <c:order val="3"/>
          <c:tx>
            <c:strRef>
              <c:f>OldVsNew!$E$59</c:f>
              <c:strCache>
                <c:ptCount val="1"/>
                <c:pt idx="0">
                  <c:v>VG-Perf2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OldVsNew!$A$60:$A$74</c:f>
              <c:strCache>
                <c:ptCount val="15"/>
                <c:pt idx="0">
                  <c:v>1_Malaria_Sandbox</c:v>
                </c:pt>
                <c:pt idx="1">
                  <c:v>9_Malaria_Namawala_Production_Burnin</c:v>
                </c:pt>
                <c:pt idx="2">
                  <c:v>10_Malaria_Namawala_Immune_Initialization</c:v>
                </c:pt>
                <c:pt idx="3">
                  <c:v>20_Malaria_Strain_Tracking</c:v>
                </c:pt>
                <c:pt idx="4">
                  <c:v>22_Malaria_Barcode_Genetics</c:v>
                </c:pt>
                <c:pt idx="5">
                  <c:v>67_Malaria_Households_All</c:v>
                </c:pt>
                <c:pt idx="6">
                  <c:v>21_Vector_Garki</c:v>
                </c:pt>
                <c:pt idx="7">
                  <c:v>22_Vector_Garki_MultiCore_VectorMigration</c:v>
                </c:pt>
                <c:pt idx="8">
                  <c:v>26_Vector_An_arabiensis_MultipleHabitats_Oviposition-730</c:v>
                </c:pt>
                <c:pt idx="9">
                  <c:v>26_Vector_An_arabiensis_MultipleHabitats_Oviposition-2920</c:v>
                </c:pt>
                <c:pt idx="10">
                  <c:v>02_Namawala_Full_Malaria_Model</c:v>
                </c:pt>
                <c:pt idx="11">
                  <c:v>08_Garki_IRSMDA</c:v>
                </c:pt>
                <c:pt idx="12">
                  <c:v>09_Namawala_Vector_SugarBaitedTraps</c:v>
                </c:pt>
                <c:pt idx="13">
                  <c:v>11_MultipleLarvalHabitats-730</c:v>
                </c:pt>
                <c:pt idx="14">
                  <c:v>11_MultipleLarvalHabitats-2920</c:v>
                </c:pt>
              </c:strCache>
            </c:strRef>
          </c:cat>
          <c:val>
            <c:numRef>
              <c:f>OldVsNew!$E$60:$E$74</c:f>
              <c:numCache>
                <c:formatCode>General</c:formatCode>
                <c:ptCount val="15"/>
                <c:pt idx="0">
                  <c:v>70.400000000000006</c:v>
                </c:pt>
                <c:pt idx="1">
                  <c:v>198.2</c:v>
                </c:pt>
                <c:pt idx="2">
                  <c:v>168.6</c:v>
                </c:pt>
                <c:pt idx="3">
                  <c:v>65.8</c:v>
                </c:pt>
                <c:pt idx="4">
                  <c:v>64.2</c:v>
                </c:pt>
                <c:pt idx="5">
                  <c:v>127.8</c:v>
                </c:pt>
                <c:pt idx="6">
                  <c:v>234.2</c:v>
                </c:pt>
                <c:pt idx="7">
                  <c:v>81.400000000000006</c:v>
                </c:pt>
                <c:pt idx="8">
                  <c:v>24</c:v>
                </c:pt>
                <c:pt idx="9">
                  <c:v>104.2</c:v>
                </c:pt>
                <c:pt idx="10">
                  <c:v>480.2</c:v>
                </c:pt>
                <c:pt idx="11">
                  <c:v>307.2</c:v>
                </c:pt>
                <c:pt idx="12">
                  <c:v>48.8</c:v>
                </c:pt>
                <c:pt idx="13">
                  <c:v>31.6</c:v>
                </c:pt>
                <c:pt idx="14">
                  <c:v>129.6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0-4A87-86E4-84D7B6D60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472984"/>
        <c:axId val="504473312"/>
      </c:barChart>
      <c:catAx>
        <c:axId val="50447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3312"/>
        <c:crosses val="autoZero"/>
        <c:auto val="1"/>
        <c:lblAlgn val="ctr"/>
        <c:lblOffset val="100"/>
        <c:noMultiLvlLbl val="0"/>
      </c:catAx>
      <c:valAx>
        <c:axId val="50447331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7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OldVsNew!$F$59</c:f>
              <c:strCache>
                <c:ptCount val="1"/>
                <c:pt idx="0">
                  <c:v>Malaria-Ongoing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OldVsNew!$A$60:$A$74</c:f>
              <c:strCache>
                <c:ptCount val="15"/>
                <c:pt idx="0">
                  <c:v>1_Malaria_Sandbox</c:v>
                </c:pt>
                <c:pt idx="1">
                  <c:v>9_Malaria_Namawala_Production_Burnin</c:v>
                </c:pt>
                <c:pt idx="2">
                  <c:v>10_Malaria_Namawala_Immune_Initialization</c:v>
                </c:pt>
                <c:pt idx="3">
                  <c:v>20_Malaria_Strain_Tracking</c:v>
                </c:pt>
                <c:pt idx="4">
                  <c:v>22_Malaria_Barcode_Genetics</c:v>
                </c:pt>
                <c:pt idx="5">
                  <c:v>67_Malaria_Households_All</c:v>
                </c:pt>
                <c:pt idx="6">
                  <c:v>21_Vector_Garki</c:v>
                </c:pt>
                <c:pt idx="7">
                  <c:v>22_Vector_Garki_MultiCore_VectorMigration</c:v>
                </c:pt>
                <c:pt idx="8">
                  <c:v>26_Vector_An_arabiensis_MultipleHabitats_Oviposition-730</c:v>
                </c:pt>
                <c:pt idx="9">
                  <c:v>26_Vector_An_arabiensis_MultipleHabitats_Oviposition-2920</c:v>
                </c:pt>
                <c:pt idx="10">
                  <c:v>02_Namawala_Full_Malaria_Model</c:v>
                </c:pt>
                <c:pt idx="11">
                  <c:v>08_Garki_IRSMDA</c:v>
                </c:pt>
                <c:pt idx="12">
                  <c:v>09_Namawala_Vector_SugarBaitedTraps</c:v>
                </c:pt>
                <c:pt idx="13">
                  <c:v>11_MultipleLarvalHabitats-730</c:v>
                </c:pt>
                <c:pt idx="14">
                  <c:v>11_MultipleLarvalHabitats-2920</c:v>
                </c:pt>
              </c:strCache>
            </c:strRef>
          </c:cat>
          <c:val>
            <c:numRef>
              <c:f>OldVsNew!$F$60:$F$74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6-4037-9455-7993221379AA}"/>
            </c:ext>
          </c:extLst>
        </c:ser>
        <c:ser>
          <c:idx val="1"/>
          <c:order val="1"/>
          <c:tx>
            <c:strRef>
              <c:f>OldVsNew!$G$59</c:f>
              <c:strCache>
                <c:ptCount val="1"/>
                <c:pt idx="0">
                  <c:v>VG-PreCollection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OldVsNew!$A$60:$A$74</c:f>
              <c:strCache>
                <c:ptCount val="15"/>
                <c:pt idx="0">
                  <c:v>1_Malaria_Sandbox</c:v>
                </c:pt>
                <c:pt idx="1">
                  <c:v>9_Malaria_Namawala_Production_Burnin</c:v>
                </c:pt>
                <c:pt idx="2">
                  <c:v>10_Malaria_Namawala_Immune_Initialization</c:v>
                </c:pt>
                <c:pt idx="3">
                  <c:v>20_Malaria_Strain_Tracking</c:v>
                </c:pt>
                <c:pt idx="4">
                  <c:v>22_Malaria_Barcode_Genetics</c:v>
                </c:pt>
                <c:pt idx="5">
                  <c:v>67_Malaria_Households_All</c:v>
                </c:pt>
                <c:pt idx="6">
                  <c:v>21_Vector_Garki</c:v>
                </c:pt>
                <c:pt idx="7">
                  <c:v>22_Vector_Garki_MultiCore_VectorMigration</c:v>
                </c:pt>
                <c:pt idx="8">
                  <c:v>26_Vector_An_arabiensis_MultipleHabitats_Oviposition-730</c:v>
                </c:pt>
                <c:pt idx="9">
                  <c:v>26_Vector_An_arabiensis_MultipleHabitats_Oviposition-2920</c:v>
                </c:pt>
                <c:pt idx="10">
                  <c:v>02_Namawala_Full_Malaria_Model</c:v>
                </c:pt>
                <c:pt idx="11">
                  <c:v>08_Garki_IRSMDA</c:v>
                </c:pt>
                <c:pt idx="12">
                  <c:v>09_Namawala_Vector_SugarBaitedTraps</c:v>
                </c:pt>
                <c:pt idx="13">
                  <c:v>11_MultipleLarvalHabitats-730</c:v>
                </c:pt>
                <c:pt idx="14">
                  <c:v>11_MultipleLarvalHabitats-2920</c:v>
                </c:pt>
              </c:strCache>
            </c:strRef>
          </c:cat>
          <c:val>
            <c:numRef>
              <c:f>OldVsNew!$G$60:$G$74</c:f>
              <c:numCache>
                <c:formatCode>0%</c:formatCode>
                <c:ptCount val="15"/>
                <c:pt idx="0">
                  <c:v>6.0240963855420398E-3</c:v>
                </c:pt>
                <c:pt idx="1">
                  <c:v>-3.0392156862745042E-2</c:v>
                </c:pt>
                <c:pt idx="2">
                  <c:v>-1.5950920245398736E-2</c:v>
                </c:pt>
                <c:pt idx="3">
                  <c:v>-1.5105740181268881E-2</c:v>
                </c:pt>
                <c:pt idx="4">
                  <c:v>-0.14040114613180513</c:v>
                </c:pt>
                <c:pt idx="5">
                  <c:v>4.7923322683705617E-3</c:v>
                </c:pt>
                <c:pt idx="6">
                  <c:v>2.3486901535681972E-2</c:v>
                </c:pt>
                <c:pt idx="7">
                  <c:v>8.1743869209808476E-3</c:v>
                </c:pt>
                <c:pt idx="8">
                  <c:v>0.12389380530973439</c:v>
                </c:pt>
                <c:pt idx="9">
                  <c:v>3.2323232323232351E-2</c:v>
                </c:pt>
                <c:pt idx="10">
                  <c:v>-8.8282504012840643E-3</c:v>
                </c:pt>
                <c:pt idx="11">
                  <c:v>-4.0566645202833297E-2</c:v>
                </c:pt>
                <c:pt idx="12">
                  <c:v>6.6666666666666666E-2</c:v>
                </c:pt>
                <c:pt idx="13">
                  <c:v>6.0606060606060663E-2</c:v>
                </c:pt>
                <c:pt idx="14">
                  <c:v>1.1363636363636295E-2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6-4037-9455-7993221379AA}"/>
            </c:ext>
          </c:extLst>
        </c:ser>
        <c:ser>
          <c:idx val="2"/>
          <c:order val="2"/>
          <c:tx>
            <c:strRef>
              <c:f>OldVsNew!$H$59</c:f>
              <c:strCache>
                <c:ptCount val="1"/>
                <c:pt idx="0">
                  <c:v>VG-Performance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OldVsNew!$A$60:$A$74</c:f>
              <c:strCache>
                <c:ptCount val="15"/>
                <c:pt idx="0">
                  <c:v>1_Malaria_Sandbox</c:v>
                </c:pt>
                <c:pt idx="1">
                  <c:v>9_Malaria_Namawala_Production_Burnin</c:v>
                </c:pt>
                <c:pt idx="2">
                  <c:v>10_Malaria_Namawala_Immune_Initialization</c:v>
                </c:pt>
                <c:pt idx="3">
                  <c:v>20_Malaria_Strain_Tracking</c:v>
                </c:pt>
                <c:pt idx="4">
                  <c:v>22_Malaria_Barcode_Genetics</c:v>
                </c:pt>
                <c:pt idx="5">
                  <c:v>67_Malaria_Households_All</c:v>
                </c:pt>
                <c:pt idx="6">
                  <c:v>21_Vector_Garki</c:v>
                </c:pt>
                <c:pt idx="7">
                  <c:v>22_Vector_Garki_MultiCore_VectorMigration</c:v>
                </c:pt>
                <c:pt idx="8">
                  <c:v>26_Vector_An_arabiensis_MultipleHabitats_Oviposition-730</c:v>
                </c:pt>
                <c:pt idx="9">
                  <c:v>26_Vector_An_arabiensis_MultipleHabitats_Oviposition-2920</c:v>
                </c:pt>
                <c:pt idx="10">
                  <c:v>02_Namawala_Full_Malaria_Model</c:v>
                </c:pt>
                <c:pt idx="11">
                  <c:v>08_Garki_IRSMDA</c:v>
                </c:pt>
                <c:pt idx="12">
                  <c:v>09_Namawala_Vector_SugarBaitedTraps</c:v>
                </c:pt>
                <c:pt idx="13">
                  <c:v>11_MultipleLarvalHabitats-730</c:v>
                </c:pt>
                <c:pt idx="14">
                  <c:v>11_MultipleLarvalHabitats-2920</c:v>
                </c:pt>
              </c:strCache>
            </c:strRef>
          </c:cat>
          <c:val>
            <c:numRef>
              <c:f>OldVsNew!$H$60:$H$74</c:f>
              <c:numCache>
                <c:formatCode>0%</c:formatCode>
                <c:ptCount val="15"/>
                <c:pt idx="0">
                  <c:v>7.2289156626505979E-2</c:v>
                </c:pt>
                <c:pt idx="1">
                  <c:v>2.6470588235294145E-2</c:v>
                </c:pt>
                <c:pt idx="2">
                  <c:v>3.0674846625766871E-2</c:v>
                </c:pt>
                <c:pt idx="3">
                  <c:v>2.4169184290030125E-2</c:v>
                </c:pt>
                <c:pt idx="4">
                  <c:v>-0.17765042979942691</c:v>
                </c:pt>
                <c:pt idx="5">
                  <c:v>9.1054313099041467E-2</c:v>
                </c:pt>
                <c:pt idx="6">
                  <c:v>6.1427280939476032E-2</c:v>
                </c:pt>
                <c:pt idx="7">
                  <c:v>9.8092643051770956E-2</c:v>
                </c:pt>
                <c:pt idx="8">
                  <c:v>0.28318584070796454</c:v>
                </c:pt>
                <c:pt idx="9">
                  <c:v>0.1050505050505051</c:v>
                </c:pt>
                <c:pt idx="10">
                  <c:v>-2.9895666131621142E-2</c:v>
                </c:pt>
                <c:pt idx="11">
                  <c:v>3.4127495170637366E-2</c:v>
                </c:pt>
                <c:pt idx="12">
                  <c:v>0.18666666666666665</c:v>
                </c:pt>
                <c:pt idx="13">
                  <c:v>0.46969696969696967</c:v>
                </c:pt>
                <c:pt idx="14">
                  <c:v>0.10876623376623369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6-4037-9455-79932213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031528"/>
        <c:axId val="817031856"/>
      </c:barChart>
      <c:catAx>
        <c:axId val="81703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31856"/>
        <c:crosses val="autoZero"/>
        <c:auto val="1"/>
        <c:lblAlgn val="ctr"/>
        <c:lblOffset val="100"/>
        <c:noMultiLvlLbl val="0"/>
      </c:catAx>
      <c:valAx>
        <c:axId val="8170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3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327818</xdr:colOff>
      <xdr:row>22</xdr:row>
      <xdr:rowOff>88900</xdr:rowOff>
    </xdr:from>
    <xdr:to>
      <xdr:col>24</xdr:col>
      <xdr:colOff>558800</xdr:colOff>
      <xdr:row>44</xdr:row>
      <xdr:rowOff>43655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E2B619-3E0E-4F35-AB08-FCF0A8BAE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564356</xdr:colOff>
      <xdr:row>29</xdr:row>
      <xdr:rowOff>173831</xdr:rowOff>
    </xdr:from>
    <xdr:to>
      <xdr:col>18</xdr:col>
      <xdr:colOff>147638</xdr:colOff>
      <xdr:row>49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A1B4E5-CF89-4439-8FE6-74ABB1E9D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</xdr:row>
      <xdr:rowOff>152400</xdr:rowOff>
    </xdr:from>
    <xdr:to>
      <xdr:col>19</xdr:col>
      <xdr:colOff>469899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6810C-E2A5-409B-8A05-3B447094E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327818</xdr:colOff>
      <xdr:row>2</xdr:row>
      <xdr:rowOff>171450</xdr:rowOff>
    </xdr:from>
    <xdr:to>
      <xdr:col>23</xdr:col>
      <xdr:colOff>558800</xdr:colOff>
      <xdr:row>24</xdr:row>
      <xdr:rowOff>126205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85DAF-2449-4563-8AE3-DC4426CBF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564356</xdr:colOff>
      <xdr:row>29</xdr:row>
      <xdr:rowOff>173831</xdr:rowOff>
    </xdr:from>
    <xdr:to>
      <xdr:col>18</xdr:col>
      <xdr:colOff>147638</xdr:colOff>
      <xdr:row>49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F7FAE-0373-412A-988E-957DEEEFB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27</xdr:row>
      <xdr:rowOff>101600</xdr:rowOff>
    </xdr:from>
    <xdr:to>
      <xdr:col>22</xdr:col>
      <xdr:colOff>520699</xdr:colOff>
      <xdr:row>59</xdr:row>
      <xdr:rowOff>52386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8D447-2806-49A9-B186-2CF1741AB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645316</xdr:colOff>
      <xdr:row>24</xdr:row>
      <xdr:rowOff>23813</xdr:rowOff>
    </xdr:from>
    <xdr:to>
      <xdr:col>34</xdr:col>
      <xdr:colOff>390524</xdr:colOff>
      <xdr:row>59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E6DBE-12B2-4BCF-BDBC-67205B719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7613-64F9-4A2C-BAFA-8A2E5D967E48}">
  <dimension ref="A1:U53"/>
  <sheetViews>
    <sheetView workbookViewId="0">
      <pane xSplit="2" topLeftCell="C1" activePane="topRight" state="frozen"/>
      <selection pane="topRight" activeCell="A26" sqref="A26"/>
    </sheetView>
  </sheetViews>
  <sheetFormatPr defaultRowHeight="14.5" x14ac:dyDescent="0.35"/>
  <cols>
    <col min="1" max="1" width="20.26953125" bestFit="1" customWidth="1"/>
    <col min="2" max="2" width="3.6328125" bestFit="1" customWidth="1"/>
    <col min="3" max="3" width="8.54296875" customWidth="1"/>
    <col min="5" max="6" width="9.81640625" bestFit="1" customWidth="1"/>
    <col min="7" max="7" width="4.81640625" customWidth="1"/>
  </cols>
  <sheetData>
    <row r="1" spans="1:21" x14ac:dyDescent="0.35">
      <c r="C1" s="4">
        <v>100000</v>
      </c>
      <c r="D1" s="4">
        <v>100000</v>
      </c>
      <c r="E1" s="4">
        <v>1000000</v>
      </c>
      <c r="F1" s="4">
        <v>1000000</v>
      </c>
      <c r="R1" t="s">
        <v>68</v>
      </c>
    </row>
    <row r="2" spans="1:21" x14ac:dyDescent="0.35">
      <c r="C2" t="s">
        <v>54</v>
      </c>
      <c r="D2" t="s">
        <v>55</v>
      </c>
      <c r="E2" t="s">
        <v>56</v>
      </c>
      <c r="F2" t="s">
        <v>57</v>
      </c>
      <c r="H2" t="s">
        <v>54</v>
      </c>
      <c r="I2" t="s">
        <v>55</v>
      </c>
      <c r="J2" t="s">
        <v>56</v>
      </c>
      <c r="K2" t="s">
        <v>57</v>
      </c>
      <c r="M2" t="s">
        <v>54</v>
      </c>
      <c r="N2" t="s">
        <v>55</v>
      </c>
      <c r="O2" t="s">
        <v>56</v>
      </c>
      <c r="P2" t="s">
        <v>57</v>
      </c>
      <c r="R2" t="s">
        <v>54</v>
      </c>
      <c r="S2" t="s">
        <v>55</v>
      </c>
      <c r="T2" t="s">
        <v>56</v>
      </c>
      <c r="U2" t="s">
        <v>57</v>
      </c>
    </row>
    <row r="3" spans="1:21" x14ac:dyDescent="0.35">
      <c r="A3" t="s">
        <v>5</v>
      </c>
      <c r="B3" t="s">
        <v>53</v>
      </c>
      <c r="C3">
        <v>1</v>
      </c>
      <c r="D3">
        <v>19</v>
      </c>
      <c r="E3">
        <v>1</v>
      </c>
      <c r="F3">
        <v>211</v>
      </c>
      <c r="H3">
        <v>1</v>
      </c>
      <c r="I3">
        <v>21</v>
      </c>
      <c r="J3">
        <v>1</v>
      </c>
      <c r="K3">
        <v>207</v>
      </c>
      <c r="M3" s="1">
        <f>(C3-H3)/H3</f>
        <v>0</v>
      </c>
      <c r="N3" s="1">
        <f t="shared" ref="N3:N14" si="0">(D3-I3)/I3</f>
        <v>-9.5238095238095233E-2</v>
      </c>
      <c r="O3" s="1">
        <f t="shared" ref="O3:O11" si="1">(E3-J3)/J3</f>
        <v>0</v>
      </c>
      <c r="P3" s="1">
        <f t="shared" ref="P3:P11" si="2">(F3-K3)/K3</f>
        <v>1.932367149758454E-2</v>
      </c>
      <c r="R3">
        <v>1</v>
      </c>
    </row>
    <row r="4" spans="1:21" x14ac:dyDescent="0.35">
      <c r="A4" t="s">
        <v>4</v>
      </c>
      <c r="B4" s="3" t="s">
        <v>35</v>
      </c>
      <c r="C4">
        <v>3</v>
      </c>
      <c r="D4">
        <v>21</v>
      </c>
      <c r="E4">
        <v>8</v>
      </c>
      <c r="F4">
        <v>220</v>
      </c>
      <c r="H4">
        <v>3</v>
      </c>
      <c r="I4">
        <v>22</v>
      </c>
      <c r="J4">
        <v>8</v>
      </c>
      <c r="K4">
        <v>218</v>
      </c>
      <c r="M4" s="1">
        <f t="shared" ref="M4:M14" si="3">(C4-H4)/H4</f>
        <v>0</v>
      </c>
      <c r="N4" s="1">
        <f t="shared" si="0"/>
        <v>-4.5454545454545456E-2</v>
      </c>
      <c r="O4" s="1">
        <f t="shared" si="1"/>
        <v>0</v>
      </c>
      <c r="P4" s="1">
        <f t="shared" si="2"/>
        <v>9.1743119266055051E-3</v>
      </c>
      <c r="R4">
        <v>3</v>
      </c>
    </row>
    <row r="5" spans="1:21" x14ac:dyDescent="0.35">
      <c r="A5" t="s">
        <v>3</v>
      </c>
      <c r="B5" s="3" t="s">
        <v>36</v>
      </c>
      <c r="C5">
        <v>9</v>
      </c>
      <c r="D5">
        <v>22</v>
      </c>
      <c r="E5">
        <v>30</v>
      </c>
      <c r="F5">
        <v>228</v>
      </c>
      <c r="H5">
        <v>10</v>
      </c>
      <c r="I5">
        <v>24</v>
      </c>
      <c r="J5">
        <v>32</v>
      </c>
      <c r="K5">
        <v>227</v>
      </c>
      <c r="M5" s="1">
        <f t="shared" si="3"/>
        <v>-0.1</v>
      </c>
      <c r="N5" s="1">
        <f t="shared" si="0"/>
        <v>-8.3333333333333329E-2</v>
      </c>
      <c r="O5" s="1">
        <f t="shared" si="1"/>
        <v>-6.25E-2</v>
      </c>
      <c r="P5" s="1">
        <f t="shared" si="2"/>
        <v>4.4052863436123352E-3</v>
      </c>
      <c r="R5">
        <v>10</v>
      </c>
    </row>
    <row r="6" spans="1:21" x14ac:dyDescent="0.35">
      <c r="A6" t="s">
        <v>2</v>
      </c>
      <c r="B6" s="3" t="s">
        <v>37</v>
      </c>
      <c r="C6">
        <v>32</v>
      </c>
      <c r="D6">
        <v>31</v>
      </c>
      <c r="E6">
        <v>118</v>
      </c>
      <c r="F6">
        <v>248</v>
      </c>
      <c r="H6">
        <v>36</v>
      </c>
      <c r="I6">
        <v>33</v>
      </c>
      <c r="J6">
        <v>128</v>
      </c>
      <c r="K6">
        <v>247</v>
      </c>
      <c r="M6" s="1">
        <f t="shared" si="3"/>
        <v>-0.1111111111111111</v>
      </c>
      <c r="N6" s="1">
        <f t="shared" si="0"/>
        <v>-6.0606060606060608E-2</v>
      </c>
      <c r="O6" s="1">
        <f t="shared" si="1"/>
        <v>-7.8125E-2</v>
      </c>
      <c r="P6" s="1">
        <f t="shared" si="2"/>
        <v>4.048582995951417E-3</v>
      </c>
      <c r="R6">
        <v>34</v>
      </c>
    </row>
    <row r="7" spans="1:21" x14ac:dyDescent="0.35">
      <c r="A7" t="s">
        <v>1</v>
      </c>
      <c r="B7" s="3" t="s">
        <v>38</v>
      </c>
      <c r="C7">
        <v>10</v>
      </c>
      <c r="D7">
        <v>23</v>
      </c>
      <c r="E7">
        <v>30</v>
      </c>
      <c r="F7">
        <v>228</v>
      </c>
      <c r="H7">
        <v>10</v>
      </c>
      <c r="I7">
        <v>23</v>
      </c>
      <c r="J7">
        <v>32</v>
      </c>
      <c r="K7">
        <v>227</v>
      </c>
      <c r="M7" s="1">
        <f t="shared" si="3"/>
        <v>0</v>
      </c>
      <c r="N7" s="1">
        <f t="shared" si="0"/>
        <v>0</v>
      </c>
      <c r="O7" s="1">
        <f t="shared" si="1"/>
        <v>-6.25E-2</v>
      </c>
      <c r="P7" s="1">
        <f t="shared" si="2"/>
        <v>4.4052863436123352E-3</v>
      </c>
      <c r="R7">
        <v>10</v>
      </c>
    </row>
    <row r="8" spans="1:21" x14ac:dyDescent="0.35">
      <c r="A8" t="s">
        <v>0</v>
      </c>
      <c r="B8" s="3" t="s">
        <v>39</v>
      </c>
      <c r="C8">
        <v>109</v>
      </c>
      <c r="D8">
        <v>105</v>
      </c>
      <c r="E8">
        <v>529</v>
      </c>
      <c r="F8">
        <v>493</v>
      </c>
      <c r="H8">
        <v>122</v>
      </c>
      <c r="I8">
        <v>118</v>
      </c>
      <c r="J8">
        <v>621</v>
      </c>
      <c r="K8">
        <v>528</v>
      </c>
      <c r="M8" s="1">
        <f t="shared" si="3"/>
        <v>-0.10655737704918032</v>
      </c>
      <c r="N8" s="1">
        <f t="shared" si="0"/>
        <v>-0.11016949152542373</v>
      </c>
      <c r="O8" s="1">
        <f t="shared" si="1"/>
        <v>-0.14814814814814814</v>
      </c>
      <c r="P8" s="1">
        <f t="shared" si="2"/>
        <v>-6.6287878787878785E-2</v>
      </c>
      <c r="R8">
        <v>107</v>
      </c>
    </row>
    <row r="9" spans="1:21" x14ac:dyDescent="0.35">
      <c r="A9" t="s">
        <v>6</v>
      </c>
      <c r="B9" s="3" t="s">
        <v>40</v>
      </c>
      <c r="C9">
        <v>193</v>
      </c>
      <c r="D9">
        <v>346</v>
      </c>
      <c r="E9">
        <v>1423</v>
      </c>
      <c r="F9">
        <v>2266</v>
      </c>
      <c r="H9">
        <v>278</v>
      </c>
      <c r="I9">
        <v>403</v>
      </c>
      <c r="J9">
        <v>2194</v>
      </c>
      <c r="K9">
        <v>2643</v>
      </c>
      <c r="M9" s="1">
        <f t="shared" si="3"/>
        <v>-0.30575539568345322</v>
      </c>
      <c r="N9" s="1">
        <f t="shared" si="0"/>
        <v>-0.14143920595533499</v>
      </c>
      <c r="O9" s="1">
        <f t="shared" si="1"/>
        <v>-0.35141294439380127</v>
      </c>
      <c r="P9" s="1">
        <f t="shared" si="2"/>
        <v>-0.14264093832765795</v>
      </c>
      <c r="R9">
        <v>201</v>
      </c>
    </row>
    <row r="10" spans="1:21" x14ac:dyDescent="0.35">
      <c r="A10" t="s">
        <v>7</v>
      </c>
      <c r="B10" s="3" t="s">
        <v>41</v>
      </c>
      <c r="C10">
        <v>41</v>
      </c>
      <c r="D10">
        <v>39</v>
      </c>
      <c r="E10">
        <v>125</v>
      </c>
      <c r="F10">
        <v>252</v>
      </c>
      <c r="H10">
        <v>45</v>
      </c>
      <c r="I10">
        <v>42</v>
      </c>
      <c r="J10">
        <v>137</v>
      </c>
      <c r="K10">
        <v>255</v>
      </c>
      <c r="M10" s="1">
        <f t="shared" si="3"/>
        <v>-8.8888888888888892E-2</v>
      </c>
      <c r="N10" s="1">
        <f t="shared" si="0"/>
        <v>-7.1428571428571425E-2</v>
      </c>
      <c r="O10" s="1">
        <f t="shared" si="1"/>
        <v>-8.7591240875912413E-2</v>
      </c>
      <c r="P10" s="1">
        <f t="shared" si="2"/>
        <v>-1.1764705882352941E-2</v>
      </c>
      <c r="R10">
        <v>41</v>
      </c>
    </row>
    <row r="11" spans="1:21" x14ac:dyDescent="0.35">
      <c r="A11" t="s">
        <v>8</v>
      </c>
      <c r="B11" s="3" t="s">
        <v>42</v>
      </c>
      <c r="C11">
        <v>257</v>
      </c>
      <c r="D11">
        <v>441</v>
      </c>
      <c r="E11">
        <v>2031</v>
      </c>
      <c r="F11">
        <v>3182</v>
      </c>
      <c r="H11">
        <v>392</v>
      </c>
      <c r="I11">
        <v>570</v>
      </c>
      <c r="J11">
        <v>3159</v>
      </c>
      <c r="K11">
        <v>4041</v>
      </c>
      <c r="M11" s="1">
        <f t="shared" si="3"/>
        <v>-0.34438775510204084</v>
      </c>
      <c r="N11" s="1">
        <f t="shared" si="0"/>
        <v>-0.22631578947368422</v>
      </c>
      <c r="O11" s="1">
        <f t="shared" si="1"/>
        <v>-0.35707502374169042</v>
      </c>
      <c r="P11" s="1">
        <f t="shared" si="2"/>
        <v>-0.212571145756001</v>
      </c>
      <c r="R11">
        <v>285</v>
      </c>
    </row>
    <row r="12" spans="1:21" x14ac:dyDescent="0.35">
      <c r="A12" t="s">
        <v>9</v>
      </c>
      <c r="B12" s="3" t="s">
        <v>43</v>
      </c>
      <c r="C12">
        <v>1902</v>
      </c>
      <c r="D12">
        <v>3630</v>
      </c>
      <c r="E12" s="2"/>
      <c r="F12" s="2"/>
      <c r="H12">
        <v>3543</v>
      </c>
      <c r="I12">
        <v>4762</v>
      </c>
      <c r="J12" s="2"/>
      <c r="M12" s="1">
        <f t="shared" si="3"/>
        <v>-0.46316680779000846</v>
      </c>
      <c r="N12" s="1">
        <f t="shared" si="0"/>
        <v>-0.23771524569508609</v>
      </c>
      <c r="O12" s="1"/>
      <c r="P12" s="1"/>
    </row>
    <row r="13" spans="1:21" x14ac:dyDescent="0.35">
      <c r="A13" t="s">
        <v>26</v>
      </c>
      <c r="B13" s="3" t="s">
        <v>44</v>
      </c>
      <c r="C13">
        <v>154</v>
      </c>
      <c r="D13">
        <v>166</v>
      </c>
      <c r="E13">
        <v>733</v>
      </c>
      <c r="F13">
        <v>682</v>
      </c>
      <c r="H13">
        <v>184</v>
      </c>
      <c r="I13">
        <v>204</v>
      </c>
      <c r="J13">
        <v>881</v>
      </c>
      <c r="M13" s="1">
        <f t="shared" si="3"/>
        <v>-0.16304347826086957</v>
      </c>
      <c r="N13" s="1">
        <f t="shared" si="0"/>
        <v>-0.18627450980392157</v>
      </c>
      <c r="O13" s="1">
        <f>(E13-J13)/J13</f>
        <v>-0.16799091940976163</v>
      </c>
      <c r="P13" s="1"/>
      <c r="R13">
        <v>161</v>
      </c>
    </row>
    <row r="14" spans="1:21" x14ac:dyDescent="0.35">
      <c r="A14" t="s">
        <v>27</v>
      </c>
      <c r="B14" s="3" t="s">
        <v>45</v>
      </c>
      <c r="C14">
        <v>1422</v>
      </c>
      <c r="D14">
        <v>2610</v>
      </c>
      <c r="E14" s="2"/>
      <c r="F14" s="2"/>
      <c r="H14">
        <v>2645</v>
      </c>
      <c r="I14">
        <v>3629</v>
      </c>
      <c r="M14" s="1">
        <f t="shared" si="3"/>
        <v>-0.46238185255198488</v>
      </c>
      <c r="N14" s="1">
        <f t="shared" si="0"/>
        <v>-0.28079360705428491</v>
      </c>
      <c r="O14" s="1"/>
      <c r="P14" s="1"/>
      <c r="R14">
        <v>1627</v>
      </c>
    </row>
    <row r="15" spans="1:21" x14ac:dyDescent="0.35">
      <c r="A15" t="s">
        <v>28</v>
      </c>
      <c r="B15" s="3" t="s">
        <v>46</v>
      </c>
      <c r="M15" s="1"/>
      <c r="N15" s="1"/>
      <c r="O15" s="1"/>
      <c r="P15" s="1"/>
    </row>
    <row r="16" spans="1:21" x14ac:dyDescent="0.35">
      <c r="A16" t="s">
        <v>29</v>
      </c>
      <c r="B16" s="3" t="s">
        <v>47</v>
      </c>
      <c r="C16">
        <v>261</v>
      </c>
      <c r="D16">
        <v>367</v>
      </c>
      <c r="E16">
        <v>2327</v>
      </c>
      <c r="F16">
        <v>2943</v>
      </c>
      <c r="H16">
        <v>351</v>
      </c>
      <c r="I16">
        <v>482</v>
      </c>
      <c r="J16">
        <v>2988</v>
      </c>
      <c r="M16" s="1">
        <f>(C16-H16)/H16</f>
        <v>-0.25641025641025639</v>
      </c>
      <c r="N16" s="1">
        <f t="shared" ref="N16:N17" si="4">(D16-I16)/I16</f>
        <v>-0.23858921161825727</v>
      </c>
      <c r="O16" s="1">
        <f>(E16-J16)/J16</f>
        <v>-0.2212182061579652</v>
      </c>
      <c r="P16" s="1"/>
      <c r="R16">
        <v>276</v>
      </c>
    </row>
    <row r="17" spans="1:18" x14ac:dyDescent="0.35">
      <c r="A17" t="s">
        <v>30</v>
      </c>
      <c r="B17" s="3" t="s">
        <v>48</v>
      </c>
      <c r="C17">
        <v>4401</v>
      </c>
      <c r="D17">
        <v>6669</v>
      </c>
      <c r="E17" s="2"/>
      <c r="F17" s="2"/>
      <c r="H17">
        <v>7935</v>
      </c>
      <c r="I17">
        <v>9989</v>
      </c>
      <c r="J17" s="2"/>
      <c r="M17" s="1">
        <f>(C17-H17)/H17</f>
        <v>-0.44536862003780719</v>
      </c>
      <c r="N17" s="1">
        <f t="shared" si="4"/>
        <v>-0.33236560216237859</v>
      </c>
      <c r="O17" s="1"/>
      <c r="P17" s="1"/>
    </row>
    <row r="18" spans="1:18" x14ac:dyDescent="0.35">
      <c r="A18" t="s">
        <v>31</v>
      </c>
      <c r="B18" s="3" t="s">
        <v>49</v>
      </c>
      <c r="M18" s="1"/>
      <c r="N18" s="1"/>
      <c r="O18" s="1"/>
      <c r="P18" s="1"/>
    </row>
    <row r="19" spans="1:18" x14ac:dyDescent="0.35">
      <c r="A19" t="s">
        <v>32</v>
      </c>
      <c r="B19" s="3" t="s">
        <v>50</v>
      </c>
      <c r="C19">
        <v>440</v>
      </c>
      <c r="D19">
        <v>742</v>
      </c>
      <c r="E19">
        <v>3784</v>
      </c>
      <c r="F19">
        <v>5971</v>
      </c>
      <c r="H19">
        <v>672</v>
      </c>
      <c r="I19">
        <v>1030</v>
      </c>
      <c r="J19">
        <v>5595</v>
      </c>
      <c r="M19" s="1">
        <f t="shared" ref="M19:O19" si="5">(C19-H19)/H19</f>
        <v>-0.34523809523809523</v>
      </c>
      <c r="N19" s="1">
        <f t="shared" si="5"/>
        <v>-0.2796116504854369</v>
      </c>
      <c r="O19" s="1">
        <f t="shared" si="5"/>
        <v>-0.32368185880250222</v>
      </c>
      <c r="P19" s="1"/>
      <c r="R19">
        <v>468</v>
      </c>
    </row>
    <row r="20" spans="1:18" x14ac:dyDescent="0.35">
      <c r="A20" s="2" t="s">
        <v>33</v>
      </c>
      <c r="B20" s="3" t="s">
        <v>51</v>
      </c>
      <c r="C20" s="2"/>
      <c r="D20" s="2"/>
      <c r="E20" s="2"/>
    </row>
    <row r="21" spans="1:18" x14ac:dyDescent="0.35">
      <c r="A21" t="s">
        <v>34</v>
      </c>
      <c r="B21" s="3" t="s">
        <v>52</v>
      </c>
    </row>
    <row r="26" spans="1:18" x14ac:dyDescent="0.35">
      <c r="C26">
        <v>0</v>
      </c>
    </row>
    <row r="27" spans="1:18" x14ac:dyDescent="0.35">
      <c r="C27">
        <v>27</v>
      </c>
      <c r="D27">
        <v>2</v>
      </c>
    </row>
    <row r="28" spans="1:18" x14ac:dyDescent="0.35">
      <c r="C28">
        <v>7</v>
      </c>
    </row>
    <row r="29" spans="1:18" x14ac:dyDescent="0.35">
      <c r="C29">
        <f>3600*C26+60*C27+C28</f>
        <v>1627</v>
      </c>
    </row>
    <row r="32" spans="1:18" x14ac:dyDescent="0.35">
      <c r="C32" s="4">
        <v>100000</v>
      </c>
      <c r="D32" s="4">
        <v>100000</v>
      </c>
      <c r="E32" s="4">
        <v>1000000</v>
      </c>
      <c r="F32" s="4">
        <v>1000000</v>
      </c>
    </row>
    <row r="33" spans="2:6" x14ac:dyDescent="0.35">
      <c r="C33" t="s">
        <v>54</v>
      </c>
      <c r="D33" t="s">
        <v>55</v>
      </c>
      <c r="E33" t="s">
        <v>56</v>
      </c>
      <c r="F33" t="s">
        <v>57</v>
      </c>
    </row>
    <row r="34" spans="2:6" x14ac:dyDescent="0.35">
      <c r="B34" t="s">
        <v>53</v>
      </c>
      <c r="C34" s="5">
        <f>C3/60</f>
        <v>1.6666666666666666E-2</v>
      </c>
      <c r="D34" s="5">
        <f t="shared" ref="D34:F34" si="6">D3/60</f>
        <v>0.31666666666666665</v>
      </c>
      <c r="E34" s="5">
        <f t="shared" si="6"/>
        <v>1.6666666666666666E-2</v>
      </c>
      <c r="F34" s="5">
        <f t="shared" si="6"/>
        <v>3.5166666666666666</v>
      </c>
    </row>
    <row r="35" spans="2:6" x14ac:dyDescent="0.35">
      <c r="B35" s="3" t="s">
        <v>35</v>
      </c>
      <c r="C35" s="5">
        <f t="shared" ref="C35:F35" si="7">C4/60</f>
        <v>0.05</v>
      </c>
      <c r="D35" s="5">
        <f t="shared" si="7"/>
        <v>0.35</v>
      </c>
      <c r="E35" s="5">
        <f t="shared" si="7"/>
        <v>0.13333333333333333</v>
      </c>
      <c r="F35" s="5">
        <f t="shared" si="7"/>
        <v>3.6666666666666665</v>
      </c>
    </row>
    <row r="36" spans="2:6" x14ac:dyDescent="0.35">
      <c r="B36" s="3" t="s">
        <v>36</v>
      </c>
      <c r="C36" s="5">
        <f t="shared" ref="C36:F36" si="8">C5/60</f>
        <v>0.15</v>
      </c>
      <c r="D36" s="5">
        <f t="shared" si="8"/>
        <v>0.36666666666666664</v>
      </c>
      <c r="E36" s="5">
        <f t="shared" si="8"/>
        <v>0.5</v>
      </c>
      <c r="F36" s="5">
        <f t="shared" si="8"/>
        <v>3.8</v>
      </c>
    </row>
    <row r="37" spans="2:6" x14ac:dyDescent="0.35">
      <c r="B37" s="3" t="s">
        <v>37</v>
      </c>
      <c r="C37" s="5">
        <f t="shared" ref="C37:F37" si="9">C6/60</f>
        <v>0.53333333333333333</v>
      </c>
      <c r="D37" s="5">
        <f t="shared" si="9"/>
        <v>0.51666666666666672</v>
      </c>
      <c r="E37" s="5">
        <f t="shared" si="9"/>
        <v>1.9666666666666666</v>
      </c>
      <c r="F37" s="5">
        <f t="shared" si="9"/>
        <v>4.1333333333333337</v>
      </c>
    </row>
    <row r="38" spans="2:6" x14ac:dyDescent="0.35">
      <c r="B38" s="3" t="s">
        <v>38</v>
      </c>
      <c r="C38" s="5">
        <f t="shared" ref="C38:F38" si="10">C7/60</f>
        <v>0.16666666666666666</v>
      </c>
      <c r="D38" s="5">
        <f t="shared" si="10"/>
        <v>0.38333333333333336</v>
      </c>
      <c r="E38" s="5">
        <f t="shared" si="10"/>
        <v>0.5</v>
      </c>
      <c r="F38" s="5">
        <f t="shared" si="10"/>
        <v>3.8</v>
      </c>
    </row>
    <row r="39" spans="2:6" x14ac:dyDescent="0.35">
      <c r="B39" s="3" t="s">
        <v>39</v>
      </c>
      <c r="C39" s="5">
        <f t="shared" ref="C39:F39" si="11">C8/60</f>
        <v>1.8166666666666667</v>
      </c>
      <c r="D39" s="5">
        <f t="shared" si="11"/>
        <v>1.75</v>
      </c>
      <c r="E39" s="5">
        <f t="shared" si="11"/>
        <v>8.8166666666666664</v>
      </c>
      <c r="F39" s="5">
        <f t="shared" si="11"/>
        <v>8.2166666666666668</v>
      </c>
    </row>
    <row r="40" spans="2:6" x14ac:dyDescent="0.35">
      <c r="B40" s="3" t="s">
        <v>40</v>
      </c>
      <c r="C40" s="5">
        <f t="shared" ref="C40:F40" si="12">C9/60</f>
        <v>3.2166666666666668</v>
      </c>
      <c r="D40" s="5">
        <f t="shared" si="12"/>
        <v>5.7666666666666666</v>
      </c>
      <c r="E40" s="5">
        <f t="shared" si="12"/>
        <v>23.716666666666665</v>
      </c>
      <c r="F40" s="5">
        <f t="shared" si="12"/>
        <v>37.766666666666666</v>
      </c>
    </row>
    <row r="41" spans="2:6" x14ac:dyDescent="0.35">
      <c r="B41" s="3" t="s">
        <v>41</v>
      </c>
      <c r="C41" s="5">
        <f t="shared" ref="C41:F41" si="13">C10/60</f>
        <v>0.68333333333333335</v>
      </c>
      <c r="D41" s="5">
        <f t="shared" si="13"/>
        <v>0.65</v>
      </c>
      <c r="E41" s="5">
        <f t="shared" si="13"/>
        <v>2.0833333333333335</v>
      </c>
      <c r="F41" s="5">
        <f t="shared" si="13"/>
        <v>4.2</v>
      </c>
    </row>
    <row r="42" spans="2:6" x14ac:dyDescent="0.35">
      <c r="B42" s="3" t="s">
        <v>42</v>
      </c>
      <c r="C42" s="5">
        <f t="shared" ref="C42:F42" si="14">C11/60</f>
        <v>4.2833333333333332</v>
      </c>
      <c r="D42" s="5">
        <f t="shared" si="14"/>
        <v>7.35</v>
      </c>
      <c r="E42" s="5">
        <f t="shared" si="14"/>
        <v>33.85</v>
      </c>
      <c r="F42" s="5">
        <f t="shared" si="14"/>
        <v>53.033333333333331</v>
      </c>
    </row>
    <row r="43" spans="2:6" x14ac:dyDescent="0.35">
      <c r="B43" s="3" t="s">
        <v>43</v>
      </c>
      <c r="C43" s="5">
        <f t="shared" ref="C43:F43" si="15">C12/60</f>
        <v>31.7</v>
      </c>
      <c r="D43" s="5">
        <f t="shared" si="15"/>
        <v>60.5</v>
      </c>
      <c r="E43" s="5">
        <f t="shared" si="15"/>
        <v>0</v>
      </c>
      <c r="F43" s="5">
        <f t="shared" si="15"/>
        <v>0</v>
      </c>
    </row>
    <row r="44" spans="2:6" x14ac:dyDescent="0.35">
      <c r="B44" s="3" t="s">
        <v>44</v>
      </c>
      <c r="C44" s="5">
        <f t="shared" ref="C44:F44" si="16">C13/60</f>
        <v>2.5666666666666669</v>
      </c>
      <c r="D44" s="5">
        <f t="shared" si="16"/>
        <v>2.7666666666666666</v>
      </c>
      <c r="E44" s="5">
        <f t="shared" si="16"/>
        <v>12.216666666666667</v>
      </c>
      <c r="F44" s="5">
        <f t="shared" si="16"/>
        <v>11.366666666666667</v>
      </c>
    </row>
    <row r="45" spans="2:6" x14ac:dyDescent="0.35">
      <c r="B45" s="3" t="s">
        <v>45</v>
      </c>
      <c r="C45" s="5">
        <f t="shared" ref="C45:F45" si="17">C14/60</f>
        <v>23.7</v>
      </c>
      <c r="D45" s="5">
        <f t="shared" si="17"/>
        <v>43.5</v>
      </c>
      <c r="E45" s="5">
        <f t="shared" si="17"/>
        <v>0</v>
      </c>
      <c r="F45" s="5">
        <f t="shared" si="17"/>
        <v>0</v>
      </c>
    </row>
    <row r="46" spans="2:6" x14ac:dyDescent="0.35">
      <c r="B46" s="3" t="s">
        <v>46</v>
      </c>
      <c r="C46" s="5">
        <f t="shared" ref="C46:F46" si="18">C15/60</f>
        <v>0</v>
      </c>
      <c r="D46" s="5">
        <f t="shared" si="18"/>
        <v>0</v>
      </c>
      <c r="E46" s="5">
        <f t="shared" si="18"/>
        <v>0</v>
      </c>
      <c r="F46" s="5">
        <f t="shared" si="18"/>
        <v>0</v>
      </c>
    </row>
    <row r="47" spans="2:6" x14ac:dyDescent="0.35">
      <c r="B47" s="3" t="s">
        <v>47</v>
      </c>
      <c r="C47" s="5">
        <f t="shared" ref="C47:F47" si="19">C16/60</f>
        <v>4.3499999999999996</v>
      </c>
      <c r="D47" s="5">
        <f t="shared" si="19"/>
        <v>6.1166666666666663</v>
      </c>
      <c r="E47" s="5">
        <f t="shared" si="19"/>
        <v>38.783333333333331</v>
      </c>
      <c r="F47" s="5">
        <f t="shared" si="19"/>
        <v>49.05</v>
      </c>
    </row>
    <row r="48" spans="2:6" x14ac:dyDescent="0.35">
      <c r="B48" s="3" t="s">
        <v>48</v>
      </c>
      <c r="C48" s="5">
        <f t="shared" ref="C48:F48" si="20">C17/60</f>
        <v>73.349999999999994</v>
      </c>
      <c r="D48" s="5">
        <f t="shared" si="20"/>
        <v>111.15</v>
      </c>
      <c r="E48" s="5">
        <f t="shared" si="20"/>
        <v>0</v>
      </c>
      <c r="F48" s="5">
        <f t="shared" si="20"/>
        <v>0</v>
      </c>
    </row>
    <row r="49" spans="2:9" x14ac:dyDescent="0.35">
      <c r="B49" s="3" t="s">
        <v>49</v>
      </c>
      <c r="C49" s="5">
        <f t="shared" ref="C49:F49" si="21">C18/60</f>
        <v>0</v>
      </c>
      <c r="D49" s="5">
        <f t="shared" si="21"/>
        <v>0</v>
      </c>
      <c r="E49" s="5">
        <f t="shared" si="21"/>
        <v>0</v>
      </c>
      <c r="F49" s="5">
        <f t="shared" si="21"/>
        <v>0</v>
      </c>
    </row>
    <row r="50" spans="2:9" x14ac:dyDescent="0.35">
      <c r="B50" s="3" t="s">
        <v>50</v>
      </c>
      <c r="C50" s="5">
        <f t="shared" ref="C50:F50" si="22">C19/60</f>
        <v>7.333333333333333</v>
      </c>
      <c r="D50" s="5">
        <f t="shared" si="22"/>
        <v>12.366666666666667</v>
      </c>
      <c r="E50" s="5">
        <f t="shared" si="22"/>
        <v>63.06666666666667</v>
      </c>
      <c r="F50" s="5">
        <f t="shared" si="22"/>
        <v>99.516666666666666</v>
      </c>
    </row>
    <row r="53" spans="2:9" x14ac:dyDescent="0.35">
      <c r="I53">
        <f>POWER(3,10)</f>
        <v>59049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CDCD5-D901-4FB7-97A0-7D093D0977EC}">
  <dimension ref="A1:D29"/>
  <sheetViews>
    <sheetView tabSelected="1" workbookViewId="0">
      <selection activeCell="D13" sqref="D13"/>
    </sheetView>
  </sheetViews>
  <sheetFormatPr defaultRowHeight="14.5" x14ac:dyDescent="0.35"/>
  <cols>
    <col min="3" max="3" width="14" bestFit="1" customWidth="1"/>
    <col min="4" max="4" width="13.90625" bestFit="1" customWidth="1"/>
  </cols>
  <sheetData>
    <row r="1" spans="1:4" x14ac:dyDescent="0.35">
      <c r="C1" s="4">
        <v>100000</v>
      </c>
      <c r="D1" s="4">
        <v>1000000</v>
      </c>
    </row>
    <row r="2" spans="1:4" x14ac:dyDescent="0.35">
      <c r="C2" t="s">
        <v>55</v>
      </c>
      <c r="D2" t="s">
        <v>57</v>
      </c>
    </row>
    <row r="3" spans="1:4" x14ac:dyDescent="0.35">
      <c r="A3" t="s">
        <v>5</v>
      </c>
      <c r="B3" t="s">
        <v>53</v>
      </c>
      <c r="C3">
        <v>20</v>
      </c>
      <c r="D3">
        <v>210</v>
      </c>
    </row>
    <row r="4" spans="1:4" x14ac:dyDescent="0.35">
      <c r="A4" t="s">
        <v>4</v>
      </c>
      <c r="B4" s="3" t="s">
        <v>35</v>
      </c>
      <c r="C4">
        <v>22</v>
      </c>
      <c r="D4">
        <v>218</v>
      </c>
    </row>
    <row r="5" spans="1:4" x14ac:dyDescent="0.35">
      <c r="A5" t="s">
        <v>3</v>
      </c>
      <c r="B5" s="3" t="s">
        <v>36</v>
      </c>
      <c r="C5">
        <v>23</v>
      </c>
      <c r="D5">
        <v>226</v>
      </c>
    </row>
    <row r="6" spans="1:4" x14ac:dyDescent="0.35">
      <c r="A6" t="s">
        <v>2</v>
      </c>
      <c r="B6" s="3" t="s">
        <v>37</v>
      </c>
      <c r="C6">
        <v>32</v>
      </c>
      <c r="D6">
        <v>245</v>
      </c>
    </row>
    <row r="7" spans="1:4" x14ac:dyDescent="0.35">
      <c r="A7" t="s">
        <v>1</v>
      </c>
      <c r="B7" s="3" t="s">
        <v>38</v>
      </c>
      <c r="C7">
        <v>23</v>
      </c>
      <c r="D7">
        <v>230</v>
      </c>
    </row>
    <row r="8" spans="1:4" x14ac:dyDescent="0.35">
      <c r="A8" t="s">
        <v>0</v>
      </c>
      <c r="B8" s="3" t="s">
        <v>39</v>
      </c>
      <c r="C8">
        <v>104</v>
      </c>
      <c r="D8">
        <v>464</v>
      </c>
    </row>
    <row r="9" spans="1:4" x14ac:dyDescent="0.35">
      <c r="A9" t="s">
        <v>6</v>
      </c>
      <c r="B9" s="3" t="s">
        <v>40</v>
      </c>
      <c r="C9">
        <v>347</v>
      </c>
      <c r="D9">
        <v>1855</v>
      </c>
    </row>
    <row r="10" spans="1:4" x14ac:dyDescent="0.35">
      <c r="A10" t="s">
        <v>7</v>
      </c>
      <c r="B10" s="3" t="s">
        <v>41</v>
      </c>
      <c r="C10">
        <v>40</v>
      </c>
      <c r="D10">
        <v>253</v>
      </c>
    </row>
    <row r="11" spans="1:4" x14ac:dyDescent="0.35">
      <c r="A11" t="s">
        <v>8</v>
      </c>
      <c r="B11" s="3" t="s">
        <v>42</v>
      </c>
      <c r="C11">
        <v>460</v>
      </c>
      <c r="D11">
        <v>2812</v>
      </c>
    </row>
    <row r="12" spans="1:4" x14ac:dyDescent="0.35">
      <c r="A12" s="7" t="s">
        <v>9</v>
      </c>
      <c r="B12" s="8" t="s">
        <v>43</v>
      </c>
      <c r="C12" s="7">
        <v>615</v>
      </c>
      <c r="D12" s="7"/>
    </row>
    <row r="13" spans="1:4" x14ac:dyDescent="0.35">
      <c r="A13" s="7" t="s">
        <v>26</v>
      </c>
      <c r="B13" s="8" t="s">
        <v>44</v>
      </c>
      <c r="C13" s="7">
        <v>177</v>
      </c>
      <c r="D13" s="7">
        <v>0</v>
      </c>
    </row>
    <row r="14" spans="1:4" x14ac:dyDescent="0.35">
      <c r="A14" s="7" t="s">
        <v>27</v>
      </c>
      <c r="B14" s="8" t="s">
        <v>45</v>
      </c>
      <c r="C14" s="7">
        <v>1875</v>
      </c>
      <c r="D14" s="7">
        <v>0</v>
      </c>
    </row>
    <row r="15" spans="1:4" x14ac:dyDescent="0.35">
      <c r="A15" s="7" t="s">
        <v>28</v>
      </c>
      <c r="B15" s="8" t="s">
        <v>46</v>
      </c>
      <c r="C15" s="2">
        <v>10036</v>
      </c>
      <c r="D15" s="7">
        <v>0</v>
      </c>
    </row>
    <row r="16" spans="1:4" x14ac:dyDescent="0.35">
      <c r="A16" s="7" t="s">
        <v>29</v>
      </c>
      <c r="B16" s="8" t="s">
        <v>47</v>
      </c>
      <c r="C16" s="7">
        <v>615</v>
      </c>
      <c r="D16" s="7">
        <v>0</v>
      </c>
    </row>
    <row r="17" spans="1:4" x14ac:dyDescent="0.35">
      <c r="A17" s="7" t="s">
        <v>30</v>
      </c>
      <c r="B17" s="8" t="s">
        <v>48</v>
      </c>
      <c r="C17" s="7">
        <v>5111</v>
      </c>
      <c r="D17" s="7">
        <v>0</v>
      </c>
    </row>
    <row r="18" spans="1:4" x14ac:dyDescent="0.35">
      <c r="A18" s="7" t="s">
        <v>31</v>
      </c>
      <c r="B18" s="8" t="s">
        <v>49</v>
      </c>
      <c r="C18" s="2">
        <v>0</v>
      </c>
      <c r="D18" s="7">
        <v>0</v>
      </c>
    </row>
    <row r="19" spans="1:4" x14ac:dyDescent="0.35">
      <c r="A19" s="7" t="s">
        <v>32</v>
      </c>
      <c r="B19" s="8" t="s">
        <v>50</v>
      </c>
      <c r="C19" s="7">
        <v>753</v>
      </c>
      <c r="D19" s="7">
        <v>0</v>
      </c>
    </row>
    <row r="20" spans="1:4" x14ac:dyDescent="0.35">
      <c r="A20" s="7" t="s">
        <v>33</v>
      </c>
      <c r="B20" s="8" t="s">
        <v>51</v>
      </c>
      <c r="C20" s="2">
        <v>12383</v>
      </c>
      <c r="D20" s="7">
        <v>0</v>
      </c>
    </row>
    <row r="21" spans="1:4" x14ac:dyDescent="0.35">
      <c r="A21" s="7"/>
      <c r="B21" s="8"/>
      <c r="C21" s="7"/>
      <c r="D21" s="7"/>
    </row>
    <row r="22" spans="1:4" x14ac:dyDescent="0.35">
      <c r="C22" t="s">
        <v>69</v>
      </c>
    </row>
    <row r="26" spans="1:4" x14ac:dyDescent="0.35">
      <c r="D26">
        <v>3</v>
      </c>
    </row>
    <row r="27" spans="1:4" x14ac:dyDescent="0.35">
      <c r="D27">
        <v>26</v>
      </c>
    </row>
    <row r="28" spans="1:4" x14ac:dyDescent="0.35">
      <c r="D28">
        <v>23</v>
      </c>
    </row>
    <row r="29" spans="1:4" x14ac:dyDescent="0.35">
      <c r="D29">
        <f>3600*D26+60*D27+D28</f>
        <v>12383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5F00-8079-4642-A5B5-C4213A99E3F8}">
  <dimension ref="A1:A11"/>
  <sheetViews>
    <sheetView workbookViewId="0">
      <selection sqref="A1:A10"/>
    </sheetView>
  </sheetViews>
  <sheetFormatPr defaultRowHeight="14.5" x14ac:dyDescent="0.35"/>
  <sheetData>
    <row r="1" spans="1:1" x14ac:dyDescent="0.35">
      <c r="A1">
        <v>454</v>
      </c>
    </row>
    <row r="2" spans="1:1" x14ac:dyDescent="0.35">
      <c r="A2">
        <v>457</v>
      </c>
    </row>
    <row r="3" spans="1:1" x14ac:dyDescent="0.35">
      <c r="A3">
        <v>458</v>
      </c>
    </row>
    <row r="4" spans="1:1" x14ac:dyDescent="0.35">
      <c r="A4">
        <v>458</v>
      </c>
    </row>
    <row r="5" spans="1:1" x14ac:dyDescent="0.35">
      <c r="A5">
        <v>459</v>
      </c>
    </row>
    <row r="6" spans="1:1" x14ac:dyDescent="0.35">
      <c r="A6">
        <v>460</v>
      </c>
    </row>
    <row r="7" spans="1:1" x14ac:dyDescent="0.35">
      <c r="A7">
        <v>461</v>
      </c>
    </row>
    <row r="8" spans="1:1" x14ac:dyDescent="0.35">
      <c r="A8">
        <v>465</v>
      </c>
    </row>
    <row r="9" spans="1:1" x14ac:dyDescent="0.35">
      <c r="A9">
        <v>466</v>
      </c>
    </row>
    <row r="10" spans="1:1" x14ac:dyDescent="0.35">
      <c r="A10">
        <v>468</v>
      </c>
    </row>
    <row r="11" spans="1:1" x14ac:dyDescent="0.35">
      <c r="A11">
        <f>AVERAGE(A1:A10)</f>
        <v>460.6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A13C-38B6-415F-A9AC-D03A673490F2}">
  <dimension ref="A1:L53"/>
  <sheetViews>
    <sheetView topLeftCell="B1" workbookViewId="0">
      <selection activeCell="C3" sqref="C3:C19"/>
    </sheetView>
  </sheetViews>
  <sheetFormatPr defaultRowHeight="14.5" x14ac:dyDescent="0.35"/>
  <cols>
    <col min="1" max="1" width="20.26953125" bestFit="1" customWidth="1"/>
    <col min="2" max="2" width="3.6328125" bestFit="1" customWidth="1"/>
    <col min="3" max="3" width="6.90625" customWidth="1"/>
    <col min="5" max="6" width="9.81640625" bestFit="1" customWidth="1"/>
    <col min="7" max="7" width="4.81640625" customWidth="1"/>
  </cols>
  <sheetData>
    <row r="1" spans="1:12" x14ac:dyDescent="0.35">
      <c r="C1" s="4">
        <v>100000</v>
      </c>
      <c r="D1" s="4">
        <v>100000</v>
      </c>
      <c r="E1" s="4">
        <v>1000000</v>
      </c>
      <c r="F1" s="4">
        <v>1000000</v>
      </c>
      <c r="H1" t="s">
        <v>54</v>
      </c>
    </row>
    <row r="2" spans="1:12" x14ac:dyDescent="0.35">
      <c r="C2" t="s">
        <v>54</v>
      </c>
      <c r="D2" t="s">
        <v>55</v>
      </c>
      <c r="E2" t="s">
        <v>56</v>
      </c>
      <c r="F2" t="s">
        <v>57</v>
      </c>
      <c r="H2" t="s">
        <v>62</v>
      </c>
      <c r="I2" t="s">
        <v>63</v>
      </c>
      <c r="J2" t="s">
        <v>64</v>
      </c>
      <c r="L2" t="s">
        <v>67</v>
      </c>
    </row>
    <row r="3" spans="1:12" x14ac:dyDescent="0.35">
      <c r="A3" t="s">
        <v>5</v>
      </c>
      <c r="B3" t="s">
        <v>53</v>
      </c>
      <c r="C3">
        <v>1</v>
      </c>
      <c r="D3">
        <v>21</v>
      </c>
      <c r="E3">
        <v>1</v>
      </c>
      <c r="F3">
        <v>207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35">
      <c r="A4" t="s">
        <v>4</v>
      </c>
      <c r="B4" s="3" t="s">
        <v>35</v>
      </c>
      <c r="C4">
        <v>3</v>
      </c>
      <c r="D4">
        <v>22</v>
      </c>
      <c r="E4">
        <v>8</v>
      </c>
      <c r="F4">
        <v>218</v>
      </c>
      <c r="H4">
        <v>4</v>
      </c>
      <c r="I4">
        <v>3</v>
      </c>
      <c r="J4">
        <v>3</v>
      </c>
      <c r="K4">
        <v>3</v>
      </c>
      <c r="L4">
        <v>3</v>
      </c>
    </row>
    <row r="5" spans="1:12" x14ac:dyDescent="0.35">
      <c r="A5" t="s">
        <v>3</v>
      </c>
      <c r="B5" s="3" t="s">
        <v>36</v>
      </c>
      <c r="C5">
        <v>10</v>
      </c>
      <c r="D5">
        <v>24</v>
      </c>
      <c r="E5">
        <v>32</v>
      </c>
      <c r="F5">
        <v>227</v>
      </c>
      <c r="H5">
        <v>12</v>
      </c>
      <c r="I5">
        <v>9</v>
      </c>
      <c r="J5">
        <v>10</v>
      </c>
      <c r="K5">
        <v>9</v>
      </c>
      <c r="L5">
        <v>9</v>
      </c>
    </row>
    <row r="6" spans="1:12" x14ac:dyDescent="0.35">
      <c r="A6" t="s">
        <v>2</v>
      </c>
      <c r="B6" s="3" t="s">
        <v>37</v>
      </c>
      <c r="C6">
        <v>36</v>
      </c>
      <c r="D6">
        <v>33</v>
      </c>
      <c r="E6">
        <v>128</v>
      </c>
      <c r="F6">
        <v>247</v>
      </c>
      <c r="H6">
        <v>38</v>
      </c>
      <c r="I6">
        <v>33</v>
      </c>
      <c r="J6">
        <v>33</v>
      </c>
      <c r="K6">
        <v>34</v>
      </c>
      <c r="L6">
        <v>32</v>
      </c>
    </row>
    <row r="7" spans="1:12" x14ac:dyDescent="0.35">
      <c r="A7" t="s">
        <v>1</v>
      </c>
      <c r="B7" s="3" t="s">
        <v>38</v>
      </c>
      <c r="C7">
        <v>10</v>
      </c>
      <c r="D7">
        <v>23</v>
      </c>
      <c r="E7">
        <v>32</v>
      </c>
      <c r="F7">
        <v>227</v>
      </c>
      <c r="H7">
        <v>11</v>
      </c>
      <c r="I7">
        <v>10</v>
      </c>
      <c r="J7">
        <v>10</v>
      </c>
      <c r="K7">
        <v>10</v>
      </c>
      <c r="L7">
        <v>10</v>
      </c>
    </row>
    <row r="8" spans="1:12" x14ac:dyDescent="0.35">
      <c r="A8" t="s">
        <v>0</v>
      </c>
      <c r="B8" s="3" t="s">
        <v>39</v>
      </c>
      <c r="C8">
        <v>122</v>
      </c>
      <c r="D8">
        <v>118</v>
      </c>
      <c r="E8">
        <v>621</v>
      </c>
      <c r="F8">
        <v>528</v>
      </c>
      <c r="H8">
        <v>127</v>
      </c>
      <c r="I8">
        <v>118</v>
      </c>
      <c r="J8">
        <v>114</v>
      </c>
      <c r="K8">
        <v>111</v>
      </c>
      <c r="L8">
        <v>109</v>
      </c>
    </row>
    <row r="9" spans="1:12" x14ac:dyDescent="0.35">
      <c r="A9" t="s">
        <v>6</v>
      </c>
      <c r="B9" s="3" t="s">
        <v>40</v>
      </c>
      <c r="C9">
        <v>278</v>
      </c>
      <c r="D9">
        <v>403</v>
      </c>
      <c r="E9">
        <v>2194</v>
      </c>
      <c r="F9">
        <v>2643</v>
      </c>
      <c r="H9">
        <v>239</v>
      </c>
      <c r="I9">
        <v>213</v>
      </c>
      <c r="J9">
        <v>216</v>
      </c>
      <c r="K9">
        <v>196</v>
      </c>
      <c r="L9">
        <v>193</v>
      </c>
    </row>
    <row r="10" spans="1:12" x14ac:dyDescent="0.35">
      <c r="A10" t="s">
        <v>7</v>
      </c>
      <c r="B10" s="3" t="s">
        <v>41</v>
      </c>
      <c r="C10">
        <v>45</v>
      </c>
      <c r="D10">
        <v>42</v>
      </c>
      <c r="E10">
        <v>137</v>
      </c>
      <c r="F10">
        <v>255</v>
      </c>
      <c r="H10">
        <v>47</v>
      </c>
      <c r="I10">
        <v>44</v>
      </c>
      <c r="J10">
        <v>43</v>
      </c>
      <c r="K10">
        <v>42</v>
      </c>
      <c r="L10">
        <v>41</v>
      </c>
    </row>
    <row r="11" spans="1:12" x14ac:dyDescent="0.35">
      <c r="A11" t="s">
        <v>8</v>
      </c>
      <c r="B11" s="3" t="s">
        <v>42</v>
      </c>
      <c r="C11">
        <v>392</v>
      </c>
      <c r="D11">
        <v>570</v>
      </c>
      <c r="E11">
        <v>3159</v>
      </c>
      <c r="F11">
        <v>4041</v>
      </c>
      <c r="H11">
        <v>346</v>
      </c>
      <c r="I11">
        <v>301</v>
      </c>
      <c r="J11">
        <v>309</v>
      </c>
      <c r="K11">
        <v>265</v>
      </c>
      <c r="L11">
        <v>257</v>
      </c>
    </row>
    <row r="12" spans="1:12" x14ac:dyDescent="0.35">
      <c r="A12" t="s">
        <v>9</v>
      </c>
      <c r="B12" s="3" t="s">
        <v>43</v>
      </c>
      <c r="C12">
        <v>3543</v>
      </c>
      <c r="D12">
        <v>4762</v>
      </c>
      <c r="E12" s="2"/>
      <c r="H12">
        <v>2508</v>
      </c>
      <c r="I12">
        <v>2062</v>
      </c>
      <c r="K12">
        <v>1894</v>
      </c>
      <c r="L12">
        <v>1902</v>
      </c>
    </row>
    <row r="13" spans="1:12" x14ac:dyDescent="0.35">
      <c r="A13" t="s">
        <v>26</v>
      </c>
      <c r="B13" s="3" t="s">
        <v>44</v>
      </c>
      <c r="C13">
        <v>184</v>
      </c>
      <c r="D13">
        <v>204</v>
      </c>
      <c r="E13">
        <v>881</v>
      </c>
      <c r="H13">
        <v>185</v>
      </c>
      <c r="I13">
        <v>168</v>
      </c>
      <c r="K13">
        <v>156</v>
      </c>
      <c r="L13">
        <v>154</v>
      </c>
    </row>
    <row r="14" spans="1:12" x14ac:dyDescent="0.35">
      <c r="A14" t="s">
        <v>27</v>
      </c>
      <c r="B14" s="3" t="s">
        <v>45</v>
      </c>
      <c r="C14">
        <v>2645</v>
      </c>
      <c r="D14">
        <v>3629</v>
      </c>
      <c r="H14">
        <v>1926</v>
      </c>
      <c r="I14">
        <v>1591</v>
      </c>
      <c r="K14">
        <v>1469</v>
      </c>
      <c r="L14">
        <v>1422</v>
      </c>
    </row>
    <row r="15" spans="1:12" x14ac:dyDescent="0.35">
      <c r="A15" t="s">
        <v>28</v>
      </c>
      <c r="B15" s="3" t="s">
        <v>46</v>
      </c>
    </row>
    <row r="16" spans="1:12" x14ac:dyDescent="0.35">
      <c r="A16" t="s">
        <v>29</v>
      </c>
      <c r="B16" s="3" t="s">
        <v>47</v>
      </c>
      <c r="C16">
        <v>351</v>
      </c>
      <c r="D16">
        <v>482</v>
      </c>
      <c r="E16">
        <v>2988</v>
      </c>
      <c r="H16">
        <v>343</v>
      </c>
      <c r="I16">
        <v>297</v>
      </c>
      <c r="K16">
        <v>266</v>
      </c>
      <c r="L16">
        <v>261</v>
      </c>
    </row>
    <row r="17" spans="1:12" x14ac:dyDescent="0.35">
      <c r="A17" t="s">
        <v>30</v>
      </c>
      <c r="B17" s="3" t="s">
        <v>48</v>
      </c>
      <c r="C17">
        <v>7935</v>
      </c>
      <c r="D17">
        <v>9989</v>
      </c>
      <c r="E17" s="2"/>
      <c r="L17">
        <v>4401</v>
      </c>
    </row>
    <row r="18" spans="1:12" x14ac:dyDescent="0.35">
      <c r="A18" t="s">
        <v>31</v>
      </c>
      <c r="B18" s="3" t="s">
        <v>49</v>
      </c>
    </row>
    <row r="19" spans="1:12" x14ac:dyDescent="0.35">
      <c r="A19" t="s">
        <v>32</v>
      </c>
      <c r="B19" s="3" t="s">
        <v>50</v>
      </c>
      <c r="C19">
        <v>672</v>
      </c>
      <c r="D19">
        <v>1030</v>
      </c>
      <c r="E19">
        <v>5595</v>
      </c>
      <c r="H19">
        <v>620</v>
      </c>
      <c r="I19">
        <v>506</v>
      </c>
      <c r="K19">
        <v>454</v>
      </c>
      <c r="L19">
        <v>440</v>
      </c>
    </row>
    <row r="20" spans="1:12" x14ac:dyDescent="0.35">
      <c r="A20" s="2" t="s">
        <v>33</v>
      </c>
      <c r="B20" s="3" t="s">
        <v>51</v>
      </c>
      <c r="C20" s="2"/>
      <c r="D20" s="2"/>
      <c r="E20" s="2"/>
    </row>
    <row r="21" spans="1:12" x14ac:dyDescent="0.35">
      <c r="A21" t="s">
        <v>34</v>
      </c>
      <c r="B21" s="3" t="s">
        <v>52</v>
      </c>
    </row>
    <row r="26" spans="1:12" x14ac:dyDescent="0.35">
      <c r="C26">
        <v>0</v>
      </c>
    </row>
    <row r="27" spans="1:12" x14ac:dyDescent="0.35">
      <c r="C27">
        <v>4</v>
      </c>
      <c r="D27">
        <v>2</v>
      </c>
    </row>
    <row r="28" spans="1:12" x14ac:dyDescent="0.35">
      <c r="C28">
        <v>17</v>
      </c>
    </row>
    <row r="29" spans="1:12" x14ac:dyDescent="0.35">
      <c r="C29">
        <f>3600*C26+60*C27+C28</f>
        <v>257</v>
      </c>
    </row>
    <row r="32" spans="1:12" x14ac:dyDescent="0.35">
      <c r="C32" s="4">
        <v>100000</v>
      </c>
      <c r="D32" s="4">
        <v>100000</v>
      </c>
      <c r="E32" s="4">
        <v>1000000</v>
      </c>
      <c r="F32" s="4">
        <v>1000000</v>
      </c>
    </row>
    <row r="33" spans="2:6" x14ac:dyDescent="0.35">
      <c r="C33" t="s">
        <v>54</v>
      </c>
      <c r="D33" t="s">
        <v>55</v>
      </c>
      <c r="E33" t="s">
        <v>56</v>
      </c>
      <c r="F33" t="s">
        <v>57</v>
      </c>
    </row>
    <row r="34" spans="2:6" x14ac:dyDescent="0.35">
      <c r="B34" t="s">
        <v>53</v>
      </c>
      <c r="C34" s="5">
        <f>C3/60</f>
        <v>1.6666666666666666E-2</v>
      </c>
      <c r="D34" s="5">
        <f t="shared" ref="D34:F34" si="0">D3/60</f>
        <v>0.35</v>
      </c>
      <c r="E34" s="5">
        <f t="shared" si="0"/>
        <v>1.6666666666666666E-2</v>
      </c>
      <c r="F34" s="5">
        <f t="shared" si="0"/>
        <v>3.45</v>
      </c>
    </row>
    <row r="35" spans="2:6" x14ac:dyDescent="0.35">
      <c r="B35" s="3" t="s">
        <v>35</v>
      </c>
      <c r="C35" s="5">
        <f t="shared" ref="C35:F50" si="1">C4/60</f>
        <v>0.05</v>
      </c>
      <c r="D35" s="5">
        <f t="shared" si="1"/>
        <v>0.36666666666666664</v>
      </c>
      <c r="E35" s="5">
        <f t="shared" si="1"/>
        <v>0.13333333333333333</v>
      </c>
      <c r="F35" s="5">
        <f t="shared" si="1"/>
        <v>3.6333333333333333</v>
      </c>
    </row>
    <row r="36" spans="2:6" x14ac:dyDescent="0.35">
      <c r="B36" s="3" t="s">
        <v>36</v>
      </c>
      <c r="C36" s="5">
        <f t="shared" si="1"/>
        <v>0.16666666666666666</v>
      </c>
      <c r="D36" s="5">
        <f t="shared" si="1"/>
        <v>0.4</v>
      </c>
      <c r="E36" s="5">
        <f t="shared" si="1"/>
        <v>0.53333333333333333</v>
      </c>
      <c r="F36" s="5">
        <f t="shared" si="1"/>
        <v>3.7833333333333332</v>
      </c>
    </row>
    <row r="37" spans="2:6" x14ac:dyDescent="0.35">
      <c r="B37" s="3" t="s">
        <v>37</v>
      </c>
      <c r="C37" s="5">
        <f t="shared" si="1"/>
        <v>0.6</v>
      </c>
      <c r="D37" s="5">
        <f t="shared" si="1"/>
        <v>0.55000000000000004</v>
      </c>
      <c r="E37" s="5">
        <f t="shared" si="1"/>
        <v>2.1333333333333333</v>
      </c>
      <c r="F37" s="5">
        <f t="shared" si="1"/>
        <v>4.1166666666666663</v>
      </c>
    </row>
    <row r="38" spans="2:6" x14ac:dyDescent="0.35">
      <c r="B38" s="3" t="s">
        <v>38</v>
      </c>
      <c r="C38" s="5">
        <f t="shared" si="1"/>
        <v>0.16666666666666666</v>
      </c>
      <c r="D38" s="5">
        <f t="shared" si="1"/>
        <v>0.38333333333333336</v>
      </c>
      <c r="E38" s="5">
        <f t="shared" si="1"/>
        <v>0.53333333333333333</v>
      </c>
      <c r="F38" s="5">
        <f t="shared" si="1"/>
        <v>3.7833333333333332</v>
      </c>
    </row>
    <row r="39" spans="2:6" x14ac:dyDescent="0.35">
      <c r="B39" s="3" t="s">
        <v>39</v>
      </c>
      <c r="C39" s="5">
        <f t="shared" si="1"/>
        <v>2.0333333333333332</v>
      </c>
      <c r="D39" s="5">
        <f t="shared" si="1"/>
        <v>1.9666666666666666</v>
      </c>
      <c r="E39" s="5">
        <f t="shared" si="1"/>
        <v>10.35</v>
      </c>
      <c r="F39" s="5">
        <f t="shared" si="1"/>
        <v>8.8000000000000007</v>
      </c>
    </row>
    <row r="40" spans="2:6" x14ac:dyDescent="0.35">
      <c r="B40" s="3" t="s">
        <v>40</v>
      </c>
      <c r="C40" s="5">
        <f t="shared" si="1"/>
        <v>4.6333333333333337</v>
      </c>
      <c r="D40" s="5">
        <f t="shared" si="1"/>
        <v>6.7166666666666668</v>
      </c>
      <c r="E40" s="5">
        <f t="shared" si="1"/>
        <v>36.56666666666667</v>
      </c>
      <c r="F40" s="5">
        <f t="shared" si="1"/>
        <v>44.05</v>
      </c>
    </row>
    <row r="41" spans="2:6" x14ac:dyDescent="0.35">
      <c r="B41" s="3" t="s">
        <v>41</v>
      </c>
      <c r="C41" s="5">
        <f t="shared" si="1"/>
        <v>0.75</v>
      </c>
      <c r="D41" s="5">
        <f t="shared" si="1"/>
        <v>0.7</v>
      </c>
      <c r="E41" s="5">
        <f t="shared" si="1"/>
        <v>2.2833333333333332</v>
      </c>
      <c r="F41" s="5">
        <f t="shared" si="1"/>
        <v>4.25</v>
      </c>
    </row>
    <row r="42" spans="2:6" x14ac:dyDescent="0.35">
      <c r="B42" s="3" t="s">
        <v>42</v>
      </c>
      <c r="C42" s="5">
        <f t="shared" si="1"/>
        <v>6.5333333333333332</v>
      </c>
      <c r="D42" s="5">
        <f t="shared" si="1"/>
        <v>9.5</v>
      </c>
      <c r="E42" s="5">
        <f t="shared" si="1"/>
        <v>52.65</v>
      </c>
      <c r="F42" s="5">
        <f t="shared" si="1"/>
        <v>67.349999999999994</v>
      </c>
    </row>
    <row r="43" spans="2:6" x14ac:dyDescent="0.35">
      <c r="B43" s="3" t="s">
        <v>43</v>
      </c>
      <c r="C43" s="5">
        <f t="shared" si="1"/>
        <v>59.05</v>
      </c>
      <c r="D43" s="5">
        <f t="shared" si="1"/>
        <v>79.36666666666666</v>
      </c>
      <c r="E43" s="5">
        <f t="shared" si="1"/>
        <v>0</v>
      </c>
      <c r="F43" s="5">
        <f t="shared" si="1"/>
        <v>0</v>
      </c>
    </row>
    <row r="44" spans="2:6" x14ac:dyDescent="0.35">
      <c r="B44" s="3" t="s">
        <v>44</v>
      </c>
      <c r="C44" s="5">
        <f t="shared" si="1"/>
        <v>3.0666666666666669</v>
      </c>
      <c r="D44" s="5">
        <f t="shared" si="1"/>
        <v>3.4</v>
      </c>
      <c r="E44" s="5">
        <f t="shared" si="1"/>
        <v>14.683333333333334</v>
      </c>
      <c r="F44" s="5">
        <f t="shared" si="1"/>
        <v>0</v>
      </c>
    </row>
    <row r="45" spans="2:6" x14ac:dyDescent="0.35">
      <c r="B45" s="3" t="s">
        <v>45</v>
      </c>
      <c r="C45" s="5">
        <f t="shared" si="1"/>
        <v>44.083333333333336</v>
      </c>
      <c r="D45" s="5">
        <f t="shared" si="1"/>
        <v>60.483333333333334</v>
      </c>
      <c r="E45" s="5">
        <f t="shared" si="1"/>
        <v>0</v>
      </c>
      <c r="F45" s="5">
        <f t="shared" si="1"/>
        <v>0</v>
      </c>
    </row>
    <row r="46" spans="2:6" x14ac:dyDescent="0.35">
      <c r="B46" s="3" t="s">
        <v>46</v>
      </c>
      <c r="C46" s="5">
        <f t="shared" si="1"/>
        <v>0</v>
      </c>
      <c r="D46" s="5">
        <f t="shared" si="1"/>
        <v>0</v>
      </c>
      <c r="E46" s="5">
        <f t="shared" si="1"/>
        <v>0</v>
      </c>
      <c r="F46" s="5">
        <f t="shared" si="1"/>
        <v>0</v>
      </c>
    </row>
    <row r="47" spans="2:6" x14ac:dyDescent="0.35">
      <c r="B47" s="3" t="s">
        <v>47</v>
      </c>
      <c r="C47" s="5">
        <f t="shared" si="1"/>
        <v>5.85</v>
      </c>
      <c r="D47" s="5">
        <f t="shared" si="1"/>
        <v>8.0333333333333332</v>
      </c>
      <c r="E47" s="5">
        <f t="shared" si="1"/>
        <v>49.8</v>
      </c>
      <c r="F47" s="5">
        <f t="shared" si="1"/>
        <v>0</v>
      </c>
    </row>
    <row r="48" spans="2:6" x14ac:dyDescent="0.35">
      <c r="B48" s="3" t="s">
        <v>48</v>
      </c>
      <c r="C48" s="5">
        <f t="shared" si="1"/>
        <v>132.25</v>
      </c>
      <c r="D48" s="5">
        <f t="shared" si="1"/>
        <v>166.48333333333332</v>
      </c>
      <c r="E48" s="5">
        <f t="shared" si="1"/>
        <v>0</v>
      </c>
      <c r="F48" s="5">
        <f t="shared" si="1"/>
        <v>0</v>
      </c>
    </row>
    <row r="49" spans="2:9" x14ac:dyDescent="0.35">
      <c r="B49" s="3" t="s">
        <v>49</v>
      </c>
      <c r="C49" s="5">
        <f t="shared" si="1"/>
        <v>0</v>
      </c>
      <c r="D49" s="5">
        <f t="shared" si="1"/>
        <v>0</v>
      </c>
      <c r="E49" s="5">
        <f t="shared" si="1"/>
        <v>0</v>
      </c>
      <c r="F49" s="5">
        <f t="shared" si="1"/>
        <v>0</v>
      </c>
    </row>
    <row r="50" spans="2:9" x14ac:dyDescent="0.35">
      <c r="B50" s="3" t="s">
        <v>50</v>
      </c>
      <c r="C50" s="5">
        <f t="shared" si="1"/>
        <v>11.2</v>
      </c>
      <c r="D50" s="5">
        <f t="shared" si="1"/>
        <v>17.166666666666668</v>
      </c>
      <c r="E50" s="5">
        <f t="shared" si="1"/>
        <v>93.25</v>
      </c>
      <c r="F50" s="5">
        <f t="shared" si="1"/>
        <v>0</v>
      </c>
    </row>
    <row r="53" spans="2:9" x14ac:dyDescent="0.35">
      <c r="I53">
        <f>POWER(3,10)</f>
        <v>59049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B795C-4C53-4E2C-B65C-26DB95D3C61D}">
  <dimension ref="A2:I94"/>
  <sheetViews>
    <sheetView topLeftCell="A48" workbookViewId="0">
      <selection activeCell="I72" sqref="I72"/>
    </sheetView>
  </sheetViews>
  <sheetFormatPr defaultRowHeight="14.5" x14ac:dyDescent="0.35"/>
  <cols>
    <col min="1" max="1" width="52.7265625" bestFit="1" customWidth="1"/>
    <col min="2" max="2" width="5.90625" customWidth="1"/>
    <col min="3" max="3" width="8.81640625" customWidth="1"/>
    <col min="4" max="4" width="7.54296875" customWidth="1"/>
    <col min="5" max="6" width="4.7265625" customWidth="1"/>
  </cols>
  <sheetData>
    <row r="2" spans="1:7" x14ac:dyDescent="0.35">
      <c r="A2" t="s">
        <v>21</v>
      </c>
    </row>
    <row r="3" spans="1:7" x14ac:dyDescent="0.35">
      <c r="A3" t="s">
        <v>10</v>
      </c>
      <c r="B3">
        <v>66</v>
      </c>
      <c r="C3">
        <v>66</v>
      </c>
      <c r="D3">
        <v>66</v>
      </c>
      <c r="E3">
        <v>67</v>
      </c>
      <c r="F3">
        <v>67</v>
      </c>
      <c r="G3">
        <f>AVERAGE(B3:F3)</f>
        <v>66.400000000000006</v>
      </c>
    </row>
    <row r="4" spans="1:7" x14ac:dyDescent="0.35">
      <c r="A4" t="s">
        <v>12</v>
      </c>
      <c r="B4">
        <v>198</v>
      </c>
      <c r="C4">
        <v>201</v>
      </c>
      <c r="D4">
        <v>204</v>
      </c>
      <c r="E4">
        <v>207</v>
      </c>
      <c r="F4">
        <v>210</v>
      </c>
      <c r="G4">
        <f t="shared" ref="G4:G11" si="0">AVERAGE(B4:F4)</f>
        <v>204</v>
      </c>
    </row>
    <row r="5" spans="1:7" x14ac:dyDescent="0.35">
      <c r="A5" t="s">
        <v>13</v>
      </c>
      <c r="B5">
        <v>160</v>
      </c>
      <c r="C5">
        <v>162</v>
      </c>
      <c r="D5">
        <v>164</v>
      </c>
      <c r="E5">
        <v>164</v>
      </c>
      <c r="F5">
        <v>165</v>
      </c>
      <c r="G5">
        <f t="shared" si="0"/>
        <v>163</v>
      </c>
    </row>
    <row r="6" spans="1:7" x14ac:dyDescent="0.35">
      <c r="A6" t="s">
        <v>11</v>
      </c>
      <c r="B6">
        <v>65</v>
      </c>
      <c r="C6">
        <v>66</v>
      </c>
      <c r="D6">
        <v>66</v>
      </c>
      <c r="E6">
        <v>66</v>
      </c>
      <c r="F6">
        <v>68</v>
      </c>
      <c r="G6">
        <f t="shared" si="0"/>
        <v>66.2</v>
      </c>
    </row>
    <row r="7" spans="1:7" x14ac:dyDescent="0.35">
      <c r="A7" t="s">
        <v>14</v>
      </c>
      <c r="B7">
        <v>69</v>
      </c>
      <c r="C7">
        <v>69</v>
      </c>
      <c r="D7">
        <v>70</v>
      </c>
      <c r="E7">
        <v>70</v>
      </c>
      <c r="F7">
        <v>71</v>
      </c>
      <c r="G7">
        <f t="shared" si="0"/>
        <v>69.8</v>
      </c>
    </row>
    <row r="8" spans="1:7" x14ac:dyDescent="0.35">
      <c r="A8" t="s">
        <v>15</v>
      </c>
      <c r="B8">
        <v>125</v>
      </c>
      <c r="C8">
        <v>124</v>
      </c>
      <c r="D8">
        <v>125</v>
      </c>
      <c r="E8">
        <v>126</v>
      </c>
      <c r="F8">
        <v>126</v>
      </c>
      <c r="G8">
        <f t="shared" si="0"/>
        <v>125.2</v>
      </c>
    </row>
    <row r="9" spans="1:7" x14ac:dyDescent="0.35">
      <c r="A9" t="s">
        <v>16</v>
      </c>
      <c r="B9">
        <v>224</v>
      </c>
      <c r="C9">
        <v>218</v>
      </c>
      <c r="D9">
        <v>219</v>
      </c>
      <c r="E9">
        <v>219</v>
      </c>
      <c r="F9">
        <v>227</v>
      </c>
      <c r="G9">
        <f t="shared" si="0"/>
        <v>221.4</v>
      </c>
    </row>
    <row r="10" spans="1:7" x14ac:dyDescent="0.35">
      <c r="A10" t="s">
        <v>17</v>
      </c>
      <c r="B10">
        <v>76</v>
      </c>
      <c r="C10">
        <v>72</v>
      </c>
      <c r="D10">
        <v>73</v>
      </c>
      <c r="E10">
        <v>73</v>
      </c>
      <c r="F10">
        <v>73</v>
      </c>
      <c r="G10">
        <f t="shared" si="0"/>
        <v>73.400000000000006</v>
      </c>
    </row>
    <row r="11" spans="1:7" x14ac:dyDescent="0.35">
      <c r="A11" t="s">
        <v>25</v>
      </c>
      <c r="B11">
        <v>25</v>
      </c>
      <c r="C11">
        <v>21</v>
      </c>
      <c r="D11">
        <v>23</v>
      </c>
      <c r="E11">
        <v>22</v>
      </c>
      <c r="F11">
        <v>22</v>
      </c>
      <c r="G11">
        <f t="shared" si="0"/>
        <v>22.6</v>
      </c>
    </row>
    <row r="12" spans="1:7" x14ac:dyDescent="0.35">
      <c r="A12" t="s">
        <v>24</v>
      </c>
      <c r="B12">
        <v>100</v>
      </c>
      <c r="C12">
        <v>97</v>
      </c>
      <c r="D12">
        <v>99</v>
      </c>
      <c r="E12">
        <v>100</v>
      </c>
      <c r="F12">
        <v>99</v>
      </c>
      <c r="G12">
        <f>AVERAGE(B12:F12)</f>
        <v>99</v>
      </c>
    </row>
    <row r="13" spans="1:7" x14ac:dyDescent="0.35">
      <c r="A13" t="s">
        <v>19</v>
      </c>
      <c r="B13">
        <v>503</v>
      </c>
      <c r="C13">
        <v>497</v>
      </c>
      <c r="D13">
        <v>504</v>
      </c>
      <c r="E13">
        <v>497</v>
      </c>
      <c r="F13">
        <v>491</v>
      </c>
      <c r="G13">
        <f t="shared" ref="G13:G17" si="1">AVERAGE(B13:F13)</f>
        <v>498.4</v>
      </c>
    </row>
    <row r="14" spans="1:7" x14ac:dyDescent="0.35">
      <c r="A14" t="s">
        <v>20</v>
      </c>
      <c r="B14">
        <v>309</v>
      </c>
      <c r="C14">
        <v>313</v>
      </c>
      <c r="D14">
        <v>311</v>
      </c>
      <c r="E14">
        <v>305</v>
      </c>
      <c r="F14">
        <v>315</v>
      </c>
      <c r="G14">
        <f t="shared" si="1"/>
        <v>310.60000000000002</v>
      </c>
    </row>
    <row r="15" spans="1:7" x14ac:dyDescent="0.35">
      <c r="A15" t="s">
        <v>18</v>
      </c>
      <c r="B15">
        <v>45</v>
      </c>
      <c r="C15">
        <v>44</v>
      </c>
      <c r="D15">
        <v>45</v>
      </c>
      <c r="E15">
        <v>45</v>
      </c>
      <c r="F15">
        <v>46</v>
      </c>
      <c r="G15">
        <f t="shared" si="1"/>
        <v>45</v>
      </c>
    </row>
    <row r="16" spans="1:7" x14ac:dyDescent="0.35">
      <c r="A16" t="s">
        <v>22</v>
      </c>
      <c r="B16">
        <v>27</v>
      </c>
      <c r="C16">
        <v>26</v>
      </c>
      <c r="D16">
        <v>26</v>
      </c>
      <c r="E16">
        <v>27</v>
      </c>
      <c r="F16">
        <v>26</v>
      </c>
      <c r="G16">
        <f t="shared" si="1"/>
        <v>26.4</v>
      </c>
    </row>
    <row r="17" spans="1:8" x14ac:dyDescent="0.35">
      <c r="A17" t="s">
        <v>23</v>
      </c>
      <c r="B17">
        <v>125</v>
      </c>
      <c r="C17">
        <v>124</v>
      </c>
      <c r="D17">
        <v>125</v>
      </c>
      <c r="E17">
        <v>122</v>
      </c>
      <c r="F17">
        <v>120</v>
      </c>
      <c r="G17">
        <f t="shared" si="1"/>
        <v>123.2</v>
      </c>
    </row>
    <row r="20" spans="1:8" x14ac:dyDescent="0.35">
      <c r="B20">
        <v>3</v>
      </c>
      <c r="C20">
        <v>46</v>
      </c>
      <c r="D20">
        <f>60*B20+C20</f>
        <v>226</v>
      </c>
    </row>
    <row r="21" spans="1:8" x14ac:dyDescent="0.35">
      <c r="A21" t="s">
        <v>58</v>
      </c>
    </row>
    <row r="22" spans="1:8" x14ac:dyDescent="0.35">
      <c r="A22" t="s">
        <v>10</v>
      </c>
      <c r="B22">
        <v>70</v>
      </c>
      <c r="C22">
        <v>70</v>
      </c>
      <c r="D22">
        <v>71</v>
      </c>
      <c r="E22">
        <v>72</v>
      </c>
      <c r="F22">
        <v>73</v>
      </c>
      <c r="G22">
        <f t="shared" ref="G22:G35" si="2">AVERAGE(B22:F22)</f>
        <v>71.2</v>
      </c>
      <c r="H22" s="1">
        <f t="shared" ref="H22:H36" si="3">(G3-G22)/G3</f>
        <v>-7.2289156626505979E-2</v>
      </c>
    </row>
    <row r="23" spans="1:8" x14ac:dyDescent="0.35">
      <c r="A23" t="s">
        <v>12</v>
      </c>
      <c r="B23">
        <v>208</v>
      </c>
      <c r="C23">
        <v>207</v>
      </c>
      <c r="D23">
        <v>208</v>
      </c>
      <c r="E23">
        <v>212</v>
      </c>
      <c r="F23">
        <v>212</v>
      </c>
      <c r="G23">
        <f t="shared" si="2"/>
        <v>209.4</v>
      </c>
      <c r="H23" s="1">
        <f t="shared" si="3"/>
        <v>-2.6470588235294145E-2</v>
      </c>
    </row>
    <row r="24" spans="1:8" x14ac:dyDescent="0.35">
      <c r="A24" t="s">
        <v>13</v>
      </c>
      <c r="B24">
        <v>166</v>
      </c>
      <c r="C24">
        <v>167</v>
      </c>
      <c r="D24">
        <v>169</v>
      </c>
      <c r="E24">
        <v>170</v>
      </c>
      <c r="F24">
        <v>168</v>
      </c>
      <c r="G24">
        <f t="shared" si="2"/>
        <v>168</v>
      </c>
      <c r="H24" s="1">
        <f t="shared" si="3"/>
        <v>-3.0674846625766871E-2</v>
      </c>
    </row>
    <row r="25" spans="1:8" x14ac:dyDescent="0.35">
      <c r="A25" t="s">
        <v>11</v>
      </c>
      <c r="B25">
        <v>67</v>
      </c>
      <c r="C25">
        <v>68</v>
      </c>
      <c r="D25">
        <v>68</v>
      </c>
      <c r="E25">
        <v>68</v>
      </c>
      <c r="F25">
        <v>68</v>
      </c>
      <c r="G25">
        <f t="shared" si="2"/>
        <v>67.8</v>
      </c>
      <c r="H25" s="1">
        <f t="shared" si="3"/>
        <v>-2.4169184290030125E-2</v>
      </c>
    </row>
    <row r="26" spans="1:8" x14ac:dyDescent="0.35">
      <c r="A26" t="s">
        <v>14</v>
      </c>
      <c r="B26">
        <v>56</v>
      </c>
      <c r="C26">
        <v>58</v>
      </c>
      <c r="D26">
        <v>58</v>
      </c>
      <c r="E26">
        <v>58</v>
      </c>
      <c r="F26">
        <v>57</v>
      </c>
      <c r="G26">
        <f t="shared" si="2"/>
        <v>57.4</v>
      </c>
      <c r="H26" s="1">
        <f t="shared" si="3"/>
        <v>0.17765042979942691</v>
      </c>
    </row>
    <row r="27" spans="1:8" x14ac:dyDescent="0.35">
      <c r="A27" t="s">
        <v>15</v>
      </c>
      <c r="B27">
        <v>135</v>
      </c>
      <c r="C27">
        <v>136</v>
      </c>
      <c r="D27">
        <v>136</v>
      </c>
      <c r="E27">
        <v>140</v>
      </c>
      <c r="F27">
        <v>136</v>
      </c>
      <c r="G27">
        <f t="shared" si="2"/>
        <v>136.6</v>
      </c>
      <c r="H27" s="1">
        <f t="shared" si="3"/>
        <v>-9.1054313099041467E-2</v>
      </c>
    </row>
    <row r="28" spans="1:8" x14ac:dyDescent="0.35">
      <c r="A28" t="s">
        <v>16</v>
      </c>
      <c r="B28">
        <v>234</v>
      </c>
      <c r="C28">
        <v>233</v>
      </c>
      <c r="D28">
        <v>233</v>
      </c>
      <c r="E28">
        <v>237</v>
      </c>
      <c r="F28">
        <v>238</v>
      </c>
      <c r="G28">
        <f t="shared" si="2"/>
        <v>235</v>
      </c>
      <c r="H28" s="1">
        <f t="shared" si="3"/>
        <v>-6.1427280939476032E-2</v>
      </c>
    </row>
    <row r="29" spans="1:8" x14ac:dyDescent="0.35">
      <c r="A29" t="s">
        <v>17</v>
      </c>
      <c r="B29">
        <v>80</v>
      </c>
      <c r="C29">
        <v>81</v>
      </c>
      <c r="D29">
        <v>80</v>
      </c>
      <c r="E29">
        <v>82</v>
      </c>
      <c r="F29">
        <v>80</v>
      </c>
      <c r="G29">
        <f t="shared" si="2"/>
        <v>80.599999999999994</v>
      </c>
      <c r="H29" s="1">
        <f t="shared" si="3"/>
        <v>-9.8092643051770956E-2</v>
      </c>
    </row>
    <row r="30" spans="1:8" x14ac:dyDescent="0.35">
      <c r="A30" t="s">
        <v>25</v>
      </c>
      <c r="B30">
        <v>29</v>
      </c>
      <c r="C30">
        <v>29</v>
      </c>
      <c r="D30">
        <v>29</v>
      </c>
      <c r="E30">
        <v>29</v>
      </c>
      <c r="F30">
        <v>29</v>
      </c>
      <c r="G30">
        <f t="shared" si="2"/>
        <v>29</v>
      </c>
      <c r="H30" s="1">
        <f t="shared" si="3"/>
        <v>-0.28318584070796454</v>
      </c>
    </row>
    <row r="31" spans="1:8" x14ac:dyDescent="0.35">
      <c r="A31" t="s">
        <v>24</v>
      </c>
      <c r="B31">
        <v>108</v>
      </c>
      <c r="C31">
        <v>111</v>
      </c>
      <c r="D31">
        <v>109</v>
      </c>
      <c r="E31">
        <v>110</v>
      </c>
      <c r="F31">
        <v>109</v>
      </c>
      <c r="G31">
        <f>AVERAGE(B31:F31)</f>
        <v>109.4</v>
      </c>
      <c r="H31" s="1">
        <f t="shared" si="3"/>
        <v>-0.1050505050505051</v>
      </c>
    </row>
    <row r="32" spans="1:8" x14ac:dyDescent="0.35">
      <c r="A32" t="s">
        <v>19</v>
      </c>
      <c r="B32">
        <v>476</v>
      </c>
      <c r="C32">
        <v>486</v>
      </c>
      <c r="D32">
        <v>480</v>
      </c>
      <c r="E32">
        <v>492</v>
      </c>
      <c r="G32">
        <f>AVERAGE(B32:F32)</f>
        <v>483.5</v>
      </c>
      <c r="H32" s="1">
        <f t="shared" si="3"/>
        <v>2.9895666131621142E-2</v>
      </c>
    </row>
    <row r="33" spans="1:8" x14ac:dyDescent="0.35">
      <c r="A33" t="s">
        <v>20</v>
      </c>
      <c r="B33">
        <v>316</v>
      </c>
      <c r="C33">
        <v>319</v>
      </c>
      <c r="D33">
        <v>320</v>
      </c>
      <c r="E33">
        <v>322</v>
      </c>
      <c r="F33">
        <v>329</v>
      </c>
      <c r="G33">
        <f t="shared" si="2"/>
        <v>321.2</v>
      </c>
      <c r="H33" s="1">
        <f t="shared" si="3"/>
        <v>-3.4127495170637366E-2</v>
      </c>
    </row>
    <row r="34" spans="1:8" x14ac:dyDescent="0.35">
      <c r="A34" t="s">
        <v>18</v>
      </c>
      <c r="B34">
        <v>53</v>
      </c>
      <c r="C34">
        <v>53</v>
      </c>
      <c r="D34">
        <v>53</v>
      </c>
      <c r="E34">
        <v>54</v>
      </c>
      <c r="F34">
        <v>54</v>
      </c>
      <c r="G34">
        <f t="shared" si="2"/>
        <v>53.4</v>
      </c>
      <c r="H34" s="1">
        <f t="shared" si="3"/>
        <v>-0.18666666666666665</v>
      </c>
    </row>
    <row r="35" spans="1:8" x14ac:dyDescent="0.35">
      <c r="A35" t="s">
        <v>22</v>
      </c>
      <c r="B35">
        <v>39</v>
      </c>
      <c r="C35">
        <v>38</v>
      </c>
      <c r="D35">
        <v>39</v>
      </c>
      <c r="E35">
        <v>39</v>
      </c>
      <c r="F35">
        <v>39</v>
      </c>
      <c r="G35">
        <f t="shared" si="2"/>
        <v>38.799999999999997</v>
      </c>
      <c r="H35" s="1">
        <f t="shared" si="3"/>
        <v>-0.46969696969696967</v>
      </c>
    </row>
    <row r="36" spans="1:8" x14ac:dyDescent="0.35">
      <c r="A36" t="s">
        <v>23</v>
      </c>
      <c r="B36">
        <v>138</v>
      </c>
      <c r="C36">
        <v>137</v>
      </c>
      <c r="D36">
        <v>138</v>
      </c>
      <c r="E36">
        <v>136</v>
      </c>
      <c r="F36">
        <v>134</v>
      </c>
      <c r="G36">
        <f t="shared" ref="G36" si="4">AVERAGE(B36:F36)</f>
        <v>136.6</v>
      </c>
      <c r="H36" s="1">
        <f t="shared" si="3"/>
        <v>-0.10876623376623369</v>
      </c>
    </row>
    <row r="39" spans="1:8" x14ac:dyDescent="0.35">
      <c r="A39" t="s">
        <v>59</v>
      </c>
    </row>
    <row r="40" spans="1:8" x14ac:dyDescent="0.35">
      <c r="A40" t="s">
        <v>10</v>
      </c>
      <c r="B40">
        <v>67</v>
      </c>
      <c r="C40">
        <v>65</v>
      </c>
      <c r="D40">
        <v>67</v>
      </c>
      <c r="E40">
        <v>68</v>
      </c>
      <c r="F40">
        <v>67</v>
      </c>
      <c r="G40">
        <f t="shared" ref="G40:G54" si="5">AVERAGE(B40:F40)</f>
        <v>66.8</v>
      </c>
      <c r="H40" s="1">
        <f t="shared" ref="H40:H54" si="6">(G40-G3)/G3</f>
        <v>6.0240963855420398E-3</v>
      </c>
    </row>
    <row r="41" spans="1:8" x14ac:dyDescent="0.35">
      <c r="A41" t="s">
        <v>12</v>
      </c>
      <c r="B41">
        <v>198</v>
      </c>
      <c r="C41">
        <v>201</v>
      </c>
      <c r="D41">
        <v>199</v>
      </c>
      <c r="E41">
        <v>195</v>
      </c>
      <c r="F41">
        <v>196</v>
      </c>
      <c r="G41">
        <f t="shared" si="5"/>
        <v>197.8</v>
      </c>
      <c r="H41" s="1">
        <f t="shared" si="6"/>
        <v>-3.0392156862745042E-2</v>
      </c>
    </row>
    <row r="42" spans="1:8" x14ac:dyDescent="0.35">
      <c r="A42" t="s">
        <v>13</v>
      </c>
      <c r="B42">
        <v>160</v>
      </c>
      <c r="C42">
        <v>157</v>
      </c>
      <c r="D42">
        <v>161</v>
      </c>
      <c r="E42">
        <v>162</v>
      </c>
      <c r="F42">
        <v>162</v>
      </c>
      <c r="G42">
        <f t="shared" si="5"/>
        <v>160.4</v>
      </c>
      <c r="H42" s="1">
        <f t="shared" si="6"/>
        <v>-1.5950920245398736E-2</v>
      </c>
    </row>
    <row r="43" spans="1:8" x14ac:dyDescent="0.35">
      <c r="A43" t="s">
        <v>11</v>
      </c>
      <c r="B43">
        <v>66</v>
      </c>
      <c r="C43">
        <v>66</v>
      </c>
      <c r="D43">
        <v>65</v>
      </c>
      <c r="E43">
        <v>64</v>
      </c>
      <c r="F43">
        <v>65</v>
      </c>
      <c r="G43">
        <f t="shared" si="5"/>
        <v>65.2</v>
      </c>
      <c r="H43" s="1">
        <f t="shared" si="6"/>
        <v>-1.5105740181268881E-2</v>
      </c>
    </row>
    <row r="44" spans="1:8" x14ac:dyDescent="0.35">
      <c r="A44" t="s">
        <v>14</v>
      </c>
      <c r="B44">
        <v>60</v>
      </c>
      <c r="C44">
        <v>59</v>
      </c>
      <c r="D44">
        <v>60</v>
      </c>
      <c r="E44">
        <v>60</v>
      </c>
      <c r="F44">
        <v>61</v>
      </c>
      <c r="G44">
        <f t="shared" si="5"/>
        <v>60</v>
      </c>
      <c r="H44" s="1">
        <f t="shared" si="6"/>
        <v>-0.14040114613180513</v>
      </c>
    </row>
    <row r="45" spans="1:8" x14ac:dyDescent="0.35">
      <c r="A45" t="s">
        <v>15</v>
      </c>
      <c r="B45">
        <v>126</v>
      </c>
      <c r="C45">
        <v>126</v>
      </c>
      <c r="D45">
        <v>125</v>
      </c>
      <c r="E45">
        <v>126</v>
      </c>
      <c r="F45">
        <v>126</v>
      </c>
      <c r="G45">
        <f t="shared" si="5"/>
        <v>125.8</v>
      </c>
      <c r="H45" s="1">
        <f t="shared" si="6"/>
        <v>4.7923322683705617E-3</v>
      </c>
    </row>
    <row r="46" spans="1:8" x14ac:dyDescent="0.35">
      <c r="A46" t="s">
        <v>16</v>
      </c>
      <c r="B46">
        <v>228</v>
      </c>
      <c r="C46">
        <v>219</v>
      </c>
      <c r="D46">
        <v>231</v>
      </c>
      <c r="E46">
        <v>229</v>
      </c>
      <c r="F46">
        <v>226</v>
      </c>
      <c r="G46">
        <f t="shared" si="5"/>
        <v>226.6</v>
      </c>
      <c r="H46" s="1">
        <f t="shared" si="6"/>
        <v>2.3486901535681972E-2</v>
      </c>
    </row>
    <row r="47" spans="1:8" x14ac:dyDescent="0.35">
      <c r="A47" t="s">
        <v>17</v>
      </c>
      <c r="B47">
        <v>73</v>
      </c>
      <c r="C47">
        <v>75</v>
      </c>
      <c r="D47">
        <v>74</v>
      </c>
      <c r="E47">
        <v>74</v>
      </c>
      <c r="F47">
        <v>74</v>
      </c>
      <c r="G47">
        <f t="shared" si="5"/>
        <v>74</v>
      </c>
      <c r="H47" s="1">
        <f t="shared" si="6"/>
        <v>8.1743869209808476E-3</v>
      </c>
    </row>
    <row r="48" spans="1:8" x14ac:dyDescent="0.35">
      <c r="A48" t="s">
        <v>25</v>
      </c>
      <c r="B48">
        <v>26</v>
      </c>
      <c r="C48">
        <v>25</v>
      </c>
      <c r="D48">
        <v>26</v>
      </c>
      <c r="E48">
        <v>25</v>
      </c>
      <c r="F48">
        <v>25</v>
      </c>
      <c r="G48">
        <f t="shared" si="5"/>
        <v>25.4</v>
      </c>
      <c r="H48" s="1">
        <f t="shared" si="6"/>
        <v>0.12389380530973439</v>
      </c>
    </row>
    <row r="49" spans="1:9" x14ac:dyDescent="0.35">
      <c r="A49" t="s">
        <v>24</v>
      </c>
      <c r="B49">
        <v>102</v>
      </c>
      <c r="C49">
        <v>104</v>
      </c>
      <c r="D49">
        <v>102</v>
      </c>
      <c r="E49">
        <v>102</v>
      </c>
      <c r="F49">
        <v>101</v>
      </c>
      <c r="G49">
        <f>AVERAGE(B49:F49)</f>
        <v>102.2</v>
      </c>
      <c r="H49" s="1">
        <f t="shared" si="6"/>
        <v>3.2323232323232351E-2</v>
      </c>
    </row>
    <row r="50" spans="1:9" x14ac:dyDescent="0.35">
      <c r="A50" t="s">
        <v>19</v>
      </c>
      <c r="B50">
        <v>499</v>
      </c>
      <c r="C50">
        <v>506</v>
      </c>
      <c r="D50">
        <v>495</v>
      </c>
      <c r="E50">
        <v>481</v>
      </c>
      <c r="F50">
        <v>489</v>
      </c>
      <c r="G50">
        <f t="shared" si="5"/>
        <v>494</v>
      </c>
      <c r="H50" s="1">
        <f t="shared" si="6"/>
        <v>-8.8282504012840643E-3</v>
      </c>
    </row>
    <row r="51" spans="1:9" x14ac:dyDescent="0.35">
      <c r="A51" t="s">
        <v>20</v>
      </c>
      <c r="B51">
        <v>285</v>
      </c>
      <c r="C51">
        <v>288</v>
      </c>
      <c r="D51">
        <v>303</v>
      </c>
      <c r="E51">
        <v>307</v>
      </c>
      <c r="F51">
        <v>307</v>
      </c>
      <c r="G51">
        <f t="shared" si="5"/>
        <v>298</v>
      </c>
      <c r="H51" s="1">
        <f t="shared" si="6"/>
        <v>-4.0566645202833297E-2</v>
      </c>
    </row>
    <row r="52" spans="1:9" x14ac:dyDescent="0.35">
      <c r="A52" t="s">
        <v>18</v>
      </c>
      <c r="B52">
        <v>47</v>
      </c>
      <c r="C52">
        <v>47</v>
      </c>
      <c r="D52">
        <v>48</v>
      </c>
      <c r="E52">
        <v>49</v>
      </c>
      <c r="F52">
        <v>49</v>
      </c>
      <c r="G52">
        <f t="shared" si="5"/>
        <v>48</v>
      </c>
      <c r="H52" s="1">
        <f t="shared" si="6"/>
        <v>6.6666666666666666E-2</v>
      </c>
    </row>
    <row r="53" spans="1:9" x14ac:dyDescent="0.35">
      <c r="A53" t="s">
        <v>22</v>
      </c>
      <c r="B53">
        <v>28</v>
      </c>
      <c r="C53">
        <v>28</v>
      </c>
      <c r="D53">
        <v>28</v>
      </c>
      <c r="E53">
        <v>28</v>
      </c>
      <c r="F53">
        <v>28</v>
      </c>
      <c r="G53">
        <f t="shared" si="5"/>
        <v>28</v>
      </c>
      <c r="H53" s="1">
        <f t="shared" si="6"/>
        <v>6.0606060606060663E-2</v>
      </c>
    </row>
    <row r="54" spans="1:9" x14ac:dyDescent="0.35">
      <c r="A54" t="s">
        <v>23</v>
      </c>
      <c r="B54">
        <v>124</v>
      </c>
      <c r="C54">
        <v>126</v>
      </c>
      <c r="D54">
        <v>124</v>
      </c>
      <c r="E54">
        <v>126</v>
      </c>
      <c r="F54">
        <v>123</v>
      </c>
      <c r="G54">
        <f t="shared" si="5"/>
        <v>124.6</v>
      </c>
      <c r="H54" s="1">
        <f t="shared" si="6"/>
        <v>1.1363636363636295E-2</v>
      </c>
    </row>
    <row r="59" spans="1:9" x14ac:dyDescent="0.35">
      <c r="B59" t="s">
        <v>21</v>
      </c>
      <c r="C59" t="s">
        <v>60</v>
      </c>
      <c r="D59" t="s">
        <v>61</v>
      </c>
      <c r="E59" t="s">
        <v>66</v>
      </c>
      <c r="F59" t="s">
        <v>21</v>
      </c>
      <c r="G59" t="s">
        <v>60</v>
      </c>
      <c r="H59" t="s">
        <v>61</v>
      </c>
      <c r="I59" t="s">
        <v>66</v>
      </c>
    </row>
    <row r="60" spans="1:9" x14ac:dyDescent="0.35">
      <c r="A60" t="s">
        <v>10</v>
      </c>
      <c r="B60">
        <f>G3</f>
        <v>66.400000000000006</v>
      </c>
      <c r="C60">
        <f>G40</f>
        <v>66.8</v>
      </c>
      <c r="D60">
        <f>G22</f>
        <v>71.2</v>
      </c>
      <c r="E60">
        <f>G80</f>
        <v>70.400000000000006</v>
      </c>
      <c r="F60" s="1">
        <f>(B60-$B60)/$B60</f>
        <v>0</v>
      </c>
      <c r="G60" s="1">
        <f>(C60-$B60)/$B60</f>
        <v>6.0240963855420398E-3</v>
      </c>
      <c r="H60" s="1">
        <f>(D60-$B60)/$B60</f>
        <v>7.2289156626505979E-2</v>
      </c>
      <c r="I60" s="1">
        <f>(E60-$B60)/$B60</f>
        <v>6.0240963855421679E-2</v>
      </c>
    </row>
    <row r="61" spans="1:9" x14ac:dyDescent="0.35">
      <c r="A61" t="s">
        <v>12</v>
      </c>
      <c r="B61">
        <f t="shared" ref="B61:B74" si="7">G4</f>
        <v>204</v>
      </c>
      <c r="C61">
        <f t="shared" ref="C61:C74" si="8">G41</f>
        <v>197.8</v>
      </c>
      <c r="D61">
        <f t="shared" ref="D61:D74" si="9">G23</f>
        <v>209.4</v>
      </c>
      <c r="E61">
        <f t="shared" ref="E61:E74" si="10">G81</f>
        <v>198.2</v>
      </c>
      <c r="F61" s="1">
        <f t="shared" ref="F61:F74" si="11">(B61-$B61)/$B61</f>
        <v>0</v>
      </c>
      <c r="G61" s="1">
        <f t="shared" ref="G61:G74" si="12">(C61-$B61)/$B61</f>
        <v>-3.0392156862745042E-2</v>
      </c>
      <c r="H61" s="1">
        <f t="shared" ref="H61:H74" si="13">(D61-$B61)/$B61</f>
        <v>2.6470588235294145E-2</v>
      </c>
      <c r="I61" s="1">
        <f t="shared" ref="I61:I74" si="14">(E61-$B61)/$B61</f>
        <v>-2.8431372549019663E-2</v>
      </c>
    </row>
    <row r="62" spans="1:9" x14ac:dyDescent="0.35">
      <c r="A62" t="s">
        <v>13</v>
      </c>
      <c r="B62">
        <f t="shared" si="7"/>
        <v>163</v>
      </c>
      <c r="C62">
        <f t="shared" si="8"/>
        <v>160.4</v>
      </c>
      <c r="D62">
        <f t="shared" si="9"/>
        <v>168</v>
      </c>
      <c r="E62">
        <f t="shared" si="10"/>
        <v>168.6</v>
      </c>
      <c r="F62" s="1">
        <f t="shared" si="11"/>
        <v>0</v>
      </c>
      <c r="G62" s="1">
        <f t="shared" si="12"/>
        <v>-1.5950920245398736E-2</v>
      </c>
      <c r="H62" s="1">
        <f t="shared" si="13"/>
        <v>3.0674846625766871E-2</v>
      </c>
      <c r="I62" s="1">
        <f t="shared" si="14"/>
        <v>3.4355828220858864E-2</v>
      </c>
    </row>
    <row r="63" spans="1:9" x14ac:dyDescent="0.35">
      <c r="A63" t="s">
        <v>11</v>
      </c>
      <c r="B63">
        <f t="shared" si="7"/>
        <v>66.2</v>
      </c>
      <c r="C63">
        <f t="shared" si="8"/>
        <v>65.2</v>
      </c>
      <c r="D63">
        <f t="shared" si="9"/>
        <v>67.8</v>
      </c>
      <c r="E63">
        <f t="shared" si="10"/>
        <v>65.8</v>
      </c>
      <c r="F63" s="1">
        <f t="shared" si="11"/>
        <v>0</v>
      </c>
      <c r="G63" s="1">
        <f t="shared" si="12"/>
        <v>-1.5105740181268881E-2</v>
      </c>
      <c r="H63" s="1">
        <f t="shared" si="13"/>
        <v>2.4169184290030125E-2</v>
      </c>
      <c r="I63" s="1">
        <f t="shared" si="14"/>
        <v>-6.0422960725076387E-3</v>
      </c>
    </row>
    <row r="64" spans="1:9" x14ac:dyDescent="0.35">
      <c r="A64" t="s">
        <v>14</v>
      </c>
      <c r="B64">
        <f t="shared" si="7"/>
        <v>69.8</v>
      </c>
      <c r="C64">
        <f t="shared" si="8"/>
        <v>60</v>
      </c>
      <c r="D64">
        <f t="shared" si="9"/>
        <v>57.4</v>
      </c>
      <c r="E64">
        <f t="shared" si="10"/>
        <v>64.2</v>
      </c>
      <c r="F64" s="1">
        <f t="shared" si="11"/>
        <v>0</v>
      </c>
      <c r="G64" s="1">
        <f t="shared" si="12"/>
        <v>-0.14040114613180513</v>
      </c>
      <c r="H64" s="1">
        <f t="shared" si="13"/>
        <v>-0.17765042979942691</v>
      </c>
      <c r="I64" s="1">
        <f t="shared" si="14"/>
        <v>-8.0229226361031442E-2</v>
      </c>
    </row>
    <row r="65" spans="1:9" x14ac:dyDescent="0.35">
      <c r="A65" t="s">
        <v>15</v>
      </c>
      <c r="B65">
        <f t="shared" si="7"/>
        <v>125.2</v>
      </c>
      <c r="C65">
        <f t="shared" si="8"/>
        <v>125.8</v>
      </c>
      <c r="D65">
        <f t="shared" si="9"/>
        <v>136.6</v>
      </c>
      <c r="E65">
        <f t="shared" si="10"/>
        <v>127.8</v>
      </c>
      <c r="F65" s="1">
        <f t="shared" si="11"/>
        <v>0</v>
      </c>
      <c r="G65" s="1">
        <f t="shared" si="12"/>
        <v>4.7923322683705617E-3</v>
      </c>
      <c r="H65" s="1">
        <f t="shared" si="13"/>
        <v>9.1054313099041467E-2</v>
      </c>
      <c r="I65" s="1">
        <f t="shared" si="14"/>
        <v>2.0766773162939251E-2</v>
      </c>
    </row>
    <row r="66" spans="1:9" x14ac:dyDescent="0.35">
      <c r="A66" t="s">
        <v>16</v>
      </c>
      <c r="B66">
        <f t="shared" si="7"/>
        <v>221.4</v>
      </c>
      <c r="C66">
        <f t="shared" si="8"/>
        <v>226.6</v>
      </c>
      <c r="D66">
        <f t="shared" si="9"/>
        <v>235</v>
      </c>
      <c r="E66">
        <f t="shared" si="10"/>
        <v>234.2</v>
      </c>
      <c r="F66" s="1">
        <f t="shared" si="11"/>
        <v>0</v>
      </c>
      <c r="G66" s="1">
        <f t="shared" si="12"/>
        <v>2.3486901535681972E-2</v>
      </c>
      <c r="H66" s="1">
        <f t="shared" si="13"/>
        <v>6.1427280939476032E-2</v>
      </c>
      <c r="I66" s="1">
        <f t="shared" si="14"/>
        <v>5.7813911472447979E-2</v>
      </c>
    </row>
    <row r="67" spans="1:9" x14ac:dyDescent="0.35">
      <c r="A67" t="s">
        <v>17</v>
      </c>
      <c r="B67">
        <f t="shared" si="7"/>
        <v>73.400000000000006</v>
      </c>
      <c r="C67">
        <f t="shared" si="8"/>
        <v>74</v>
      </c>
      <c r="D67">
        <f t="shared" si="9"/>
        <v>80.599999999999994</v>
      </c>
      <c r="E67">
        <f t="shared" si="10"/>
        <v>81.400000000000006</v>
      </c>
      <c r="F67" s="1">
        <f t="shared" si="11"/>
        <v>0</v>
      </c>
      <c r="G67" s="1">
        <f t="shared" si="12"/>
        <v>8.1743869209808476E-3</v>
      </c>
      <c r="H67" s="1">
        <f t="shared" si="13"/>
        <v>9.8092643051770956E-2</v>
      </c>
      <c r="I67" s="1">
        <f t="shared" si="14"/>
        <v>0.108991825613079</v>
      </c>
    </row>
    <row r="68" spans="1:9" x14ac:dyDescent="0.35">
      <c r="A68" t="s">
        <v>25</v>
      </c>
      <c r="B68">
        <f t="shared" si="7"/>
        <v>22.6</v>
      </c>
      <c r="C68">
        <f t="shared" si="8"/>
        <v>25.4</v>
      </c>
      <c r="D68">
        <f t="shared" si="9"/>
        <v>29</v>
      </c>
      <c r="E68">
        <f t="shared" si="10"/>
        <v>24</v>
      </c>
      <c r="F68" s="1">
        <f t="shared" si="11"/>
        <v>0</v>
      </c>
      <c r="G68" s="1">
        <f t="shared" si="12"/>
        <v>0.12389380530973439</v>
      </c>
      <c r="H68" s="1">
        <f t="shared" si="13"/>
        <v>0.28318584070796454</v>
      </c>
      <c r="I68" s="1">
        <f t="shared" si="14"/>
        <v>6.1946902654867193E-2</v>
      </c>
    </row>
    <row r="69" spans="1:9" x14ac:dyDescent="0.35">
      <c r="A69" t="s">
        <v>24</v>
      </c>
      <c r="B69">
        <f t="shared" si="7"/>
        <v>99</v>
      </c>
      <c r="C69">
        <f t="shared" si="8"/>
        <v>102.2</v>
      </c>
      <c r="D69">
        <f t="shared" si="9"/>
        <v>109.4</v>
      </c>
      <c r="E69">
        <f t="shared" si="10"/>
        <v>104.2</v>
      </c>
      <c r="F69" s="1">
        <f t="shared" si="11"/>
        <v>0</v>
      </c>
      <c r="G69" s="1">
        <f t="shared" si="12"/>
        <v>3.2323232323232351E-2</v>
      </c>
      <c r="H69" s="1">
        <f t="shared" si="13"/>
        <v>0.1050505050505051</v>
      </c>
      <c r="I69" s="1">
        <f t="shared" si="14"/>
        <v>5.2525252525252551E-2</v>
      </c>
    </row>
    <row r="70" spans="1:9" x14ac:dyDescent="0.35">
      <c r="A70" t="s">
        <v>19</v>
      </c>
      <c r="B70">
        <f t="shared" si="7"/>
        <v>498.4</v>
      </c>
      <c r="C70">
        <f t="shared" si="8"/>
        <v>494</v>
      </c>
      <c r="D70">
        <f t="shared" si="9"/>
        <v>483.5</v>
      </c>
      <c r="E70">
        <f t="shared" si="10"/>
        <v>480.2</v>
      </c>
      <c r="F70" s="1">
        <f t="shared" si="11"/>
        <v>0</v>
      </c>
      <c r="G70" s="1">
        <f t="shared" si="12"/>
        <v>-8.8282504012840643E-3</v>
      </c>
      <c r="H70" s="1">
        <f t="shared" si="13"/>
        <v>-2.9895666131621142E-2</v>
      </c>
      <c r="I70" s="1">
        <f t="shared" si="14"/>
        <v>-3.6516853932584248E-2</v>
      </c>
    </row>
    <row r="71" spans="1:9" x14ac:dyDescent="0.35">
      <c r="A71" t="s">
        <v>20</v>
      </c>
      <c r="B71">
        <f t="shared" si="7"/>
        <v>310.60000000000002</v>
      </c>
      <c r="C71">
        <f t="shared" si="8"/>
        <v>298</v>
      </c>
      <c r="D71">
        <f t="shared" si="9"/>
        <v>321.2</v>
      </c>
      <c r="E71">
        <f t="shared" si="10"/>
        <v>307.2</v>
      </c>
      <c r="F71" s="1">
        <f t="shared" si="11"/>
        <v>0</v>
      </c>
      <c r="G71" s="1">
        <f t="shared" si="12"/>
        <v>-4.0566645202833297E-2</v>
      </c>
      <c r="H71" s="1">
        <f t="shared" si="13"/>
        <v>3.4127495170637366E-2</v>
      </c>
      <c r="I71" s="1">
        <f t="shared" si="14"/>
        <v>-1.0946555054732885E-2</v>
      </c>
    </row>
    <row r="72" spans="1:9" x14ac:dyDescent="0.35">
      <c r="A72" t="s">
        <v>18</v>
      </c>
      <c r="B72">
        <f t="shared" si="7"/>
        <v>45</v>
      </c>
      <c r="C72">
        <f t="shared" si="8"/>
        <v>48</v>
      </c>
      <c r="D72">
        <f t="shared" si="9"/>
        <v>53.4</v>
      </c>
      <c r="E72">
        <f t="shared" si="10"/>
        <v>48.8</v>
      </c>
      <c r="F72" s="1">
        <f t="shared" si="11"/>
        <v>0</v>
      </c>
      <c r="G72" s="1">
        <f t="shared" si="12"/>
        <v>6.6666666666666666E-2</v>
      </c>
      <c r="H72" s="1">
        <f t="shared" si="13"/>
        <v>0.18666666666666665</v>
      </c>
      <c r="I72" s="1">
        <f t="shared" si="14"/>
        <v>8.4444444444444378E-2</v>
      </c>
    </row>
    <row r="73" spans="1:9" x14ac:dyDescent="0.35">
      <c r="A73" t="s">
        <v>22</v>
      </c>
      <c r="B73">
        <f t="shared" si="7"/>
        <v>26.4</v>
      </c>
      <c r="C73">
        <f t="shared" si="8"/>
        <v>28</v>
      </c>
      <c r="D73">
        <f t="shared" si="9"/>
        <v>38.799999999999997</v>
      </c>
      <c r="E73">
        <f t="shared" si="10"/>
        <v>31.6</v>
      </c>
      <c r="F73" s="1">
        <f t="shared" si="11"/>
        <v>0</v>
      </c>
      <c r="G73" s="1">
        <f t="shared" si="12"/>
        <v>6.0606060606060663E-2</v>
      </c>
      <c r="H73" s="1">
        <f t="shared" si="13"/>
        <v>0.46969696969696967</v>
      </c>
      <c r="I73" s="1">
        <f t="shared" si="14"/>
        <v>0.1969696969696971</v>
      </c>
    </row>
    <row r="74" spans="1:9" x14ac:dyDescent="0.35">
      <c r="A74" t="s">
        <v>23</v>
      </c>
      <c r="B74">
        <f t="shared" si="7"/>
        <v>123.2</v>
      </c>
      <c r="C74">
        <f t="shared" si="8"/>
        <v>124.6</v>
      </c>
      <c r="D74">
        <f t="shared" si="9"/>
        <v>136.6</v>
      </c>
      <c r="E74">
        <f t="shared" si="10"/>
        <v>129.6</v>
      </c>
      <c r="F74" s="1">
        <f t="shared" si="11"/>
        <v>0</v>
      </c>
      <c r="G74" s="1">
        <f t="shared" si="12"/>
        <v>1.1363636363636295E-2</v>
      </c>
      <c r="H74" s="1">
        <f t="shared" si="13"/>
        <v>0.10876623376623369</v>
      </c>
      <c r="I74" s="1">
        <f t="shared" si="14"/>
        <v>5.1948051948051875E-2</v>
      </c>
    </row>
    <row r="75" spans="1:9" x14ac:dyDescent="0.35">
      <c r="H75" s="6">
        <f>AVERAGE(H60:H74)</f>
        <v>9.227504186638763E-2</v>
      </c>
      <c r="I75" s="6">
        <f>AVERAGE(I60:I74)</f>
        <v>3.7855823126478935E-2</v>
      </c>
    </row>
    <row r="77" spans="1:9" x14ac:dyDescent="0.35">
      <c r="B77">
        <v>7</v>
      </c>
      <c r="C77">
        <v>54</v>
      </c>
      <c r="D77">
        <f>60*B77+C77</f>
        <v>474</v>
      </c>
    </row>
    <row r="79" spans="1:9" x14ac:dyDescent="0.35">
      <c r="A79" t="s">
        <v>65</v>
      </c>
    </row>
    <row r="80" spans="1:9" x14ac:dyDescent="0.35">
      <c r="A80" t="s">
        <v>10</v>
      </c>
      <c r="B80">
        <v>70</v>
      </c>
      <c r="C80">
        <v>72</v>
      </c>
      <c r="D80">
        <v>71</v>
      </c>
      <c r="E80">
        <v>70</v>
      </c>
      <c r="F80">
        <v>69</v>
      </c>
      <c r="G80">
        <f t="shared" ref="G80:G94" si="15">AVERAGE(B80:F80)</f>
        <v>70.400000000000006</v>
      </c>
    </row>
    <row r="81" spans="1:7" x14ac:dyDescent="0.35">
      <c r="A81" t="s">
        <v>12</v>
      </c>
      <c r="B81">
        <v>200</v>
      </c>
      <c r="C81">
        <v>196</v>
      </c>
      <c r="D81">
        <v>198</v>
      </c>
      <c r="E81">
        <v>199</v>
      </c>
      <c r="F81">
        <v>198</v>
      </c>
      <c r="G81">
        <f t="shared" si="15"/>
        <v>198.2</v>
      </c>
    </row>
    <row r="82" spans="1:7" x14ac:dyDescent="0.35">
      <c r="A82" t="s">
        <v>13</v>
      </c>
      <c r="B82">
        <v>169</v>
      </c>
      <c r="C82">
        <v>167</v>
      </c>
      <c r="D82">
        <v>167</v>
      </c>
      <c r="E82">
        <v>170</v>
      </c>
      <c r="F82">
        <v>170</v>
      </c>
      <c r="G82">
        <f t="shared" si="15"/>
        <v>168.6</v>
      </c>
    </row>
    <row r="83" spans="1:7" x14ac:dyDescent="0.35">
      <c r="A83" t="s">
        <v>11</v>
      </c>
      <c r="B83">
        <v>65</v>
      </c>
      <c r="C83">
        <v>67</v>
      </c>
      <c r="D83">
        <v>66</v>
      </c>
      <c r="E83">
        <v>66</v>
      </c>
      <c r="F83">
        <v>65</v>
      </c>
      <c r="G83">
        <f t="shared" si="15"/>
        <v>65.8</v>
      </c>
    </row>
    <row r="84" spans="1:7" x14ac:dyDescent="0.35">
      <c r="A84" t="s">
        <v>14</v>
      </c>
      <c r="B84">
        <v>65</v>
      </c>
      <c r="C84">
        <v>64</v>
      </c>
      <c r="D84">
        <v>65</v>
      </c>
      <c r="E84">
        <v>66</v>
      </c>
      <c r="F84">
        <v>61</v>
      </c>
      <c r="G84">
        <f t="shared" si="15"/>
        <v>64.2</v>
      </c>
    </row>
    <row r="85" spans="1:7" x14ac:dyDescent="0.35">
      <c r="A85" t="s">
        <v>15</v>
      </c>
      <c r="B85">
        <v>128</v>
      </c>
      <c r="C85">
        <v>128</v>
      </c>
      <c r="D85">
        <v>128</v>
      </c>
      <c r="E85">
        <v>128</v>
      </c>
      <c r="F85">
        <v>127</v>
      </c>
      <c r="G85">
        <f t="shared" si="15"/>
        <v>127.8</v>
      </c>
    </row>
    <row r="86" spans="1:7" x14ac:dyDescent="0.35">
      <c r="A86" t="s">
        <v>16</v>
      </c>
      <c r="B86">
        <v>233</v>
      </c>
      <c r="C86">
        <v>232</v>
      </c>
      <c r="D86">
        <v>235</v>
      </c>
      <c r="E86">
        <v>235</v>
      </c>
      <c r="F86">
        <v>236</v>
      </c>
      <c r="G86">
        <f t="shared" si="15"/>
        <v>234.2</v>
      </c>
    </row>
    <row r="87" spans="1:7" x14ac:dyDescent="0.35">
      <c r="A87" t="s">
        <v>17</v>
      </c>
      <c r="B87">
        <v>80</v>
      </c>
      <c r="C87">
        <v>81</v>
      </c>
      <c r="D87">
        <v>81</v>
      </c>
      <c r="E87">
        <v>82</v>
      </c>
      <c r="F87">
        <v>83</v>
      </c>
      <c r="G87">
        <f t="shared" si="15"/>
        <v>81.400000000000006</v>
      </c>
    </row>
    <row r="88" spans="1:7" x14ac:dyDescent="0.35">
      <c r="A88" t="s">
        <v>25</v>
      </c>
      <c r="B88">
        <v>24</v>
      </c>
      <c r="C88">
        <v>23</v>
      </c>
      <c r="D88">
        <v>24</v>
      </c>
      <c r="E88">
        <v>24</v>
      </c>
      <c r="F88">
        <v>25</v>
      </c>
      <c r="G88">
        <f t="shared" si="15"/>
        <v>24</v>
      </c>
    </row>
    <row r="89" spans="1:7" x14ac:dyDescent="0.35">
      <c r="A89" t="s">
        <v>24</v>
      </c>
      <c r="B89">
        <v>105</v>
      </c>
      <c r="C89">
        <v>104</v>
      </c>
      <c r="D89">
        <v>104</v>
      </c>
      <c r="E89">
        <v>104</v>
      </c>
      <c r="F89">
        <v>104</v>
      </c>
      <c r="G89">
        <f t="shared" si="15"/>
        <v>104.2</v>
      </c>
    </row>
    <row r="90" spans="1:7" x14ac:dyDescent="0.35">
      <c r="A90" t="s">
        <v>19</v>
      </c>
      <c r="B90">
        <v>474</v>
      </c>
      <c r="C90">
        <v>478</v>
      </c>
      <c r="D90">
        <v>482</v>
      </c>
      <c r="E90">
        <v>482</v>
      </c>
      <c r="F90">
        <v>485</v>
      </c>
      <c r="G90">
        <f t="shared" si="15"/>
        <v>480.2</v>
      </c>
    </row>
    <row r="91" spans="1:7" x14ac:dyDescent="0.35">
      <c r="A91" t="s">
        <v>20</v>
      </c>
      <c r="B91">
        <v>309</v>
      </c>
      <c r="C91">
        <v>307</v>
      </c>
      <c r="D91">
        <v>304</v>
      </c>
      <c r="E91">
        <v>306</v>
      </c>
      <c r="F91">
        <v>310</v>
      </c>
      <c r="G91">
        <f t="shared" si="15"/>
        <v>307.2</v>
      </c>
    </row>
    <row r="92" spans="1:7" x14ac:dyDescent="0.35">
      <c r="A92" t="s">
        <v>18</v>
      </c>
      <c r="B92">
        <v>49</v>
      </c>
      <c r="C92">
        <v>50</v>
      </c>
      <c r="D92">
        <v>48</v>
      </c>
      <c r="E92">
        <v>49</v>
      </c>
      <c r="F92">
        <v>48</v>
      </c>
      <c r="G92">
        <f t="shared" si="15"/>
        <v>48.8</v>
      </c>
    </row>
    <row r="93" spans="1:7" x14ac:dyDescent="0.35">
      <c r="A93" t="s">
        <v>22</v>
      </c>
      <c r="B93">
        <v>31</v>
      </c>
      <c r="C93">
        <v>32</v>
      </c>
      <c r="D93">
        <v>32</v>
      </c>
      <c r="E93">
        <v>31</v>
      </c>
      <c r="F93">
        <v>32</v>
      </c>
      <c r="G93">
        <f t="shared" si="15"/>
        <v>31.6</v>
      </c>
    </row>
    <row r="94" spans="1:7" x14ac:dyDescent="0.35">
      <c r="A94" t="s">
        <v>23</v>
      </c>
      <c r="B94">
        <v>129</v>
      </c>
      <c r="C94">
        <v>129</v>
      </c>
      <c r="D94">
        <v>130</v>
      </c>
      <c r="E94">
        <v>130</v>
      </c>
      <c r="F94">
        <v>130</v>
      </c>
      <c r="G94">
        <f t="shared" si="15"/>
        <v>129.6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Diversity</vt:lpstr>
      <vt:lpstr>New</vt:lpstr>
      <vt:lpstr>Sheet2</vt:lpstr>
      <vt:lpstr>Diversity (2)</vt:lpstr>
      <vt:lpstr>OldVsNew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Bridenbecker</dc:creator>
  <cp:lastModifiedBy>Dan Bridenbecker</cp:lastModifiedBy>
  <dcterms:created xsi:type="dcterms:W3CDTF">2018-10-16T00:08:51Z</dcterms:created>
  <dcterms:modified xsi:type="dcterms:W3CDTF">2019-01-04T23:33:31Z</dcterms:modified>
</cp:coreProperties>
</file>